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65" windowWidth="14805" windowHeight="7950" activeTab="6"/>
  </bookViews>
  <sheets>
    <sheet name="Sheet1" sheetId="1" r:id="rId1"/>
    <sheet name="Sheet2" sheetId="2" r:id="rId2"/>
    <sheet name="Sheet3" sheetId="3" r:id="rId3"/>
    <sheet name="Sheet4" sheetId="4" r:id="rId4"/>
    <sheet name="Across Scenarios" sheetId="8" r:id="rId5"/>
    <sheet name="Across Methods" sheetId="10" r:id="rId6"/>
    <sheet name="Across scenarios Across Methods" sheetId="11" r:id="rId7"/>
    <sheet name="Survey" sheetId="6" r:id="rId8"/>
    <sheet name="Comparison" sheetId="7" r:id="rId9"/>
    <sheet name="Sheet5" sheetId="12" r:id="rId10"/>
    <sheet name="Graphs" sheetId="13" r:id="rId11"/>
  </sheets>
  <calcPr calcId="125725"/>
</workbook>
</file>

<file path=xl/calcChain.xml><?xml version="1.0" encoding="utf-8"?>
<calcChain xmlns="http://schemas.openxmlformats.org/spreadsheetml/2006/main">
  <c r="J57" i="12"/>
  <c r="J56"/>
  <c r="J55"/>
  <c r="J54"/>
  <c r="J53"/>
  <c r="J52"/>
  <c r="J51"/>
  <c r="J50"/>
  <c r="J49"/>
  <c r="J48"/>
  <c r="J47"/>
  <c r="J46"/>
  <c r="J45"/>
  <c r="J44"/>
  <c r="J43"/>
  <c r="J42"/>
  <c r="J41"/>
  <c r="J40"/>
  <c r="J39"/>
  <c r="J38"/>
  <c r="J37"/>
  <c r="J36"/>
  <c r="J35"/>
  <c r="J34"/>
  <c r="J33"/>
  <c r="J32"/>
  <c r="J31"/>
  <c r="J27"/>
  <c r="J26"/>
  <c r="J25"/>
  <c r="J24"/>
  <c r="J23"/>
  <c r="J22"/>
  <c r="J21"/>
  <c r="J20"/>
  <c r="J19"/>
  <c r="J18"/>
  <c r="J17"/>
  <c r="J16"/>
  <c r="J15"/>
  <c r="J14"/>
  <c r="J13"/>
  <c r="J12"/>
  <c r="J11"/>
  <c r="J10"/>
  <c r="J9"/>
  <c r="J8"/>
  <c r="J7"/>
  <c r="J6"/>
  <c r="J5"/>
  <c r="J4"/>
  <c r="J3"/>
  <c r="J2"/>
  <c r="J28" s="1"/>
  <c r="M58"/>
  <c r="K58"/>
  <c r="J58"/>
  <c r="K28"/>
  <c r="I57"/>
  <c r="I56"/>
  <c r="I55"/>
  <c r="I54"/>
  <c r="I53"/>
  <c r="I52"/>
  <c r="I51"/>
  <c r="I50"/>
  <c r="I49"/>
  <c r="I48"/>
  <c r="I47"/>
  <c r="I46"/>
  <c r="I45"/>
  <c r="I44"/>
  <c r="I43"/>
  <c r="I42"/>
  <c r="I41"/>
  <c r="I40"/>
  <c r="I39"/>
  <c r="I38"/>
  <c r="I37"/>
  <c r="I36"/>
  <c r="I35"/>
  <c r="I34"/>
  <c r="I33"/>
  <c r="I32"/>
  <c r="I31"/>
  <c r="I27"/>
  <c r="I26"/>
  <c r="I25"/>
  <c r="I24"/>
  <c r="I23"/>
  <c r="I22"/>
  <c r="I21"/>
  <c r="I20"/>
  <c r="I19"/>
  <c r="I18"/>
  <c r="I17"/>
  <c r="I16"/>
  <c r="I15"/>
  <c r="I14"/>
  <c r="I13"/>
  <c r="I12"/>
  <c r="I11"/>
  <c r="I10"/>
  <c r="I9"/>
  <c r="I8"/>
  <c r="I7"/>
  <c r="I6"/>
  <c r="I5"/>
  <c r="I4"/>
  <c r="I3"/>
  <c r="I2"/>
  <c r="H236" i="11"/>
  <c r="F235"/>
  <c r="G235"/>
  <c r="H235"/>
  <c r="F232"/>
  <c r="L58" i="12" l="1"/>
  <c r="N58" s="1"/>
  <c r="E23" i="13" l="1"/>
  <c r="E25"/>
  <c r="E24"/>
  <c r="E22"/>
  <c r="C36" i="6" l="1"/>
  <c r="C35"/>
  <c r="I76" i="12" l="1"/>
  <c r="G62"/>
  <c r="C33"/>
  <c r="G34" s="1"/>
  <c r="G4"/>
  <c r="H77"/>
  <c r="I77" s="1"/>
  <c r="H76"/>
  <c r="H75"/>
  <c r="I75" s="1"/>
  <c r="H74"/>
  <c r="I74" s="1"/>
  <c r="H73"/>
  <c r="I73" s="1"/>
  <c r="H72"/>
  <c r="I72" s="1"/>
  <c r="H71"/>
  <c r="I71" s="1"/>
  <c r="H70"/>
  <c r="I70" s="1"/>
  <c r="H69"/>
  <c r="I69" s="1"/>
  <c r="H68"/>
  <c r="I68" s="1"/>
  <c r="H67"/>
  <c r="I67" s="1"/>
  <c r="H66"/>
  <c r="I66" s="1"/>
  <c r="H65"/>
  <c r="I65" s="1"/>
  <c r="H64"/>
  <c r="I64" s="1"/>
  <c r="H63"/>
  <c r="I63" s="1"/>
  <c r="H62"/>
  <c r="H61"/>
  <c r="I61" s="1"/>
  <c r="G53"/>
  <c r="G54"/>
  <c r="G51"/>
  <c r="G50"/>
  <c r="G49"/>
  <c r="G47"/>
  <c r="G46"/>
  <c r="G43"/>
  <c r="G42"/>
  <c r="G41"/>
  <c r="G39"/>
  <c r="G38"/>
  <c r="G37"/>
  <c r="G36"/>
  <c r="G35"/>
  <c r="G32"/>
  <c r="G27"/>
  <c r="G26"/>
  <c r="G24"/>
  <c r="G23"/>
  <c r="G22"/>
  <c r="G20"/>
  <c r="G19"/>
  <c r="G16"/>
  <c r="G14"/>
  <c r="G11"/>
  <c r="G10"/>
  <c r="G9"/>
  <c r="G7"/>
  <c r="G2"/>
  <c r="I62" l="1"/>
  <c r="AH179" i="11"/>
  <c r="AH207" s="1"/>
  <c r="AH230" s="1"/>
  <c r="AG179"/>
  <c r="AG207" s="1"/>
  <c r="AG230" s="1"/>
  <c r="AF179"/>
  <c r="AF207" s="1"/>
  <c r="AF230" s="1"/>
  <c r="AE179"/>
  <c r="AE207" s="1"/>
  <c r="AE230" s="1"/>
  <c r="AD179"/>
  <c r="AD207" s="1"/>
  <c r="AD230" s="1"/>
  <c r="AC179"/>
  <c r="AC207" s="1"/>
  <c r="AC230" s="1"/>
  <c r="AB179"/>
  <c r="AB207" s="1"/>
  <c r="AB230" s="1"/>
  <c r="AH178"/>
  <c r="AH195" s="1"/>
  <c r="AH220" s="1"/>
  <c r="AG178"/>
  <c r="AG195" s="1"/>
  <c r="AG220" s="1"/>
  <c r="AF178"/>
  <c r="AF195" s="1"/>
  <c r="AF220" s="1"/>
  <c r="AE178"/>
  <c r="AE195" s="1"/>
  <c r="AE220" s="1"/>
  <c r="AD178"/>
  <c r="AD195" s="1"/>
  <c r="AD220" s="1"/>
  <c r="AC178"/>
  <c r="AC195" s="1"/>
  <c r="AC220" s="1"/>
  <c r="AB178"/>
  <c r="AB195" s="1"/>
  <c r="AB220" s="1"/>
  <c r="AH149"/>
  <c r="AH206" s="1"/>
  <c r="AG149"/>
  <c r="AG206" s="1"/>
  <c r="AF149"/>
  <c r="AF206" s="1"/>
  <c r="AE149"/>
  <c r="AE206" s="1"/>
  <c r="AD149"/>
  <c r="AD206" s="1"/>
  <c r="AC149"/>
  <c r="AC206" s="1"/>
  <c r="AB149"/>
  <c r="AB206" s="1"/>
  <c r="AB208" s="1"/>
  <c r="AH148"/>
  <c r="AH194" s="1"/>
  <c r="AH215" s="1"/>
  <c r="AG148"/>
  <c r="AG194" s="1"/>
  <c r="AF148"/>
  <c r="AF194" s="1"/>
  <c r="AE148"/>
  <c r="AE194" s="1"/>
  <c r="AE215" s="1"/>
  <c r="AD148"/>
  <c r="AD194" s="1"/>
  <c r="AC148"/>
  <c r="AC194" s="1"/>
  <c r="AB148"/>
  <c r="AB194" s="1"/>
  <c r="AH119"/>
  <c r="AH203" s="1"/>
  <c r="AH229" s="1"/>
  <c r="AG119"/>
  <c r="AG203" s="1"/>
  <c r="AG229" s="1"/>
  <c r="AF119"/>
  <c r="AF203" s="1"/>
  <c r="AF229" s="1"/>
  <c r="AE119"/>
  <c r="AE203" s="1"/>
  <c r="AE229" s="1"/>
  <c r="AD119"/>
  <c r="AD203" s="1"/>
  <c r="AD229" s="1"/>
  <c r="AC119"/>
  <c r="AC203" s="1"/>
  <c r="AC229" s="1"/>
  <c r="AB119"/>
  <c r="AB203" s="1"/>
  <c r="AB229" s="1"/>
  <c r="AH118"/>
  <c r="AH191" s="1"/>
  <c r="AH219" s="1"/>
  <c r="AG118"/>
  <c r="AG191" s="1"/>
  <c r="AG219" s="1"/>
  <c r="AF118"/>
  <c r="AF191" s="1"/>
  <c r="AF219" s="1"/>
  <c r="AE118"/>
  <c r="AE191" s="1"/>
  <c r="AE219" s="1"/>
  <c r="AD118"/>
  <c r="AD191" s="1"/>
  <c r="AD219" s="1"/>
  <c r="AC118"/>
  <c r="AC191" s="1"/>
  <c r="AC219" s="1"/>
  <c r="AB118"/>
  <c r="AB191" s="1"/>
  <c r="AB219" s="1"/>
  <c r="AH89"/>
  <c r="AH202" s="1"/>
  <c r="AG89"/>
  <c r="AG202" s="1"/>
  <c r="AF89"/>
  <c r="AF202" s="1"/>
  <c r="AF224" s="1"/>
  <c r="AE89"/>
  <c r="AE202" s="1"/>
  <c r="AE224" s="1"/>
  <c r="AD89"/>
  <c r="AD202" s="1"/>
  <c r="AC89"/>
  <c r="AC202" s="1"/>
  <c r="AB89"/>
  <c r="AB202" s="1"/>
  <c r="AB224" s="1"/>
  <c r="AH88"/>
  <c r="AH190" s="1"/>
  <c r="AG88"/>
  <c r="AG190" s="1"/>
  <c r="AF88"/>
  <c r="AF190" s="1"/>
  <c r="AF214" s="1"/>
  <c r="AE88"/>
  <c r="AE190" s="1"/>
  <c r="AE214" s="1"/>
  <c r="AD88"/>
  <c r="AD190" s="1"/>
  <c r="AC88"/>
  <c r="AC190" s="1"/>
  <c r="AB88"/>
  <c r="AB190" s="1"/>
  <c r="AH59"/>
  <c r="AH199" s="1"/>
  <c r="AH228" s="1"/>
  <c r="AG59"/>
  <c r="AG199" s="1"/>
  <c r="AG228" s="1"/>
  <c r="AF59"/>
  <c r="AF199" s="1"/>
  <c r="AF228" s="1"/>
  <c r="AE59"/>
  <c r="AE199" s="1"/>
  <c r="AE228" s="1"/>
  <c r="AD59"/>
  <c r="AD199" s="1"/>
  <c r="AD228" s="1"/>
  <c r="AC59"/>
  <c r="AC199" s="1"/>
  <c r="AC228" s="1"/>
  <c r="AB59"/>
  <c r="AB199" s="1"/>
  <c r="AH58"/>
  <c r="AH187" s="1"/>
  <c r="AH218" s="1"/>
  <c r="AG58"/>
  <c r="AG187" s="1"/>
  <c r="AG218" s="1"/>
  <c r="AF58"/>
  <c r="AF187" s="1"/>
  <c r="AF218" s="1"/>
  <c r="AE58"/>
  <c r="AE187" s="1"/>
  <c r="AE218" s="1"/>
  <c r="AD58"/>
  <c r="AD187" s="1"/>
  <c r="AD218" s="1"/>
  <c r="AC58"/>
  <c r="AC187" s="1"/>
  <c r="AC218" s="1"/>
  <c r="AB58"/>
  <c r="AB187" s="1"/>
  <c r="AB218" s="1"/>
  <c r="AH29"/>
  <c r="AH198" s="1"/>
  <c r="AG29"/>
  <c r="AG198" s="1"/>
  <c r="AF29"/>
  <c r="AF198" s="1"/>
  <c r="AE29"/>
  <c r="AE198" s="1"/>
  <c r="AD29"/>
  <c r="AD198" s="1"/>
  <c r="AC29"/>
  <c r="AC198" s="1"/>
  <c r="AC223" s="1"/>
  <c r="AB29"/>
  <c r="AB198" s="1"/>
  <c r="AB223" s="1"/>
  <c r="AH28"/>
  <c r="AH186" s="1"/>
  <c r="AG28"/>
  <c r="AG186" s="1"/>
  <c r="AF28"/>
  <c r="AF186" s="1"/>
  <c r="AE28"/>
  <c r="AE186" s="1"/>
  <c r="AE213" s="1"/>
  <c r="AD28"/>
  <c r="AD186" s="1"/>
  <c r="AD213" s="1"/>
  <c r="AC28"/>
  <c r="AC186" s="1"/>
  <c r="AC213" s="1"/>
  <c r="AB28"/>
  <c r="AB186" s="1"/>
  <c r="AB213" s="1"/>
  <c r="AG179" i="10"/>
  <c r="AF178"/>
  <c r="AE175"/>
  <c r="AC175"/>
  <c r="AD174"/>
  <c r="AH167"/>
  <c r="AH180" s="1"/>
  <c r="AG167"/>
  <c r="AG180" s="1"/>
  <c r="AF167"/>
  <c r="AF180" s="1"/>
  <c r="AE167"/>
  <c r="AE180" s="1"/>
  <c r="AD167"/>
  <c r="AD180" s="1"/>
  <c r="AC167"/>
  <c r="AC180" s="1"/>
  <c r="AB167"/>
  <c r="AB180" s="1"/>
  <c r="AH166"/>
  <c r="AH175" s="1"/>
  <c r="AG166"/>
  <c r="AG175" s="1"/>
  <c r="AF166"/>
  <c r="AF175" s="1"/>
  <c r="AE166"/>
  <c r="AD166"/>
  <c r="AD175" s="1"/>
  <c r="AC166"/>
  <c r="AB166"/>
  <c r="AB175" s="1"/>
  <c r="AH111"/>
  <c r="AH179" s="1"/>
  <c r="AG111"/>
  <c r="AF111"/>
  <c r="AF179" s="1"/>
  <c r="AE111"/>
  <c r="AE179" s="1"/>
  <c r="AD111"/>
  <c r="AD179" s="1"/>
  <c r="AC111"/>
  <c r="AC179" s="1"/>
  <c r="AB111"/>
  <c r="AB179" s="1"/>
  <c r="AH110"/>
  <c r="AH174" s="1"/>
  <c r="AG110"/>
  <c r="AG174" s="1"/>
  <c r="AF110"/>
  <c r="AF174" s="1"/>
  <c r="AE110"/>
  <c r="AE174" s="1"/>
  <c r="AD110"/>
  <c r="AC110"/>
  <c r="AC174" s="1"/>
  <c r="AB110"/>
  <c r="AB174" s="1"/>
  <c r="AH55"/>
  <c r="AH178" s="1"/>
  <c r="AG55"/>
  <c r="AG178" s="1"/>
  <c r="AF55"/>
  <c r="AE55"/>
  <c r="AE178" s="1"/>
  <c r="AD55"/>
  <c r="AD178" s="1"/>
  <c r="AC55"/>
  <c r="AC178" s="1"/>
  <c r="AB55"/>
  <c r="AB178" s="1"/>
  <c r="AH54"/>
  <c r="AH173" s="1"/>
  <c r="AG54"/>
  <c r="AG173" s="1"/>
  <c r="AF54"/>
  <c r="AF173" s="1"/>
  <c r="AE54"/>
  <c r="AE173" s="1"/>
  <c r="AD54"/>
  <c r="AD173" s="1"/>
  <c r="AC54"/>
  <c r="AC173" s="1"/>
  <c r="AB54"/>
  <c r="AB173" s="1"/>
  <c r="AD175" i="8"/>
  <c r="AB175"/>
  <c r="AC174"/>
  <c r="AE171"/>
  <c r="AC171"/>
  <c r="AD170"/>
  <c r="AH163"/>
  <c r="AH175" s="1"/>
  <c r="AG163"/>
  <c r="AG175" s="1"/>
  <c r="AF163"/>
  <c r="AF175" s="1"/>
  <c r="AE163"/>
  <c r="AE175" s="1"/>
  <c r="AD163"/>
  <c r="AC163"/>
  <c r="AC175" s="1"/>
  <c r="AB163"/>
  <c r="AH162"/>
  <c r="AH171" s="1"/>
  <c r="AG162"/>
  <c r="AG171" s="1"/>
  <c r="AF162"/>
  <c r="AF171" s="1"/>
  <c r="AE162"/>
  <c r="AD162"/>
  <c r="AD171" s="1"/>
  <c r="AC162"/>
  <c r="AB162"/>
  <c r="AB171" s="1"/>
  <c r="AH81"/>
  <c r="AH174" s="1"/>
  <c r="AH176" s="1"/>
  <c r="AG81"/>
  <c r="AG174" s="1"/>
  <c r="AG176" s="1"/>
  <c r="AF81"/>
  <c r="AF174" s="1"/>
  <c r="AE81"/>
  <c r="AE174" s="1"/>
  <c r="AD81"/>
  <c r="AD174" s="1"/>
  <c r="AD176" s="1"/>
  <c r="AC81"/>
  <c r="AB81"/>
  <c r="AB174" s="1"/>
  <c r="AB176" s="1"/>
  <c r="AH80"/>
  <c r="AH170" s="1"/>
  <c r="AG80"/>
  <c r="AG170" s="1"/>
  <c r="AG172" s="1"/>
  <c r="AF80"/>
  <c r="AF170" s="1"/>
  <c r="AF172" s="1"/>
  <c r="AE80"/>
  <c r="AE170" s="1"/>
  <c r="AE172" s="1"/>
  <c r="AD80"/>
  <c r="AC80"/>
  <c r="AC170" s="1"/>
  <c r="AC172" s="1"/>
  <c r="AB80"/>
  <c r="AB170" s="1"/>
  <c r="AB172" s="1"/>
  <c r="AH172" l="1"/>
  <c r="AE176"/>
  <c r="AF176"/>
  <c r="AG192" i="11"/>
  <c r="AH204"/>
  <c r="AC196"/>
  <c r="AD208"/>
  <c r="AD172" i="8"/>
  <c r="AC176"/>
  <c r="AB196" i="11"/>
  <c r="AD200"/>
  <c r="AD223"/>
  <c r="AE200"/>
  <c r="AH192"/>
  <c r="AD215"/>
  <c r="AD196"/>
  <c r="AE225"/>
  <c r="AE208"/>
  <c r="AG204"/>
  <c r="AG224"/>
  <c r="AF225"/>
  <c r="AF208"/>
  <c r="AF213"/>
  <c r="AF188"/>
  <c r="AG223"/>
  <c r="AG200"/>
  <c r="AB214"/>
  <c r="AB192"/>
  <c r="AC224"/>
  <c r="AC204"/>
  <c r="AF215"/>
  <c r="AF196"/>
  <c r="AG225"/>
  <c r="AG208"/>
  <c r="AG213"/>
  <c r="AG188"/>
  <c r="AH223"/>
  <c r="AH200"/>
  <c r="AB200"/>
  <c r="AB228"/>
  <c r="AC214"/>
  <c r="AC192"/>
  <c r="AD224"/>
  <c r="AD204"/>
  <c r="AG215"/>
  <c r="AG196"/>
  <c r="AH225"/>
  <c r="AH208"/>
  <c r="AH213"/>
  <c r="AH188"/>
  <c r="AD214"/>
  <c r="AD192"/>
  <c r="AE204"/>
  <c r="AH196"/>
  <c r="AF200"/>
  <c r="AE196"/>
  <c r="AF204"/>
  <c r="AB204"/>
  <c r="AC208"/>
  <c r="AG214"/>
  <c r="AE223"/>
  <c r="AB215"/>
  <c r="AF223"/>
  <c r="AC215"/>
  <c r="AH224"/>
  <c r="AB188"/>
  <c r="AE192"/>
  <c r="AC200"/>
  <c r="AB225"/>
  <c r="AC188"/>
  <c r="AF192"/>
  <c r="AC225"/>
  <c r="AH214"/>
  <c r="AD188"/>
  <c r="AD225"/>
  <c r="AE188"/>
  <c r="F29" i="6"/>
  <c r="F40" s="1"/>
  <c r="D30"/>
  <c r="D41" s="1"/>
  <c r="D29"/>
  <c r="D40" s="1"/>
  <c r="A191" i="11" l="1"/>
  <c r="A219" s="1"/>
  <c r="A190"/>
  <c r="A214" s="1"/>
  <c r="I207"/>
  <c r="I230" s="1"/>
  <c r="H207"/>
  <c r="H230" s="1"/>
  <c r="G207"/>
  <c r="G230" s="1"/>
  <c r="C207"/>
  <c r="C230" s="1"/>
  <c r="B207"/>
  <c r="B230" s="1"/>
  <c r="I206"/>
  <c r="I225" s="1"/>
  <c r="H206"/>
  <c r="H225" s="1"/>
  <c r="G206"/>
  <c r="G225" s="1"/>
  <c r="C206"/>
  <c r="C225" s="1"/>
  <c r="B206"/>
  <c r="B225" s="1"/>
  <c r="I203"/>
  <c r="I229" s="1"/>
  <c r="H203"/>
  <c r="H229" s="1"/>
  <c r="G203"/>
  <c r="G229" s="1"/>
  <c r="D203"/>
  <c r="D229" s="1"/>
  <c r="C203"/>
  <c r="C229" s="1"/>
  <c r="B203"/>
  <c r="B229" s="1"/>
  <c r="I202"/>
  <c r="I224" s="1"/>
  <c r="H202"/>
  <c r="H224" s="1"/>
  <c r="G202"/>
  <c r="G224" s="1"/>
  <c r="E202"/>
  <c r="E224" s="1"/>
  <c r="C202"/>
  <c r="C224" s="1"/>
  <c r="B202"/>
  <c r="B224" s="1"/>
  <c r="I199"/>
  <c r="I228" s="1"/>
  <c r="H199"/>
  <c r="H228" s="1"/>
  <c r="G199"/>
  <c r="G228" s="1"/>
  <c r="F199"/>
  <c r="F228" s="1"/>
  <c r="C199"/>
  <c r="C228" s="1"/>
  <c r="B199"/>
  <c r="B228" s="1"/>
  <c r="I198"/>
  <c r="I223" s="1"/>
  <c r="H198"/>
  <c r="H223" s="1"/>
  <c r="G198"/>
  <c r="G223" s="1"/>
  <c r="C198"/>
  <c r="C223" s="1"/>
  <c r="B198"/>
  <c r="B223" s="1"/>
  <c r="A207"/>
  <c r="A230" s="1"/>
  <c r="A206"/>
  <c r="A225" s="1"/>
  <c r="A203"/>
  <c r="A229" s="1"/>
  <c r="A202"/>
  <c r="A224" s="1"/>
  <c r="A199"/>
  <c r="A228" s="1"/>
  <c r="A198"/>
  <c r="A223" s="1"/>
  <c r="H195"/>
  <c r="H220" s="1"/>
  <c r="H217" s="1"/>
  <c r="G195"/>
  <c r="G220" s="1"/>
  <c r="G217" s="1"/>
  <c r="P194"/>
  <c r="P215" s="1"/>
  <c r="O194"/>
  <c r="O215" s="1"/>
  <c r="H194"/>
  <c r="H215" s="1"/>
  <c r="H212" s="1"/>
  <c r="G194"/>
  <c r="G215" s="1"/>
  <c r="G212" s="1"/>
  <c r="J190"/>
  <c r="J214" s="1"/>
  <c r="B190"/>
  <c r="B214" s="1"/>
  <c r="P186"/>
  <c r="P213" s="1"/>
  <c r="A195"/>
  <c r="A220" s="1"/>
  <c r="A194"/>
  <c r="A215" s="1"/>
  <c r="A187"/>
  <c r="A218" s="1"/>
  <c r="A186"/>
  <c r="A213" s="1"/>
  <c r="P179"/>
  <c r="P207" s="1"/>
  <c r="P230" s="1"/>
  <c r="O179"/>
  <c r="O207" s="1"/>
  <c r="O230" s="1"/>
  <c r="N179"/>
  <c r="N207" s="1"/>
  <c r="N230" s="1"/>
  <c r="M179"/>
  <c r="M207" s="1"/>
  <c r="M230" s="1"/>
  <c r="L179"/>
  <c r="L207" s="1"/>
  <c r="L230" s="1"/>
  <c r="K179"/>
  <c r="K207" s="1"/>
  <c r="K230" s="1"/>
  <c r="J179"/>
  <c r="J207" s="1"/>
  <c r="J230" s="1"/>
  <c r="F179"/>
  <c r="F207" s="1"/>
  <c r="F230" s="1"/>
  <c r="E179"/>
  <c r="E207" s="1"/>
  <c r="E230" s="1"/>
  <c r="D179"/>
  <c r="D207" s="1"/>
  <c r="D230" s="1"/>
  <c r="P178"/>
  <c r="P195" s="1"/>
  <c r="P220" s="1"/>
  <c r="O178"/>
  <c r="O195" s="1"/>
  <c r="O220" s="1"/>
  <c r="N178"/>
  <c r="N195" s="1"/>
  <c r="N220" s="1"/>
  <c r="M178"/>
  <c r="M195" s="1"/>
  <c r="M220" s="1"/>
  <c r="L178"/>
  <c r="L195" s="1"/>
  <c r="K178"/>
  <c r="K195" s="1"/>
  <c r="K220" s="1"/>
  <c r="J178"/>
  <c r="J195" s="1"/>
  <c r="J220" s="1"/>
  <c r="I178"/>
  <c r="I195" s="1"/>
  <c r="I220" s="1"/>
  <c r="I217" s="1"/>
  <c r="H178"/>
  <c r="G178"/>
  <c r="F178"/>
  <c r="F195" s="1"/>
  <c r="F220" s="1"/>
  <c r="F233" s="1"/>
  <c r="E178"/>
  <c r="E195" s="1"/>
  <c r="E220" s="1"/>
  <c r="D178"/>
  <c r="D195" s="1"/>
  <c r="C178"/>
  <c r="C195" s="1"/>
  <c r="C220" s="1"/>
  <c r="B178"/>
  <c r="B195" s="1"/>
  <c r="B220" s="1"/>
  <c r="P149"/>
  <c r="P206" s="1"/>
  <c r="O149"/>
  <c r="O206" s="1"/>
  <c r="N149"/>
  <c r="N206" s="1"/>
  <c r="M149"/>
  <c r="M206" s="1"/>
  <c r="L149"/>
  <c r="L206" s="1"/>
  <c r="K149"/>
  <c r="K206" s="1"/>
  <c r="J149"/>
  <c r="J206" s="1"/>
  <c r="F149"/>
  <c r="F206" s="1"/>
  <c r="E149"/>
  <c r="E206" s="1"/>
  <c r="D149"/>
  <c r="D206" s="1"/>
  <c r="D225" s="1"/>
  <c r="P148"/>
  <c r="O148"/>
  <c r="N148"/>
  <c r="N194" s="1"/>
  <c r="M148"/>
  <c r="M194" s="1"/>
  <c r="L148"/>
  <c r="L194" s="1"/>
  <c r="L215" s="1"/>
  <c r="K148"/>
  <c r="K194" s="1"/>
  <c r="K215" s="1"/>
  <c r="J148"/>
  <c r="J194" s="1"/>
  <c r="I148"/>
  <c r="I194" s="1"/>
  <c r="H148"/>
  <c r="G148"/>
  <c r="F148"/>
  <c r="F194" s="1"/>
  <c r="E148"/>
  <c r="E194" s="1"/>
  <c r="D148"/>
  <c r="D194" s="1"/>
  <c r="D215" s="1"/>
  <c r="C148"/>
  <c r="C194" s="1"/>
  <c r="C215" s="1"/>
  <c r="B148"/>
  <c r="B194" s="1"/>
  <c r="B215" s="1"/>
  <c r="P119"/>
  <c r="P203" s="1"/>
  <c r="P229" s="1"/>
  <c r="O119"/>
  <c r="O203" s="1"/>
  <c r="O229" s="1"/>
  <c r="N119"/>
  <c r="N203" s="1"/>
  <c r="N229" s="1"/>
  <c r="M119"/>
  <c r="M203" s="1"/>
  <c r="M229" s="1"/>
  <c r="L119"/>
  <c r="L203" s="1"/>
  <c r="L229" s="1"/>
  <c r="K119"/>
  <c r="K203" s="1"/>
  <c r="K229" s="1"/>
  <c r="J119"/>
  <c r="J203" s="1"/>
  <c r="J229" s="1"/>
  <c r="F119"/>
  <c r="F203" s="1"/>
  <c r="F229" s="1"/>
  <c r="E119"/>
  <c r="E203" s="1"/>
  <c r="E229" s="1"/>
  <c r="D119"/>
  <c r="P118"/>
  <c r="P191" s="1"/>
  <c r="O118"/>
  <c r="O191" s="1"/>
  <c r="N118"/>
  <c r="N191" s="1"/>
  <c r="M118"/>
  <c r="M191" s="1"/>
  <c r="L118"/>
  <c r="L191" s="1"/>
  <c r="L219" s="1"/>
  <c r="K118"/>
  <c r="K191" s="1"/>
  <c r="K219" s="1"/>
  <c r="J118"/>
  <c r="J191" s="1"/>
  <c r="I118"/>
  <c r="I191" s="1"/>
  <c r="I219" s="1"/>
  <c r="H118"/>
  <c r="H191" s="1"/>
  <c r="G118"/>
  <c r="G191" s="1"/>
  <c r="F118"/>
  <c r="F191" s="1"/>
  <c r="E118"/>
  <c r="E191" s="1"/>
  <c r="D118"/>
  <c r="D191" s="1"/>
  <c r="D219" s="1"/>
  <c r="C118"/>
  <c r="C191" s="1"/>
  <c r="C219" s="1"/>
  <c r="B118"/>
  <c r="B191" s="1"/>
  <c r="B219" s="1"/>
  <c r="P89"/>
  <c r="P202" s="1"/>
  <c r="O89"/>
  <c r="O202" s="1"/>
  <c r="N89"/>
  <c r="N202" s="1"/>
  <c r="N224" s="1"/>
  <c r="M89"/>
  <c r="M202" s="1"/>
  <c r="L89"/>
  <c r="L202" s="1"/>
  <c r="K89"/>
  <c r="K202" s="1"/>
  <c r="J89"/>
  <c r="J202" s="1"/>
  <c r="F89"/>
  <c r="F202" s="1"/>
  <c r="F224" s="1"/>
  <c r="E89"/>
  <c r="D89"/>
  <c r="D202" s="1"/>
  <c r="P88"/>
  <c r="P190" s="1"/>
  <c r="P214" s="1"/>
  <c r="O88"/>
  <c r="O190" s="1"/>
  <c r="O214" s="1"/>
  <c r="N88"/>
  <c r="N190" s="1"/>
  <c r="N214" s="1"/>
  <c r="M88"/>
  <c r="M190" s="1"/>
  <c r="M214" s="1"/>
  <c r="L88"/>
  <c r="L190" s="1"/>
  <c r="K88"/>
  <c r="K190" s="1"/>
  <c r="J88"/>
  <c r="I88"/>
  <c r="I190" s="1"/>
  <c r="I214" s="1"/>
  <c r="H88"/>
  <c r="H190" s="1"/>
  <c r="H214" s="1"/>
  <c r="G88"/>
  <c r="G190" s="1"/>
  <c r="G214" s="1"/>
  <c r="F88"/>
  <c r="F190" s="1"/>
  <c r="F214" s="1"/>
  <c r="E88"/>
  <c r="E190" s="1"/>
  <c r="E214" s="1"/>
  <c r="D88"/>
  <c r="D190" s="1"/>
  <c r="C88"/>
  <c r="C190" s="1"/>
  <c r="C214" s="1"/>
  <c r="B88"/>
  <c r="P59"/>
  <c r="P199" s="1"/>
  <c r="P228" s="1"/>
  <c r="O59"/>
  <c r="O199" s="1"/>
  <c r="O228" s="1"/>
  <c r="N59"/>
  <c r="N199" s="1"/>
  <c r="N228" s="1"/>
  <c r="M59"/>
  <c r="M199" s="1"/>
  <c r="M228" s="1"/>
  <c r="L59"/>
  <c r="L199" s="1"/>
  <c r="L228" s="1"/>
  <c r="K59"/>
  <c r="K199" s="1"/>
  <c r="K228" s="1"/>
  <c r="J59"/>
  <c r="J199" s="1"/>
  <c r="J228" s="1"/>
  <c r="F59"/>
  <c r="E59"/>
  <c r="E199" s="1"/>
  <c r="E228" s="1"/>
  <c r="D59"/>
  <c r="D199" s="1"/>
  <c r="D228" s="1"/>
  <c r="P58"/>
  <c r="P187" s="1"/>
  <c r="P218" s="1"/>
  <c r="O58"/>
  <c r="O187" s="1"/>
  <c r="O218" s="1"/>
  <c r="N58"/>
  <c r="N187" s="1"/>
  <c r="N218" s="1"/>
  <c r="M58"/>
  <c r="M187" s="1"/>
  <c r="M218" s="1"/>
  <c r="L58"/>
  <c r="L187" s="1"/>
  <c r="L218" s="1"/>
  <c r="K58"/>
  <c r="K187" s="1"/>
  <c r="K218" s="1"/>
  <c r="J58"/>
  <c r="J187" s="1"/>
  <c r="J218" s="1"/>
  <c r="I58"/>
  <c r="I187" s="1"/>
  <c r="I218" s="1"/>
  <c r="H58"/>
  <c r="H187" s="1"/>
  <c r="H218" s="1"/>
  <c r="G58"/>
  <c r="G187" s="1"/>
  <c r="G218" s="1"/>
  <c r="F58"/>
  <c r="F187" s="1"/>
  <c r="F218" s="1"/>
  <c r="E58"/>
  <c r="E187" s="1"/>
  <c r="E218" s="1"/>
  <c r="D58"/>
  <c r="D187" s="1"/>
  <c r="D218" s="1"/>
  <c r="C58"/>
  <c r="C187" s="1"/>
  <c r="C218" s="1"/>
  <c r="B58"/>
  <c r="B187" s="1"/>
  <c r="B218" s="1"/>
  <c r="I28"/>
  <c r="I186" s="1"/>
  <c r="J28"/>
  <c r="J186" s="1"/>
  <c r="H28"/>
  <c r="H186" s="1"/>
  <c r="H213" s="1"/>
  <c r="G28"/>
  <c r="G186" s="1"/>
  <c r="G213" s="1"/>
  <c r="P29"/>
  <c r="P198" s="1"/>
  <c r="O29"/>
  <c r="O198" s="1"/>
  <c r="O223" s="1"/>
  <c r="N29"/>
  <c r="N198" s="1"/>
  <c r="M29"/>
  <c r="M198" s="1"/>
  <c r="L29"/>
  <c r="L198" s="1"/>
  <c r="L223" s="1"/>
  <c r="K29"/>
  <c r="K198" s="1"/>
  <c r="J29"/>
  <c r="J198" s="1"/>
  <c r="F29"/>
  <c r="F198" s="1"/>
  <c r="E29"/>
  <c r="E198" s="1"/>
  <c r="D29"/>
  <c r="D198" s="1"/>
  <c r="D223" s="1"/>
  <c r="P28"/>
  <c r="O28"/>
  <c r="O186" s="1"/>
  <c r="O213" s="1"/>
  <c r="N28"/>
  <c r="N186" s="1"/>
  <c r="M28"/>
  <c r="M186" s="1"/>
  <c r="L28"/>
  <c r="L186" s="1"/>
  <c r="L213" s="1"/>
  <c r="K28"/>
  <c r="K186" s="1"/>
  <c r="F28"/>
  <c r="F186" s="1"/>
  <c r="E28"/>
  <c r="E186" s="1"/>
  <c r="D28"/>
  <c r="D186" s="1"/>
  <c r="D213" s="1"/>
  <c r="C28"/>
  <c r="C186" s="1"/>
  <c r="C213" s="1"/>
  <c r="B28"/>
  <c r="B186" s="1"/>
  <c r="B213" s="1"/>
  <c r="G208" l="1"/>
  <c r="J223"/>
  <c r="J200"/>
  <c r="E213"/>
  <c r="E188"/>
  <c r="K214"/>
  <c r="K192"/>
  <c r="J219"/>
  <c r="J192"/>
  <c r="I215"/>
  <c r="I212" s="1"/>
  <c r="I196"/>
  <c r="O225"/>
  <c r="O208"/>
  <c r="F213"/>
  <c r="F188"/>
  <c r="E223"/>
  <c r="E200"/>
  <c r="P223"/>
  <c r="P200"/>
  <c r="D214"/>
  <c r="D192"/>
  <c r="L214"/>
  <c r="L192"/>
  <c r="J224"/>
  <c r="J204"/>
  <c r="J215"/>
  <c r="J196"/>
  <c r="E225"/>
  <c r="E208"/>
  <c r="P225"/>
  <c r="P208"/>
  <c r="K213"/>
  <c r="K188"/>
  <c r="F223"/>
  <c r="F200"/>
  <c r="K224"/>
  <c r="K204"/>
  <c r="F225"/>
  <c r="F208"/>
  <c r="L224"/>
  <c r="L204"/>
  <c r="J225"/>
  <c r="J208"/>
  <c r="M213"/>
  <c r="M188"/>
  <c r="K223"/>
  <c r="K200"/>
  <c r="J213"/>
  <c r="J188"/>
  <c r="M224"/>
  <c r="M204"/>
  <c r="F192"/>
  <c r="F219"/>
  <c r="N192"/>
  <c r="N219"/>
  <c r="E215"/>
  <c r="E196"/>
  <c r="M215"/>
  <c r="M196"/>
  <c r="K225"/>
  <c r="K208"/>
  <c r="D220"/>
  <c r="D196"/>
  <c r="L220"/>
  <c r="L196"/>
  <c r="N213"/>
  <c r="N188"/>
  <c r="I213"/>
  <c r="I188"/>
  <c r="G192"/>
  <c r="G219"/>
  <c r="G216" s="1"/>
  <c r="O192"/>
  <c r="O219"/>
  <c r="F215"/>
  <c r="F196"/>
  <c r="N215"/>
  <c r="N196"/>
  <c r="L225"/>
  <c r="L208"/>
  <c r="M223"/>
  <c r="M200"/>
  <c r="D224"/>
  <c r="D204"/>
  <c r="O224"/>
  <c r="O204"/>
  <c r="H192"/>
  <c r="H219"/>
  <c r="P192"/>
  <c r="P219"/>
  <c r="M225"/>
  <c r="M208"/>
  <c r="N223"/>
  <c r="N200"/>
  <c r="P224"/>
  <c r="P204"/>
  <c r="N225"/>
  <c r="N208"/>
  <c r="D200"/>
  <c r="L200"/>
  <c r="G204"/>
  <c r="D188"/>
  <c r="O188"/>
  <c r="H204"/>
  <c r="P188"/>
  <c r="K196"/>
  <c r="I204"/>
  <c r="D208"/>
  <c r="G200"/>
  <c r="O200"/>
  <c r="H200"/>
  <c r="E192"/>
  <c r="E219"/>
  <c r="I200"/>
  <c r="L188"/>
  <c r="G196"/>
  <c r="O196"/>
  <c r="E204"/>
  <c r="H208"/>
  <c r="G188"/>
  <c r="H188"/>
  <c r="M192"/>
  <c r="M219"/>
  <c r="I192"/>
  <c r="H196"/>
  <c r="P196"/>
  <c r="F204"/>
  <c r="N204"/>
  <c r="I208"/>
  <c r="L32" i="6"/>
  <c r="L43" s="1"/>
  <c r="L31"/>
  <c r="L42" s="1"/>
  <c r="L30"/>
  <c r="L41" s="1"/>
  <c r="L29"/>
  <c r="L40" s="1"/>
  <c r="K31"/>
  <c r="K42" s="1"/>
  <c r="K30"/>
  <c r="K41" s="1"/>
  <c r="K29"/>
  <c r="K40" s="1"/>
  <c r="J31"/>
  <c r="J42" s="1"/>
  <c r="J30"/>
  <c r="J41" s="1"/>
  <c r="J29"/>
  <c r="J40" s="1"/>
  <c r="I31"/>
  <c r="I42" s="1"/>
  <c r="I30"/>
  <c r="I41" s="1"/>
  <c r="I29"/>
  <c r="I40" s="1"/>
  <c r="H31"/>
  <c r="H42" s="1"/>
  <c r="H30"/>
  <c r="H41" s="1"/>
  <c r="H29"/>
  <c r="H40" s="1"/>
  <c r="I180" i="10"/>
  <c r="H180"/>
  <c r="G180"/>
  <c r="C180"/>
  <c r="B180"/>
  <c r="N179"/>
  <c r="I179"/>
  <c r="H179"/>
  <c r="G179"/>
  <c r="F179"/>
  <c r="C179"/>
  <c r="B179"/>
  <c r="L178"/>
  <c r="I178"/>
  <c r="H178"/>
  <c r="G178"/>
  <c r="D178"/>
  <c r="C178"/>
  <c r="B178"/>
  <c r="A180"/>
  <c r="A179"/>
  <c r="A178"/>
  <c r="B175"/>
  <c r="A175"/>
  <c r="L174"/>
  <c r="D174"/>
  <c r="B174"/>
  <c r="A174"/>
  <c r="K173"/>
  <c r="C173"/>
  <c r="B173"/>
  <c r="A173"/>
  <c r="P167"/>
  <c r="P180" s="1"/>
  <c r="O167"/>
  <c r="O180" s="1"/>
  <c r="N167"/>
  <c r="N180" s="1"/>
  <c r="M167"/>
  <c r="M180" s="1"/>
  <c r="L167"/>
  <c r="L180" s="1"/>
  <c r="K167"/>
  <c r="K180" s="1"/>
  <c r="J167"/>
  <c r="J180" s="1"/>
  <c r="F167"/>
  <c r="F180" s="1"/>
  <c r="E167"/>
  <c r="E180" s="1"/>
  <c r="D167"/>
  <c r="D180" s="1"/>
  <c r="P166"/>
  <c r="P175" s="1"/>
  <c r="O166"/>
  <c r="O175" s="1"/>
  <c r="N166"/>
  <c r="N175" s="1"/>
  <c r="M166"/>
  <c r="M175" s="1"/>
  <c r="L166"/>
  <c r="L175" s="1"/>
  <c r="K166"/>
  <c r="K175" s="1"/>
  <c r="J166"/>
  <c r="J175" s="1"/>
  <c r="I166"/>
  <c r="I175" s="1"/>
  <c r="I172" s="1"/>
  <c r="H166"/>
  <c r="H175" s="1"/>
  <c r="H172" s="1"/>
  <c r="G166"/>
  <c r="G175" s="1"/>
  <c r="G172" s="1"/>
  <c r="F166"/>
  <c r="F175" s="1"/>
  <c r="E166"/>
  <c r="E175" s="1"/>
  <c r="D166"/>
  <c r="D175" s="1"/>
  <c r="C166"/>
  <c r="C175" s="1"/>
  <c r="P111"/>
  <c r="P179" s="1"/>
  <c r="O111"/>
  <c r="O179" s="1"/>
  <c r="N111"/>
  <c r="M111"/>
  <c r="M179" s="1"/>
  <c r="L111"/>
  <c r="L179" s="1"/>
  <c r="K111"/>
  <c r="K179" s="1"/>
  <c r="J111"/>
  <c r="J179" s="1"/>
  <c r="F111"/>
  <c r="E111"/>
  <c r="E179" s="1"/>
  <c r="D111"/>
  <c r="D179" s="1"/>
  <c r="P110"/>
  <c r="P174" s="1"/>
  <c r="O110"/>
  <c r="O174" s="1"/>
  <c r="N110"/>
  <c r="N174" s="1"/>
  <c r="M110"/>
  <c r="M174" s="1"/>
  <c r="L110"/>
  <c r="K110"/>
  <c r="K174" s="1"/>
  <c r="J110"/>
  <c r="J174" s="1"/>
  <c r="I110"/>
  <c r="I174" s="1"/>
  <c r="I171" s="1"/>
  <c r="H110"/>
  <c r="H174" s="1"/>
  <c r="H171" s="1"/>
  <c r="G110"/>
  <c r="G174" s="1"/>
  <c r="G171" s="1"/>
  <c r="F110"/>
  <c r="F174" s="1"/>
  <c r="E110"/>
  <c r="E174" s="1"/>
  <c r="D110"/>
  <c r="C110"/>
  <c r="C174" s="1"/>
  <c r="I54"/>
  <c r="I173" s="1"/>
  <c r="I170" s="1"/>
  <c r="H54"/>
  <c r="H173" s="1"/>
  <c r="H170" s="1"/>
  <c r="G54"/>
  <c r="G173" s="1"/>
  <c r="G170" s="1"/>
  <c r="P55"/>
  <c r="P178" s="1"/>
  <c r="O55"/>
  <c r="O178" s="1"/>
  <c r="N55"/>
  <c r="N178" s="1"/>
  <c r="M55"/>
  <c r="M178" s="1"/>
  <c r="L55"/>
  <c r="K55"/>
  <c r="K178" s="1"/>
  <c r="J55"/>
  <c r="J178" s="1"/>
  <c r="F55"/>
  <c r="F178" s="1"/>
  <c r="E55"/>
  <c r="E178" s="1"/>
  <c r="D55"/>
  <c r="P54"/>
  <c r="P173" s="1"/>
  <c r="O54"/>
  <c r="O173" s="1"/>
  <c r="N54"/>
  <c r="N173" s="1"/>
  <c r="M54"/>
  <c r="M173" s="1"/>
  <c r="L54"/>
  <c r="L173" s="1"/>
  <c r="K54"/>
  <c r="J54"/>
  <c r="J173" s="1"/>
  <c r="F54"/>
  <c r="F173" s="1"/>
  <c r="E54"/>
  <c r="E173" s="1"/>
  <c r="D54"/>
  <c r="D173" s="1"/>
  <c r="C54"/>
  <c r="K176" i="8"/>
  <c r="I176"/>
  <c r="P172"/>
  <c r="C171"/>
  <c r="B162"/>
  <c r="B171" s="1"/>
  <c r="C170"/>
  <c r="B80"/>
  <c r="B170" s="1"/>
  <c r="A170"/>
  <c r="A171"/>
  <c r="I175"/>
  <c r="H175"/>
  <c r="G175"/>
  <c r="G176" s="1"/>
  <c r="C175"/>
  <c r="B175"/>
  <c r="A175"/>
  <c r="I174"/>
  <c r="H174"/>
  <c r="H176" s="1"/>
  <c r="G174"/>
  <c r="C174"/>
  <c r="B174"/>
  <c r="A174"/>
  <c r="P163"/>
  <c r="P175" s="1"/>
  <c r="O163"/>
  <c r="O175" s="1"/>
  <c r="N163"/>
  <c r="N175" s="1"/>
  <c r="M163"/>
  <c r="M175" s="1"/>
  <c r="L163"/>
  <c r="L175" s="1"/>
  <c r="K163"/>
  <c r="K175" s="1"/>
  <c r="J163"/>
  <c r="J175" s="1"/>
  <c r="F163"/>
  <c r="F175" s="1"/>
  <c r="E163"/>
  <c r="E175" s="1"/>
  <c r="D163"/>
  <c r="D175" s="1"/>
  <c r="P81"/>
  <c r="P174" s="1"/>
  <c r="P176" s="1"/>
  <c r="O81"/>
  <c r="O174" s="1"/>
  <c r="O176" s="1"/>
  <c r="N81"/>
  <c r="N174" s="1"/>
  <c r="N176" s="1"/>
  <c r="M81"/>
  <c r="M174" s="1"/>
  <c r="M176" s="1"/>
  <c r="L81"/>
  <c r="L174" s="1"/>
  <c r="L176" s="1"/>
  <c r="K81"/>
  <c r="K174" s="1"/>
  <c r="J81"/>
  <c r="J174" s="1"/>
  <c r="J176" s="1"/>
  <c r="F81"/>
  <c r="F174" s="1"/>
  <c r="F176" s="1"/>
  <c r="E81"/>
  <c r="E174" s="1"/>
  <c r="E176" s="1"/>
  <c r="D81"/>
  <c r="D174" s="1"/>
  <c r="D176" s="1"/>
  <c r="D162"/>
  <c r="D171" s="1"/>
  <c r="P162"/>
  <c r="P171" s="1"/>
  <c r="O162"/>
  <c r="O171" s="1"/>
  <c r="N162"/>
  <c r="N171" s="1"/>
  <c r="M162"/>
  <c r="M171" s="1"/>
  <c r="L162"/>
  <c r="L171" s="1"/>
  <c r="K162"/>
  <c r="K171" s="1"/>
  <c r="J162"/>
  <c r="J171" s="1"/>
  <c r="I162"/>
  <c r="I171" s="1"/>
  <c r="H162"/>
  <c r="H171" s="1"/>
  <c r="G162"/>
  <c r="G171" s="1"/>
  <c r="F162"/>
  <c r="F171" s="1"/>
  <c r="E162"/>
  <c r="E171" s="1"/>
  <c r="I80"/>
  <c r="H80"/>
  <c r="H170" s="1"/>
  <c r="H172" s="1"/>
  <c r="G80"/>
  <c r="G170" s="1"/>
  <c r="G172" s="1"/>
  <c r="P80"/>
  <c r="P170" s="1"/>
  <c r="O80"/>
  <c r="O170" s="1"/>
  <c r="O172" s="1"/>
  <c r="N80"/>
  <c r="N170" s="1"/>
  <c r="M80"/>
  <c r="M170" s="1"/>
  <c r="M172" s="1"/>
  <c r="L80"/>
  <c r="L170" s="1"/>
  <c r="K80"/>
  <c r="K170" s="1"/>
  <c r="K172" s="1"/>
  <c r="J80"/>
  <c r="J170" s="1"/>
  <c r="F80"/>
  <c r="F170" s="1"/>
  <c r="F172" s="1"/>
  <c r="E80"/>
  <c r="E170" s="1"/>
  <c r="E172" s="1"/>
  <c r="D80"/>
  <c r="D170" s="1"/>
  <c r="D172" s="1"/>
  <c r="J172" l="1"/>
  <c r="I172"/>
  <c r="I170"/>
  <c r="L172"/>
  <c r="N172"/>
  <c r="H31" i="7"/>
  <c r="G31"/>
  <c r="G35" s="1"/>
  <c r="F31"/>
  <c r="D31"/>
  <c r="D35" s="1"/>
  <c r="C31"/>
  <c r="H30"/>
  <c r="G30"/>
  <c r="F30"/>
  <c r="D30"/>
  <c r="C30"/>
  <c r="C34" s="1"/>
  <c r="H29"/>
  <c r="H33" s="1"/>
  <c r="G29"/>
  <c r="F29"/>
  <c r="F33" s="1"/>
  <c r="D29"/>
  <c r="C29"/>
  <c r="B31"/>
  <c r="B30"/>
  <c r="B29"/>
  <c r="B33" s="1"/>
  <c r="P31" i="6"/>
  <c r="P42" s="1"/>
  <c r="O31"/>
  <c r="O42" s="1"/>
  <c r="P30"/>
  <c r="P41" s="1"/>
  <c r="P29"/>
  <c r="P40" s="1"/>
  <c r="O30"/>
  <c r="O41" s="1"/>
  <c r="O29"/>
  <c r="O40" s="1"/>
  <c r="N30"/>
  <c r="N41" s="1"/>
  <c r="N29"/>
  <c r="N40" s="1"/>
  <c r="M30"/>
  <c r="M41" s="1"/>
  <c r="M29"/>
  <c r="M40" s="1"/>
  <c r="G33"/>
  <c r="G44" s="1"/>
  <c r="G32"/>
  <c r="G43" s="1"/>
  <c r="G29"/>
  <c r="G40" s="1"/>
  <c r="G31"/>
  <c r="G42" s="1"/>
  <c r="G30"/>
  <c r="G41" s="1"/>
  <c r="F31"/>
  <c r="F42" s="1"/>
  <c r="F30"/>
  <c r="F41" s="1"/>
  <c r="C29"/>
  <c r="B30"/>
  <c r="B41" s="1"/>
  <c r="B29"/>
  <c r="B40" s="1"/>
  <c r="F35" i="7" l="1"/>
  <c r="B34"/>
  <c r="D34"/>
  <c r="H35"/>
  <c r="B35"/>
  <c r="B36" s="1"/>
  <c r="F34"/>
  <c r="F36" s="1"/>
  <c r="C33"/>
  <c r="G34"/>
  <c r="D33"/>
  <c r="H34"/>
  <c r="H36" s="1"/>
  <c r="C35"/>
  <c r="G33"/>
  <c r="G36" s="1"/>
  <c r="C36" l="1"/>
  <c r="D36"/>
</calcChain>
</file>

<file path=xl/sharedStrings.xml><?xml version="1.0" encoding="utf-8"?>
<sst xmlns="http://schemas.openxmlformats.org/spreadsheetml/2006/main" count="1888" uniqueCount="378">
  <si>
    <t>subject</t>
  </si>
  <si>
    <t>scenario</t>
  </si>
  <si>
    <t>method</t>
  </si>
  <si>
    <t>time_left</t>
  </si>
  <si>
    <t>final_score</t>
  </si>
  <si>
    <t>best_score</t>
  </si>
  <si>
    <t>best_vs_autonomy</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</si>
  <si>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</si>
  <si>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</si>
  <si>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</si>
  <si>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</si>
  <si>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</si>
  <si>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</si>
  <si>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</si>
  <si>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</si>
  <si>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</si>
  <si>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</si>
  <si>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</si>
  <si>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</si>
  <si>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</si>
  <si>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</si>
  <si>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</si>
  <si>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</si>
  <si>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</si>
  <si>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</si>
  <si>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</si>
  <si>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</si>
  <si>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</si>
  <si>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</si>
  <si>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</si>
  <si>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</si>
  <si>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</si>
  <si>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</si>
  <si>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</si>
  <si>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</si>
  <si>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</si>
  <si>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</si>
  <si>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</si>
  <si>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</si>
  <si>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</si>
  <si>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</si>
  <si>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</si>
  <si>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</si>
  <si>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</si>
  <si>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</si>
  <si>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</si>
  <si>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</si>
  <si>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</si>
  <si>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</si>
  <si>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</si>
  <si>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</si>
  <si>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</si>
  <si>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</si>
  <si>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</si>
  <si>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</si>
  <si>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</si>
  <si>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</si>
  <si>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</si>
  <si>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</si>
  <si>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</si>
  <si>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</si>
  <si>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</si>
  <si>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</si>
  <si>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</si>
  <si>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</si>
  <si>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</si>
  <si>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</si>
  <si>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</si>
  <si>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</si>
  <si>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</si>
  <si>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</si>
  <si>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</si>
  <si>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</si>
  <si>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</si>
  <si>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</si>
  <si>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</si>
  <si>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</si>
  <si>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</si>
  <si>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</si>
  <si>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</si>
  <si>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</si>
  <si>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</si>
  <si>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</si>
  <si>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</si>
  <si>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</si>
  <si>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</si>
  <si>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</si>
  <si>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</si>
  <si>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</si>
  <si>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</si>
  <si>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</si>
  <si>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</si>
  <si>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</si>
  <si>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</si>
  <si>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</si>
  <si>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</si>
  <si>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</si>
  <si>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</si>
  <si>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</si>
  <si>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</si>
  <si>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</si>
  <si>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</si>
  <si>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</si>
  <si>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</si>
  <si>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</si>
  <si>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</si>
  <si>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</si>
  <si>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</si>
  <si>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</si>
  <si>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</si>
  <si>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</si>
  <si>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</si>
  <si>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</si>
  <si>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</si>
  <si>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</si>
  <si>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</si>
  <si>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</si>
  <si>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</si>
  <si>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</si>
  <si>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</si>
  <si>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</si>
  <si>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</si>
  <si>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</si>
  <si>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</si>
  <si>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</si>
  <si>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</si>
  <si>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</si>
  <si>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</si>
  <si>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</si>
  <si>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</si>
  <si>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</si>
  <si>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</si>
  <si>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</si>
  <si>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</si>
  <si>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</si>
  <si>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</si>
  <si>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</si>
  <si>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</si>
  <si>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</si>
  <si>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</si>
  <si>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</si>
  <si>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</si>
  <si>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</si>
  <si>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</si>
  <si>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</si>
  <si>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</si>
  <si>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</si>
  <si>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</si>
  <si>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</si>
  <si>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</si>
  <si>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</si>
  <si>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</si>
  <si>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</si>
  <si>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</si>
  <si>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</si>
  <si>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</si>
  <si>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</si>
  <si>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</si>
  <si>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</si>
  <si>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</si>
  <si>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</si>
  <si>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</si>
  <si>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</si>
  <si>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</si>
  <si>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</si>
  <si>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</si>
  <si>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</si>
  <si>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</si>
  <si>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</si>
  <si>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</si>
  <si>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</si>
  <si>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</si>
  <si>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</si>
  <si>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</si>
  <si>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</si>
  <si>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</si>
  <si>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</si>
  <si>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</si>
  <si>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</si>
  <si>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</si>
  <si>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</si>
  <si>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</si>
  <si>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</si>
  <si>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</si>
  <si>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</si>
  <si>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</si>
  <si>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</si>
  <si>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</si>
  <si>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</si>
  <si>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</si>
  <si>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</si>
  <si>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</si>
  <si>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</si>
  <si>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</si>
  <si>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</si>
  <si>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</si>
  <si>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</si>
  <si>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</si>
  <si>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</si>
  <si>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</si>
  <si>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</si>
  <si>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</si>
  <si>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</si>
  <si>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</si>
  <si>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</si>
  <si>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</si>
  <si>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</si>
  <si>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</si>
  <si>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</si>
  <si>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</si>
  <si>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</si>
  <si>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</si>
  <si>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</si>
  <si>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</si>
  <si>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</si>
  <si>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</si>
  <si>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</si>
  <si>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</si>
  <si>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</si>
  <si>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</si>
  <si>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</si>
  <si>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</si>
  <si>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</si>
  <si>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</si>
  <si>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</si>
  <si>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</si>
  <si>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</si>
  <si>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</si>
  <si>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</si>
  <si>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</si>
  <si>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</si>
  <si>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</si>
  <si>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</si>
  <si>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</si>
  <si>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</si>
  <si>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</si>
  <si>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</si>
  <si>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</si>
  <si>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</si>
  <si>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</si>
  <si>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</si>
  <si>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</si>
  <si>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</si>
  <si>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</si>
  <si>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</si>
  <si>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</si>
  <si>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</si>
  <si>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</si>
  <si>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</si>
  <si>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</si>
  <si>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</si>
  <si>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</si>
  <si>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</si>
  <si>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</si>
  <si>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</si>
  <si>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</si>
  <si>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</si>
  <si>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</si>
  <si>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</si>
  <si>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</si>
  <si>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</si>
  <si>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</si>
  <si>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</si>
  <si>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</si>
  <si>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</si>
  <si>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</si>
  <si>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</si>
  <si>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</si>
  <si>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</si>
  <si>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</si>
  <si>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</si>
  <si>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</si>
  <si>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</si>
  <si>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</si>
  <si>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</si>
  <si>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</si>
  <si>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</si>
  <si>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</si>
  <si>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</si>
  <si>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</si>
  <si>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</si>
  <si>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</si>
  <si>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</si>
  <si>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</si>
  <si>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</si>
  <si>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</si>
  <si>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</si>
  <si>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</si>
  <si>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</si>
  <si>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</si>
  <si>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</si>
  <si>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</si>
  <si>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</si>
  <si>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</si>
  <si>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</si>
  <si>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</si>
  <si>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</si>
  <si>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</si>
  <si>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</si>
  <si>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</si>
  <si>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</si>
  <si>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</si>
  <si>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</si>
  <si>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</si>
  <si>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</si>
  <si>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</si>
  <si>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</si>
  <si>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</si>
  <si>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</si>
  <si>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</si>
  <si>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</si>
  <si>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</si>
  <si>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best_vs_exercise_highest</t>
  </si>
  <si>
    <t>best_vs_scenario_highest</t>
  </si>
  <si>
    <t>error_rate</t>
  </si>
  <si>
    <t>Raw_TLX</t>
  </si>
  <si>
    <t xml:space="preserve">Real_Performance_rating </t>
  </si>
  <si>
    <t>Summary Across Scenario</t>
  </si>
  <si>
    <t>StDev</t>
  </si>
  <si>
    <t>Summary Across Methods</t>
  </si>
  <si>
    <t>None of the three</t>
  </si>
  <si>
    <t>Summary first across flying methods and then across scenarios</t>
  </si>
  <si>
    <t>Summary first across scenarios and then across flying methods</t>
  </si>
  <si>
    <t>Segments</t>
  </si>
  <si>
    <t>Endpoints</t>
  </si>
  <si>
    <t>Constraints</t>
  </si>
  <si>
    <t>Performance</t>
  </si>
  <si>
    <t>EA</t>
  </si>
  <si>
    <t>Difference</t>
  </si>
  <si>
    <t>Comparing scenario 1 vs scenario 2:</t>
  </si>
  <si>
    <t>No significant performance difference in scenario 1 vs scenario 2 when averaged across all flying methods.</t>
  </si>
  <si>
    <t>Users had significantly more mouse clicks in scenario 2. (Because scenario 2 is more complex.)</t>
  </si>
  <si>
    <t>Users spent about 10% more time on average in scenario 2. (Because scenario 2 is harder and takes longer to finish.)</t>
  </si>
  <si>
    <t>Users had about 10% more tries in scenario 1. (Because scenario 1 is easier so user was able to finsih sooner.)</t>
  </si>
  <si>
    <t>Users performed about the same with respect to secondary task in both scenarios.</t>
  </si>
  <si>
    <t>Users' mental workload is much higher in scenario 2 as indicatecd by raw NASA TLX.</t>
  </si>
  <si>
    <t>Mental, Temporal, Performance, Effort, Performance, scenario 2 is significantly harder.</t>
  </si>
  <si>
    <t>Comparing manual, pattern, and sliding autonomy:</t>
  </si>
  <si>
    <t>Significant performance difference from manual to pattern to sliding autonomy when averaged across both scenarios.</t>
  </si>
  <si>
    <t>About 10% of the users were able to beat LHC using pattern mode, while 90% can beat LHC using sliding autonomy.</t>
  </si>
  <si>
    <t>About 58% of the users were able to beat EA using sliding autonomy.</t>
  </si>
  <si>
    <t>Only 11% of the users were able to beat LHC with 1 human input.</t>
  </si>
  <si>
    <t>No significant difference in time spent.</t>
  </si>
  <si>
    <t>More retries in pattern and sliding autonomy. (Because it just takes longer to plan path using manual.)</t>
  </si>
  <si>
    <t>Users had significantly more mouse clicks in pattern and sliding autonomy than manual. And more mouse clicks in pattern than sliding autonomy.</t>
  </si>
  <si>
    <t>Also mouse clicks per try.</t>
  </si>
  <si>
    <t>Users performed about the same with respect to secondary task in all three flying methods.</t>
  </si>
  <si>
    <t>Users' mental workload is much higher with manual method as indicatecd by raw NASA TLX. About same for pattern and sliding autonomy.</t>
  </si>
  <si>
    <t>Physical, Temporal, Performance, Effort, Frustration, manual is significantly higher than pattern and sliding autonomy. Pattern and sliding autonomy about the same.</t>
  </si>
  <si>
    <t>Comparing manual, pattern, and sliding autonomy in scenario 1:</t>
  </si>
  <si>
    <t>Comparing manual, pattern, and sliding autonomy in scenario 2:</t>
  </si>
  <si>
    <t>Significant performance difference from manual to pattern to sliding autonomy.</t>
  </si>
  <si>
    <t>Only with sliding autonomy, 88% can beat LHC.</t>
  </si>
  <si>
    <t>Only with sliding autonomy, 88% can beat EA.</t>
  </si>
  <si>
    <t>Only with sliding autonomy, 8% of the users were able to beat LHC with 1 human input.</t>
  </si>
  <si>
    <t>Physical, Temporal, Effort, Frustration, manual is significantly higher than pattern and sliding autonomy. Pattern and sliding autonomy about the same.</t>
  </si>
  <si>
    <t>With pattern 19% can beat LHC, with sliding autonomy, 92% can beat LHC.</t>
  </si>
  <si>
    <t>Only with sliding autonomy, 27% can beat EA.</t>
  </si>
  <si>
    <t>Only with sliding autonomy, 15% of the users were able to beat LHC with 1 human input.</t>
  </si>
  <si>
    <t>Temporal, Performance, manual is significantly higher than pattern and sliding autonomy. Pattern and sliding autonomy about the same.</t>
  </si>
  <si>
    <t>Mental and Effort, Pattern is lowest. Frustration, no significant difference.</t>
  </si>
  <si>
    <t>Comparing scenario 1 to scenario 2:</t>
  </si>
  <si>
    <t>No significant difference in performance.</t>
  </si>
  <si>
    <t>For all three methods, more mouse clicks and mouse clicks per try in scenario 2.</t>
  </si>
  <si>
    <t>For pattern method, significant more retries in scenario 2.</t>
  </si>
  <si>
    <t>Secondary task performance about the same for all three methods.</t>
  </si>
  <si>
    <t>Raw NASA TLX no significant difference for manual and pattern. But significant for sliding autonomy.</t>
  </si>
  <si>
    <t>Min</t>
  </si>
  <si>
    <t>Max</t>
  </si>
  <si>
    <t>Senario 1</t>
  </si>
  <si>
    <t>Scenario 2</t>
  </si>
  <si>
    <t>Both</t>
  </si>
  <si>
    <t>Manual</t>
  </si>
  <si>
    <t>Pattern</t>
  </si>
  <si>
    <t>Sliding Autonomy</t>
  </si>
  <si>
    <t>LHC (No Input)</t>
  </si>
  <si>
    <t>LHC (One Input)</t>
  </si>
  <si>
    <t>Scenario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</si>
</sst>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0" fillId="0" borderId="1" xfId="0" applyBorder="1"/>
    <xf numFmtId="0" fontId="1" fillId="0" borderId="0" xfId="0" applyFont="1"/>
    <xf numFmtId="0" fontId="0" fillId="2" borderId="0" xfId="0" applyFill="1"/>
    <xf numFmtId="0" fontId="1" fillId="0" borderId="1" xfId="0" applyFont="1" applyBorder="1"/>
    <xf numFmtId="10" fontId="0" fillId="0" borderId="0" xfId="1" applyNumberFormat="1" applyFont="1"/>
    <xf numFmtId="0" fontId="0" fillId="2" borderId="1" xfId="0" applyFill="1" applyBorder="1"/>
    <xf numFmtId="10" fontId="0" fillId="2" borderId="0" xfId="1" applyNumberFormat="1" applyFont="1" applyFill="1"/>
    <xf numFmtId="10" fontId="0" fillId="0" borderId="0" xfId="1" applyNumberFormat="1" applyFont="1" applyFill="1"/>
    <xf numFmtId="10" fontId="0" fillId="0" borderId="0" xfId="0" applyNumberFormat="1"/>
    <xf numFmtId="0" fontId="0" fillId="0" borderId="0" xfId="0" applyFill="1"/>
    <xf numFmtId="0" fontId="0" fillId="3" borderId="0" xfId="0" applyFill="1"/>
    <xf numFmtId="0" fontId="0" fillId="4" borderId="0" xfId="0" applyFill="1"/>
    <xf numFmtId="0" fontId="0" fillId="3" borderId="1" xfId="0" applyFill="1" applyBorder="1"/>
    <xf numFmtId="0" fontId="0" fillId="4" borderId="1" xfId="0" applyFill="1" applyBorder="1"/>
    <xf numFmtId="0" fontId="0" fillId="0" borderId="1" xfId="0" applyFill="1" applyBorder="1"/>
    <xf numFmtId="0" fontId="0" fillId="0" borderId="0" xfId="0" applyBorder="1"/>
    <xf numFmtId="9" fontId="0" fillId="0" borderId="0" xfId="1" applyFont="1"/>
    <xf numFmtId="10" fontId="0" fillId="3" borderId="0" xfId="1" applyNumberFormat="1" applyFont="1" applyFill="1"/>
    <xf numFmtId="10" fontId="0" fillId="3" borderId="1" xfId="1" applyNumberFormat="1" applyFont="1" applyFill="1" applyBorder="1"/>
    <xf numFmtId="2" fontId="0" fillId="4" borderId="0" xfId="0" applyNumberFormat="1" applyFill="1"/>
    <xf numFmtId="2" fontId="0" fillId="3" borderId="0" xfId="0" applyNumberFormat="1" applyFill="1"/>
    <xf numFmtId="2" fontId="0" fillId="4" borderId="1" xfId="0" applyNumberFormat="1" applyFill="1" applyBorder="1"/>
    <xf numFmtId="2" fontId="0" fillId="3" borderId="1" xfId="0" applyNumberFormat="1" applyFill="1" applyBorder="1"/>
    <xf numFmtId="10" fontId="0" fillId="0" borderId="1" xfId="1" applyNumberFormat="1" applyFont="1" applyBorder="1"/>
    <xf numFmtId="2" fontId="0" fillId="0" borderId="0" xfId="0" applyNumberFormat="1"/>
    <xf numFmtId="2" fontId="0" fillId="0" borderId="1" xfId="0" applyNumberFormat="1" applyBorder="1"/>
    <xf numFmtId="10" fontId="0" fillId="4" borderId="0" xfId="1" applyNumberFormat="1" applyFont="1" applyFill="1"/>
    <xf numFmtId="10" fontId="1" fillId="0" borderId="0" xfId="1" applyNumberFormat="1" applyFont="1"/>
    <xf numFmtId="10" fontId="0" fillId="3" borderId="0" xfId="0" applyNumberFormat="1" applyFill="1" applyBorder="1"/>
    <xf numFmtId="10" fontId="0" fillId="5" borderId="0" xfId="1" applyNumberFormat="1" applyFont="1" applyFill="1" applyBorder="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7"/>
  <c:chart>
    <c:view3D>
      <c:rotX val="20"/>
      <c:perspective val="30"/>
    </c:view3D>
    <c:plotArea>
      <c:layout/>
      <c:bar3DChart>
        <c:barDir val="col"/>
        <c:grouping val="standard"/>
        <c:ser>
          <c:idx val="0"/>
          <c:order val="0"/>
          <c:tx>
            <c:strRef>
              <c:f>Sheet5!$H$82</c:f>
              <c:strCache>
                <c:ptCount val="1"/>
                <c:pt idx="0">
                  <c:v>0</c:v>
                </c:pt>
              </c:strCache>
            </c:strRef>
          </c:tx>
          <c:spPr>
            <a:solidFill>
              <a:srgbClr val="FFC000"/>
            </a:solidFill>
          </c:spPr>
          <c:dPt>
            <c:idx val="7"/>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Sheet5!$H$83:$H$90</c:f>
              <c:numCache>
                <c:formatCode>0.00%</c:formatCode>
                <c:ptCount val="8"/>
                <c:pt idx="0">
                  <c:v>-0.17707150964812712</c:v>
                </c:pt>
                <c:pt idx="2">
                  <c:v>-8.9670828603859332E-2</c:v>
                </c:pt>
                <c:pt idx="7">
                  <c:v>2.4404086265607194E-2</c:v>
                </c:pt>
              </c:numCache>
            </c:numRef>
          </c:val>
        </c:ser>
        <c:ser>
          <c:idx val="1"/>
          <c:order val="1"/>
          <c:tx>
            <c:strRef>
              <c:f>Sheet5!$I$82</c:f>
              <c:strCache>
                <c:ptCount val="1"/>
                <c:pt idx="0">
                  <c:v>1</c:v>
                </c:pt>
              </c:strCache>
            </c:strRef>
          </c:tx>
          <c:spPr>
            <a:solidFill>
              <a:srgbClr val="FFC000"/>
            </a:solidFill>
          </c:spPr>
          <c:dPt>
            <c:idx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Sheet5!$I$83:$I$90</c:f>
              <c:numCache>
                <c:formatCode>0.00%</c:formatCode>
                <c:ptCount val="8"/>
                <c:pt idx="0">
                  <c:v>2.0431328036322305E-2</c:v>
                </c:pt>
                <c:pt idx="1">
                  <c:v>-6.4131668558456312E-2</c:v>
                </c:pt>
                <c:pt idx="2">
                  <c:v>-9.1940976163450649E-2</c:v>
                </c:pt>
              </c:numCache>
            </c:numRef>
          </c:val>
        </c:ser>
        <c:ser>
          <c:idx val="2"/>
          <c:order val="2"/>
          <c:tx>
            <c:strRef>
              <c:f>Sheet5!$J$82</c:f>
              <c:strCache>
                <c:ptCount val="1"/>
                <c:pt idx="0">
                  <c:v>2</c:v>
                </c:pt>
              </c:strCache>
            </c:strRef>
          </c:tx>
          <c:spPr>
            <a:solidFill>
              <a:srgbClr val="FFC000"/>
            </a:solidFill>
          </c:spPr>
          <c:dPt>
            <c:idx val="3"/>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Sheet5!$J$83:$J$90</c:f>
              <c:numCache>
                <c:formatCode>0.00%</c:formatCode>
                <c:ptCount val="8"/>
                <c:pt idx="1">
                  <c:v>-0.13053348467650405</c:v>
                </c:pt>
                <c:pt idx="2">
                  <c:v>-9.6481271282633507E-3</c:v>
                </c:pt>
                <c:pt idx="3">
                  <c:v>1.0783200908058999E-2</c:v>
                </c:pt>
              </c:numCache>
            </c:numRef>
          </c:val>
        </c:ser>
        <c:ser>
          <c:idx val="3"/>
          <c:order val="3"/>
          <c:tx>
            <c:strRef>
              <c:f>Sheet5!$K$82</c:f>
              <c:strCache>
                <c:ptCount val="1"/>
                <c:pt idx="0">
                  <c:v>3</c:v>
                </c:pt>
              </c:strCache>
            </c:strRef>
          </c:tx>
          <c:spPr>
            <a:solidFill>
              <a:srgbClr val="FFC000"/>
            </a:solidFill>
          </c:spPr>
          <c:dPt>
            <c:idx val="3"/>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Sheet5!$K$83:$K$90</c:f>
              <c:numCache>
                <c:formatCode>0.00%</c:formatCode>
                <c:ptCount val="8"/>
                <c:pt idx="2">
                  <c:v>-3.8592508513053403E-2</c:v>
                </c:pt>
                <c:pt idx="3">
                  <c:v>1.7026106696934606E-3</c:v>
                </c:pt>
                <c:pt idx="4">
                  <c:v>-3.9727582292850006E-3</c:v>
                </c:pt>
              </c:numCache>
            </c:numRef>
          </c:val>
        </c:ser>
        <c:ser>
          <c:idx val="4"/>
          <c:order val="4"/>
          <c:tx>
            <c:strRef>
              <c:f>Sheet5!$L$82</c:f>
              <c:strCache>
                <c:ptCount val="1"/>
                <c:pt idx="0">
                  <c:v>4</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Sheet5!$L$83:$L$90</c:f>
              <c:numCache>
                <c:formatCode>0.00%</c:formatCode>
                <c:ptCount val="8"/>
                <c:pt idx="3">
                  <c:v>-6.6969353007945598E-2</c:v>
                </c:pt>
              </c:numCache>
            </c:numRef>
          </c:val>
        </c:ser>
        <c:ser>
          <c:idx val="5"/>
          <c:order val="5"/>
          <c:tx>
            <c:strRef>
              <c:f>Sheet5!$M$82</c:f>
              <c:strCache>
                <c:ptCount val="1"/>
                <c:pt idx="0">
                  <c:v>5</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Sheet5!$M$83:$M$90</c:f>
              <c:numCache>
                <c:formatCode>0.00%</c:formatCode>
                <c:ptCount val="8"/>
                <c:pt idx="4">
                  <c:v>-1.4188422247446431E-3</c:v>
                </c:pt>
                <c:pt idx="5">
                  <c:v>-4.4267877412031864E-2</c:v>
                </c:pt>
              </c:numCache>
            </c:numRef>
          </c:val>
        </c:ser>
        <c:ser>
          <c:idx val="6"/>
          <c:order val="6"/>
          <c:tx>
            <c:strRef>
              <c:f>Sheet5!$N$82</c:f>
              <c:strCache>
                <c:ptCount val="1"/>
                <c:pt idx="0">
                  <c:v>6</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Sheet5!$N$83:$N$90</c:f>
              <c:numCache>
                <c:formatCode>0.00%</c:formatCode>
                <c:ptCount val="8"/>
              </c:numCache>
            </c:numRef>
          </c:val>
        </c:ser>
        <c:ser>
          <c:idx val="7"/>
          <c:order val="7"/>
          <c:tx>
            <c:strRef>
              <c:f>Sheet5!$O$82</c:f>
              <c:strCache>
                <c:ptCount val="1"/>
                <c:pt idx="0">
                  <c:v>7</c:v>
                </c:pt>
              </c:strCache>
            </c:strRef>
          </c:tx>
          <c:spPr>
            <a:solidFill>
              <a:srgbClr val="FFC000"/>
            </a:solidFill>
          </c:spPr>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Sheet5!$O$83:$O$90</c:f>
              <c:numCache>
                <c:formatCode>0.00%</c:formatCode>
                <c:ptCount val="8"/>
                <c:pt idx="6">
                  <c:v>-8.796821793416576E-2</c:v>
                </c:pt>
                <c:pt idx="7">
                  <c:v>-1.5891032917139669E-2</c:v>
                </c:pt>
              </c:numCache>
            </c:numRef>
          </c:val>
        </c:ser>
        <c:dLbls/>
        <c:shape val="cone"/>
        <c:axId val="99994624"/>
        <c:axId val="100013184"/>
        <c:axId val="100007936"/>
      </c:bar3DChart>
      <c:catAx>
        <c:axId val="99994624"/>
        <c:scaling>
          <c:orientation val="minMax"/>
        </c:scaling>
        <c:axPos val="b"/>
        <c:title>
          <c:tx>
            <c:rich>
              <a:bodyPr rot="540000"/>
              <a:lstStyle/>
              <a:p>
                <a:pPr>
                  <a:defRPr sz="1050"/>
                </a:pPr>
                <a:r>
                  <a:rPr lang="en-US" sz="1050"/>
                  <a:t>Number</a:t>
                </a:r>
                <a:r>
                  <a:rPr lang="en-US" sz="1050" baseline="0"/>
                  <a:t> of segments</a:t>
                </a:r>
              </a:p>
            </c:rich>
          </c:tx>
          <c:layout>
            <c:manualLayout>
              <c:xMode val="edge"/>
              <c:yMode val="edge"/>
              <c:x val="0.31640050735284947"/>
              <c:y val="0.82837756391562156"/>
            </c:manualLayout>
          </c:layout>
        </c:title>
        <c:numFmt formatCode="General" sourceLinked="1"/>
        <c:tickLblPos val="nextTo"/>
        <c:spPr>
          <a:ln w="9525"/>
        </c:spPr>
        <c:txPr>
          <a:bodyPr/>
          <a:lstStyle/>
          <a:p>
            <a:pPr>
              <a:defRPr sz="1200" b="1"/>
            </a:pPr>
            <a:endParaRPr lang="en-US"/>
          </a:p>
        </c:txPr>
        <c:crossAx val="100013184"/>
        <c:crosses val="autoZero"/>
        <c:auto val="1"/>
        <c:lblAlgn val="ctr"/>
        <c:lblOffset val="100"/>
      </c:catAx>
      <c:valAx>
        <c:axId val="100013184"/>
        <c:scaling>
          <c:orientation val="minMax"/>
        </c:scaling>
        <c:axPos val="l"/>
        <c:majorGridlines/>
        <c:numFmt formatCode="0.00%" sourceLinked="1"/>
        <c:tickLblPos val="nextTo"/>
        <c:crossAx val="99994624"/>
        <c:crosses val="autoZero"/>
        <c:crossBetween val="between"/>
      </c:valAx>
      <c:serAx>
        <c:axId val="100007936"/>
        <c:scaling>
          <c:orientation val="minMax"/>
        </c:scaling>
        <c:axPos val="b"/>
        <c:title>
          <c:tx>
            <c:rich>
              <a:bodyPr rot="-3600000"/>
              <a:lstStyle/>
              <a:p>
                <a:pPr>
                  <a:defRPr sz="1050"/>
                </a:pPr>
                <a:r>
                  <a:rPr lang="en-US" sz="1050"/>
                  <a:t>Number of constraints</a:t>
                </a:r>
              </a:p>
            </c:rich>
          </c:tx>
          <c:layout>
            <c:manualLayout>
              <c:xMode val="edge"/>
              <c:yMode val="edge"/>
              <c:x val="0.71499448693315293"/>
              <c:y val="0.69020806555559189"/>
            </c:manualLayout>
          </c:layout>
        </c:title>
        <c:tickLblPos val="nextTo"/>
        <c:txPr>
          <a:bodyPr/>
          <a:lstStyle/>
          <a:p>
            <a:pPr>
              <a:defRPr sz="1200" b="1"/>
            </a:pPr>
            <a:endParaRPr lang="en-US"/>
          </a:p>
        </c:txPr>
        <c:crossAx val="100013184"/>
        <c:crosses val="autoZero"/>
      </c:serAx>
    </c:plotArea>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manualLayout>
          <c:layoutTarget val="inner"/>
          <c:xMode val="edge"/>
          <c:yMode val="edge"/>
          <c:x val="0.12537729658792657"/>
          <c:y val="0.13010425780110821"/>
          <c:w val="0.84226290463692011"/>
          <c:h val="0.75854549431321106"/>
        </c:manualLayout>
      </c:layout>
      <c:bar3DChart>
        <c:barDir val="col"/>
        <c:grouping val="clustered"/>
        <c:ser>
          <c:idx val="0"/>
          <c:order val="0"/>
          <c:tx>
            <c:strRef>
              <c:f>Graphs!$B$6</c:f>
              <c:strCache>
                <c:ptCount val="1"/>
                <c:pt idx="0">
                  <c:v>Manual</c:v>
                </c:pt>
              </c:strCache>
            </c:strRef>
          </c:tx>
          <c:cat>
            <c:strRef>
              <c:f>Graphs!$C$5:$E$5</c:f>
              <c:strCache>
                <c:ptCount val="3"/>
                <c:pt idx="0">
                  <c:v>Senario 1</c:v>
                </c:pt>
                <c:pt idx="1">
                  <c:v>Scenario 2</c:v>
                </c:pt>
                <c:pt idx="2">
                  <c:v>Both</c:v>
                </c:pt>
              </c:strCache>
            </c:strRef>
          </c:cat>
          <c:val>
            <c:numRef>
              <c:f>Graphs!$C$6:$E$6</c:f>
              <c:numCache>
                <c:formatCode>General</c:formatCode>
                <c:ptCount val="3"/>
                <c:pt idx="0">
                  <c:v>0.60462476857135616</c:v>
                </c:pt>
                <c:pt idx="1">
                  <c:v>0.5834279228149829</c:v>
                </c:pt>
                <c:pt idx="2">
                  <c:v>0.59402634569316948</c:v>
                </c:pt>
              </c:numCache>
            </c:numRef>
          </c:val>
        </c:ser>
        <c:ser>
          <c:idx val="1"/>
          <c:order val="1"/>
          <c:tx>
            <c:strRef>
              <c:f>Graphs!$B$7</c:f>
              <c:strCache>
                <c:ptCount val="1"/>
                <c:pt idx="0">
                  <c:v>Pattern</c:v>
                </c:pt>
              </c:strCache>
            </c:strRef>
          </c:tx>
          <c:cat>
            <c:strRef>
              <c:f>Graphs!$C$5:$E$5</c:f>
              <c:strCache>
                <c:ptCount val="3"/>
                <c:pt idx="0">
                  <c:v>Senario 1</c:v>
                </c:pt>
                <c:pt idx="1">
                  <c:v>Scenario 2</c:v>
                </c:pt>
                <c:pt idx="2">
                  <c:v>Both</c:v>
                </c:pt>
              </c:strCache>
            </c:strRef>
          </c:cat>
          <c:val>
            <c:numRef>
              <c:f>Graphs!$C$7:$E$7</c:f>
              <c:numCache>
                <c:formatCode>General</c:formatCode>
                <c:ptCount val="3"/>
                <c:pt idx="0">
                  <c:v>0.72499936594892078</c:v>
                </c:pt>
                <c:pt idx="1">
                  <c:v>0.72993975377630305</c:v>
                </c:pt>
                <c:pt idx="2">
                  <c:v>0.72746955986261219</c:v>
                </c:pt>
              </c:numCache>
            </c:numRef>
          </c:val>
        </c:ser>
        <c:ser>
          <c:idx val="2"/>
          <c:order val="2"/>
          <c:tx>
            <c:strRef>
              <c:f>Graphs!$B$8</c:f>
              <c:strCache>
                <c:ptCount val="1"/>
                <c:pt idx="0">
                  <c:v>Sliding Autonomy</c:v>
                </c:pt>
              </c:strCache>
            </c:strRef>
          </c:tx>
          <c:cat>
            <c:strRef>
              <c:f>Graphs!$C$5:$E$5</c:f>
              <c:strCache>
                <c:ptCount val="3"/>
                <c:pt idx="0">
                  <c:v>Senario 1</c:v>
                </c:pt>
                <c:pt idx="1">
                  <c:v>Scenario 2</c:v>
                </c:pt>
                <c:pt idx="2">
                  <c:v>Both</c:v>
                </c:pt>
              </c:strCache>
            </c:strRef>
          </c:cat>
          <c:val>
            <c:numRef>
              <c:f>Graphs!$C$8:$E$8</c:f>
              <c:numCache>
                <c:formatCode>General</c:formatCode>
                <c:ptCount val="3"/>
                <c:pt idx="0">
                  <c:v>0.98016054173324207</c:v>
                </c:pt>
                <c:pt idx="1">
                  <c:v>0.91176984196280442</c:v>
                </c:pt>
                <c:pt idx="2">
                  <c:v>0.94596519184802319</c:v>
                </c:pt>
              </c:numCache>
            </c:numRef>
          </c:val>
        </c:ser>
        <c:dLbls/>
        <c:shape val="box"/>
        <c:axId val="100044800"/>
        <c:axId val="100046336"/>
        <c:axId val="0"/>
      </c:bar3DChart>
      <c:catAx>
        <c:axId val="100044800"/>
        <c:scaling>
          <c:orientation val="minMax"/>
        </c:scaling>
        <c:axPos val="b"/>
        <c:tickLblPos val="nextTo"/>
        <c:crossAx val="100046336"/>
        <c:crosses val="autoZero"/>
        <c:auto val="1"/>
        <c:lblAlgn val="ctr"/>
        <c:lblOffset val="100"/>
      </c:catAx>
      <c:valAx>
        <c:axId val="100046336"/>
        <c:scaling>
          <c:orientation val="minMax"/>
        </c:scaling>
        <c:axPos val="l"/>
        <c:majorGridlines/>
        <c:title>
          <c:tx>
            <c:rich>
              <a:bodyPr rot="-5400000" vert="horz"/>
              <a:lstStyle/>
              <a:p>
                <a:pPr>
                  <a:defRPr/>
                </a:pPr>
                <a:r>
                  <a:rPr lang="en-US"/>
                  <a:t>Percent Score</a:t>
                </a:r>
              </a:p>
            </c:rich>
          </c:tx>
          <c:layout/>
        </c:title>
        <c:numFmt formatCode="0%" sourceLinked="0"/>
        <c:tickLblPos val="nextTo"/>
        <c:crossAx val="100044800"/>
        <c:crosses val="autoZero"/>
        <c:crossBetween val="between"/>
      </c:valAx>
    </c:plotArea>
    <c:legend>
      <c:legendPos val="r"/>
      <c:layout>
        <c:manualLayout>
          <c:xMode val="edge"/>
          <c:yMode val="edge"/>
          <c:x val="9.2640201224846883E-2"/>
          <c:y val="2.2572178477690302E-2"/>
          <c:w val="0.82680424321959811"/>
          <c:h val="0.10300342665500146"/>
        </c:manualLayout>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manualLayout>
          <c:layoutTarget val="inner"/>
          <c:xMode val="edge"/>
          <c:yMode val="edge"/>
          <c:x val="0.13555774278215232"/>
          <c:y val="0.15788203557888603"/>
          <c:w val="0.8360686789151357"/>
          <c:h val="0.72518919510061242"/>
        </c:manualLayout>
      </c:layout>
      <c:bar3DChart>
        <c:barDir val="col"/>
        <c:grouping val="clustered"/>
        <c:ser>
          <c:idx val="0"/>
          <c:order val="0"/>
          <c:tx>
            <c:strRef>
              <c:f>Graphs!$B$22</c:f>
              <c:strCache>
                <c:ptCount val="1"/>
                <c:pt idx="0">
                  <c:v>LHC (No Input)</c:v>
                </c:pt>
              </c:strCache>
            </c:strRef>
          </c:tx>
          <c:cat>
            <c:strRef>
              <c:f>Graphs!$C$21:$E$21</c:f>
              <c:strCache>
                <c:ptCount val="3"/>
                <c:pt idx="0">
                  <c:v>Senario 1</c:v>
                </c:pt>
                <c:pt idx="1">
                  <c:v>Scenario 2</c:v>
                </c:pt>
                <c:pt idx="2">
                  <c:v>Both</c:v>
                </c:pt>
              </c:strCache>
            </c:strRef>
          </c:cat>
          <c:val>
            <c:numRef>
              <c:f>Graphs!$C$22:$E$22</c:f>
              <c:numCache>
                <c:formatCode>0.00%</c:formatCode>
                <c:ptCount val="3"/>
                <c:pt idx="0">
                  <c:v>0.9612594790636334</c:v>
                </c:pt>
                <c:pt idx="1">
                  <c:v>0.78830874006810447</c:v>
                </c:pt>
                <c:pt idx="2">
                  <c:v>0.87478410956586894</c:v>
                </c:pt>
              </c:numCache>
            </c:numRef>
          </c:val>
        </c:ser>
        <c:ser>
          <c:idx val="1"/>
          <c:order val="1"/>
          <c:tx>
            <c:strRef>
              <c:f>Graphs!$B$23</c:f>
              <c:strCache>
                <c:ptCount val="1"/>
                <c:pt idx="0">
                  <c:v>Sliding Autonomy</c:v>
                </c:pt>
              </c:strCache>
            </c:strRef>
          </c:tx>
          <c:cat>
            <c:strRef>
              <c:f>Graphs!$C$21:$E$21</c:f>
              <c:strCache>
                <c:ptCount val="3"/>
                <c:pt idx="0">
                  <c:v>Senario 1</c:v>
                </c:pt>
                <c:pt idx="1">
                  <c:v>Scenario 2</c:v>
                </c:pt>
                <c:pt idx="2">
                  <c:v>Both</c:v>
                </c:pt>
              </c:strCache>
            </c:strRef>
          </c:cat>
          <c:val>
            <c:numRef>
              <c:f>Graphs!$C$23:$E$23</c:f>
              <c:numCache>
                <c:formatCode>0.00%</c:formatCode>
                <c:ptCount val="3"/>
                <c:pt idx="0">
                  <c:v>0.98016054173324207</c:v>
                </c:pt>
                <c:pt idx="1">
                  <c:v>0.91176984196280442</c:v>
                </c:pt>
                <c:pt idx="2">
                  <c:v>0.94596519184802319</c:v>
                </c:pt>
              </c:numCache>
            </c:numRef>
          </c:val>
        </c:ser>
        <c:ser>
          <c:idx val="2"/>
          <c:order val="2"/>
          <c:tx>
            <c:strRef>
              <c:f>Graphs!$B$24</c:f>
              <c:strCache>
                <c:ptCount val="1"/>
                <c:pt idx="0">
                  <c:v>EA</c:v>
                </c:pt>
              </c:strCache>
            </c:strRef>
          </c:tx>
          <c:cat>
            <c:strRef>
              <c:f>Graphs!$C$21:$E$21</c:f>
              <c:strCache>
                <c:ptCount val="3"/>
                <c:pt idx="0">
                  <c:v>Senario 1</c:v>
                </c:pt>
                <c:pt idx="1">
                  <c:v>Scenario 2</c:v>
                </c:pt>
                <c:pt idx="2">
                  <c:v>Both</c:v>
                </c:pt>
              </c:strCache>
            </c:strRef>
          </c:cat>
          <c:val>
            <c:numRef>
              <c:f>Graphs!$C$24:$E$24</c:f>
              <c:numCache>
                <c:formatCode>0.00%</c:formatCode>
                <c:ptCount val="3"/>
                <c:pt idx="0">
                  <c:v>0.96356742499175729</c:v>
                </c:pt>
                <c:pt idx="1">
                  <c:v>0.9653802497162316</c:v>
                </c:pt>
                <c:pt idx="2">
                  <c:v>0.9644738373539945</c:v>
                </c:pt>
              </c:numCache>
            </c:numRef>
          </c:val>
        </c:ser>
        <c:ser>
          <c:idx val="3"/>
          <c:order val="3"/>
          <c:tx>
            <c:strRef>
              <c:f>Graphs!$B$25</c:f>
              <c:strCache>
                <c:ptCount val="1"/>
                <c:pt idx="0">
                  <c:v>LHC (One Input)</c:v>
                </c:pt>
              </c:strCache>
            </c:strRef>
          </c:tx>
          <c:cat>
            <c:strRef>
              <c:f>Graphs!$C$21:$E$21</c:f>
              <c:strCache>
                <c:ptCount val="3"/>
                <c:pt idx="0">
                  <c:v>Senario 1</c:v>
                </c:pt>
                <c:pt idx="1">
                  <c:v>Scenario 2</c:v>
                </c:pt>
                <c:pt idx="2">
                  <c:v>Both</c:v>
                </c:pt>
              </c:strCache>
            </c:strRef>
          </c:cat>
          <c:val>
            <c:numRef>
              <c:f>Graphs!$C$25:$E$25</c:f>
              <c:numCache>
                <c:formatCode>0.00%</c:formatCode>
                <c:ptCount val="3"/>
                <c:pt idx="0">
                  <c:v>0.9947246950214309</c:v>
                </c:pt>
                <c:pt idx="1">
                  <c:v>0.9858115777525539</c:v>
                </c:pt>
                <c:pt idx="2">
                  <c:v>0.9902681363869924</c:v>
                </c:pt>
              </c:numCache>
            </c:numRef>
          </c:val>
        </c:ser>
        <c:dLbls/>
        <c:shape val="box"/>
        <c:axId val="100103680"/>
        <c:axId val="100105216"/>
        <c:axId val="0"/>
      </c:bar3DChart>
      <c:catAx>
        <c:axId val="100103680"/>
        <c:scaling>
          <c:orientation val="minMax"/>
        </c:scaling>
        <c:axPos val="b"/>
        <c:tickLblPos val="nextTo"/>
        <c:crossAx val="100105216"/>
        <c:crosses val="autoZero"/>
        <c:auto val="1"/>
        <c:lblAlgn val="ctr"/>
        <c:lblOffset val="100"/>
      </c:catAx>
      <c:valAx>
        <c:axId val="100105216"/>
        <c:scaling>
          <c:orientation val="minMax"/>
          <c:min val="0.75000000000000033"/>
        </c:scaling>
        <c:axPos val="l"/>
        <c:majorGridlines/>
        <c:title>
          <c:tx>
            <c:rich>
              <a:bodyPr rot="-5400000" vert="horz"/>
              <a:lstStyle/>
              <a:p>
                <a:pPr>
                  <a:defRPr/>
                </a:pPr>
                <a:r>
                  <a:rPr lang="en-US"/>
                  <a:t>Percent Score</a:t>
                </a:r>
              </a:p>
            </c:rich>
          </c:tx>
          <c:layout/>
        </c:title>
        <c:numFmt formatCode="0%" sourceLinked="0"/>
        <c:tickLblPos val="nextTo"/>
        <c:crossAx val="100103680"/>
        <c:crosses val="autoZero"/>
        <c:crossBetween val="between"/>
      </c:valAx>
    </c:plotArea>
    <c:legend>
      <c:legendPos val="r"/>
      <c:layout>
        <c:manualLayout>
          <c:xMode val="edge"/>
          <c:yMode val="edge"/>
          <c:x val="0.11884864391951008"/>
          <c:y val="3.1831437736949575E-2"/>
          <c:w val="0.79504024496937908"/>
          <c:h val="9.8373797025371801E-2"/>
        </c:manualLayout>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552450</xdr:colOff>
      <xdr:row>57</xdr:row>
      <xdr:rowOff>171449</xdr:rowOff>
    </xdr:from>
    <xdr:to>
      <xdr:col>29</xdr:col>
      <xdr:colOff>142875</xdr:colOff>
      <xdr:row>94</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2</xdr:row>
      <xdr:rowOff>9525</xdr:rowOff>
    </xdr:from>
    <xdr:to>
      <xdr:col>13</xdr:col>
      <xdr:colOff>361950</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20</xdr:row>
      <xdr:rowOff>38100</xdr:rowOff>
    </xdr:from>
    <xdr:to>
      <xdr:col>13</xdr:col>
      <xdr:colOff>361950</xdr:colOff>
      <xdr:row>34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H157"/>
  <sheetViews>
    <sheetView workbookViewId="0">
      <pane xSplit="3" ySplit="1" topLeftCell="T118" activePane="bottomRight" state="frozen"/>
      <selection pane="topRight" activeCell="D1" sqref="D1"/>
      <selection pane="bottomLeft" activeCell="A2" sqref="A2"/>
      <selection pane="bottomRight" activeCell="X158" sqref="X158"/>
    </sheetView>
  </sheetViews>
  <sheetFormatPr defaultColWidth="8.85546875" defaultRowHeight="1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22" max="22" width="9.28515625" bestFit="1" customWidth="1"/>
    <col min="23" max="23" width="10.7109375" bestFit="1" customWidth="1"/>
    <col min="24" max="24" width="10.5703125" bestFit="1" customWidth="1"/>
    <col min="25" max="25" width="14.5703125" bestFit="1" customWidth="1"/>
    <col min="26" max="26" width="18.85546875" bestFit="1" customWidth="1"/>
    <col min="27" max="27" width="13.85546875" bestFit="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1</v>
      </c>
      <c r="B3">
        <v>1</v>
      </c>
      <c r="C3">
        <v>2</v>
      </c>
      <c r="D3">
        <v>0.73675184359458068</v>
      </c>
      <c r="E3">
        <v>0.92926670992861782</v>
      </c>
      <c r="F3">
        <v>0.70820969337289807</v>
      </c>
      <c r="G3">
        <v>0</v>
      </c>
      <c r="H3">
        <v>0</v>
      </c>
      <c r="I3">
        <v>0</v>
      </c>
      <c r="J3">
        <v>200</v>
      </c>
      <c r="K3">
        <v>7</v>
      </c>
      <c r="L3">
        <v>61</v>
      </c>
      <c r="M3">
        <v>8.7142857142857135</v>
      </c>
      <c r="N3">
        <v>0.76919999999999999</v>
      </c>
      <c r="O3">
        <v>10.67</v>
      </c>
      <c r="P3">
        <v>50.833333333333336</v>
      </c>
      <c r="V3">
        <v>100</v>
      </c>
      <c r="W3">
        <v>4296</v>
      </c>
      <c r="X3">
        <v>4296</v>
      </c>
      <c r="Y3" t="s">
        <v>24</v>
      </c>
      <c r="Z3">
        <v>0.23080000000000001</v>
      </c>
      <c r="AA3">
        <v>1</v>
      </c>
      <c r="AB3">
        <v>80</v>
      </c>
      <c r="AC3">
        <v>60</v>
      </c>
      <c r="AD3">
        <v>40</v>
      </c>
      <c r="AE3">
        <v>20</v>
      </c>
      <c r="AF3">
        <v>75</v>
      </c>
      <c r="AG3">
        <v>30</v>
      </c>
      <c r="AH3">
        <v>80</v>
      </c>
    </row>
    <row r="4" spans="1:34">
      <c r="A4">
        <v>1</v>
      </c>
      <c r="B4">
        <v>1</v>
      </c>
      <c r="C4">
        <v>3</v>
      </c>
      <c r="D4">
        <v>1.0111473160692848</v>
      </c>
      <c r="E4">
        <v>0.97197494230135184</v>
      </c>
      <c r="F4">
        <v>0.97197494230135184</v>
      </c>
      <c r="G4">
        <v>1</v>
      </c>
      <c r="H4">
        <v>1</v>
      </c>
      <c r="I4">
        <v>0</v>
      </c>
      <c r="J4">
        <v>77</v>
      </c>
      <c r="K4">
        <v>2</v>
      </c>
      <c r="L4">
        <v>15</v>
      </c>
      <c r="M4">
        <v>7.5</v>
      </c>
      <c r="N4">
        <v>0.6</v>
      </c>
      <c r="O4">
        <v>14.5</v>
      </c>
      <c r="P4">
        <v>31.666666666666668</v>
      </c>
      <c r="V4">
        <v>223</v>
      </c>
      <c r="W4">
        <v>5896</v>
      </c>
      <c r="X4">
        <v>5896</v>
      </c>
      <c r="Y4" t="s">
        <v>24</v>
      </c>
      <c r="Z4">
        <v>0.4</v>
      </c>
      <c r="AA4">
        <v>1</v>
      </c>
      <c r="AB4">
        <v>80</v>
      </c>
      <c r="AC4">
        <v>10</v>
      </c>
      <c r="AD4">
        <v>5</v>
      </c>
      <c r="AE4">
        <v>20</v>
      </c>
      <c r="AF4">
        <v>70</v>
      </c>
      <c r="AG4">
        <v>5</v>
      </c>
      <c r="AH4">
        <v>80</v>
      </c>
    </row>
    <row r="5" spans="1:34">
      <c r="A5">
        <v>1</v>
      </c>
      <c r="B5">
        <v>2</v>
      </c>
      <c r="C5">
        <v>1</v>
      </c>
      <c r="D5">
        <v>0.64002879769618426</v>
      </c>
      <c r="E5">
        <v>0.7016574585635359</v>
      </c>
      <c r="F5">
        <v>0.50454029511918275</v>
      </c>
      <c r="G5">
        <v>0</v>
      </c>
      <c r="H5">
        <v>0</v>
      </c>
      <c r="I5">
        <v>0</v>
      </c>
      <c r="J5">
        <v>300</v>
      </c>
      <c r="K5">
        <v>2</v>
      </c>
      <c r="L5">
        <v>21</v>
      </c>
      <c r="M5">
        <v>10.5</v>
      </c>
      <c r="N5">
        <v>0.8</v>
      </c>
      <c r="O5">
        <v>12.5</v>
      </c>
      <c r="P5">
        <v>79.166666666666671</v>
      </c>
      <c r="V5">
        <v>0</v>
      </c>
      <c r="W5">
        <v>889</v>
      </c>
      <c r="X5">
        <v>889</v>
      </c>
      <c r="Y5" t="s">
        <v>25</v>
      </c>
      <c r="Z5">
        <v>0.2</v>
      </c>
      <c r="AA5">
        <v>0</v>
      </c>
      <c r="AB5">
        <v>95</v>
      </c>
      <c r="AC5">
        <v>85</v>
      </c>
      <c r="AD5">
        <v>85</v>
      </c>
      <c r="AE5">
        <v>50</v>
      </c>
      <c r="AF5">
        <v>90</v>
      </c>
      <c r="AG5">
        <v>70</v>
      </c>
      <c r="AH5">
        <v>50</v>
      </c>
    </row>
    <row r="6" spans="1:34">
      <c r="A6">
        <v>1</v>
      </c>
      <c r="B6">
        <v>2</v>
      </c>
      <c r="C6">
        <v>2</v>
      </c>
      <c r="D6">
        <v>0.96472282217422611</v>
      </c>
      <c r="E6">
        <v>0.91592617908407381</v>
      </c>
      <c r="F6">
        <v>0.76049943246311014</v>
      </c>
      <c r="G6">
        <v>0</v>
      </c>
      <c r="H6">
        <v>0</v>
      </c>
      <c r="I6">
        <v>0</v>
      </c>
      <c r="J6">
        <v>300</v>
      </c>
      <c r="K6">
        <v>7</v>
      </c>
      <c r="L6">
        <v>70</v>
      </c>
      <c r="M6">
        <v>10</v>
      </c>
      <c r="N6">
        <v>0.84209999999999996</v>
      </c>
      <c r="O6">
        <v>12.33</v>
      </c>
      <c r="P6">
        <v>59.166666666666664</v>
      </c>
      <c r="V6">
        <v>0</v>
      </c>
      <c r="W6">
        <v>1340</v>
      </c>
      <c r="X6">
        <v>1340</v>
      </c>
      <c r="Y6" t="s">
        <v>24</v>
      </c>
      <c r="Z6">
        <v>0.15790000000000001</v>
      </c>
      <c r="AA6">
        <v>0</v>
      </c>
      <c r="AB6">
        <v>90</v>
      </c>
      <c r="AC6">
        <v>55</v>
      </c>
      <c r="AD6">
        <v>55</v>
      </c>
      <c r="AE6">
        <v>30</v>
      </c>
      <c r="AF6">
        <v>70</v>
      </c>
      <c r="AG6">
        <v>55</v>
      </c>
      <c r="AH6">
        <v>70</v>
      </c>
    </row>
    <row r="7" spans="1:34">
      <c r="A7">
        <v>1</v>
      </c>
      <c r="B7">
        <v>2</v>
      </c>
      <c r="C7">
        <v>3</v>
      </c>
      <c r="D7">
        <v>1</v>
      </c>
      <c r="E7">
        <v>0.78830874006810447</v>
      </c>
      <c r="F7">
        <v>0.78830874006810447</v>
      </c>
      <c r="G7">
        <v>0</v>
      </c>
      <c r="H7">
        <v>0</v>
      </c>
      <c r="I7">
        <v>0</v>
      </c>
      <c r="J7">
        <v>106</v>
      </c>
      <c r="K7">
        <v>3</v>
      </c>
      <c r="L7">
        <v>33</v>
      </c>
      <c r="M7">
        <v>11</v>
      </c>
      <c r="N7">
        <v>0.71429999999999993</v>
      </c>
      <c r="O7">
        <v>9.5</v>
      </c>
      <c r="P7">
        <v>31.666666666666668</v>
      </c>
      <c r="V7">
        <v>194</v>
      </c>
      <c r="W7">
        <v>1389</v>
      </c>
      <c r="X7">
        <v>1389</v>
      </c>
      <c r="Y7" t="s">
        <v>24</v>
      </c>
      <c r="Z7">
        <v>0.28570000000000001</v>
      </c>
      <c r="AA7">
        <v>1</v>
      </c>
      <c r="AB7">
        <v>60</v>
      </c>
      <c r="AC7">
        <v>45</v>
      </c>
      <c r="AD7">
        <v>5</v>
      </c>
      <c r="AE7">
        <v>25</v>
      </c>
      <c r="AF7">
        <v>45</v>
      </c>
      <c r="AG7">
        <v>10</v>
      </c>
      <c r="AH7">
        <v>75</v>
      </c>
    </row>
    <row r="8" spans="1:34">
      <c r="A8">
        <v>2</v>
      </c>
      <c r="B8">
        <v>1</v>
      </c>
      <c r="C8">
        <v>1</v>
      </c>
      <c r="D8">
        <v>0.70382438689761617</v>
      </c>
      <c r="E8">
        <v>0.90456248622437729</v>
      </c>
      <c r="F8">
        <v>0.67655786350148372</v>
      </c>
      <c r="G8">
        <v>0</v>
      </c>
      <c r="H8">
        <v>0</v>
      </c>
      <c r="I8">
        <v>0</v>
      </c>
      <c r="J8">
        <v>300</v>
      </c>
      <c r="K8">
        <v>2</v>
      </c>
      <c r="L8">
        <v>34</v>
      </c>
      <c r="M8">
        <v>17</v>
      </c>
      <c r="N8">
        <v>0</v>
      </c>
      <c r="O8">
        <v>7.85</v>
      </c>
      <c r="P8">
        <v>53.333333333333336</v>
      </c>
      <c r="V8">
        <v>0</v>
      </c>
      <c r="W8">
        <v>4104</v>
      </c>
      <c r="X8">
        <v>4104</v>
      </c>
      <c r="Y8" t="s">
        <v>24</v>
      </c>
      <c r="Z8">
        <v>1</v>
      </c>
      <c r="AA8">
        <v>0</v>
      </c>
      <c r="AB8">
        <v>40</v>
      </c>
      <c r="AC8">
        <v>70</v>
      </c>
      <c r="AD8">
        <v>50</v>
      </c>
      <c r="AE8">
        <v>30</v>
      </c>
      <c r="AF8">
        <v>80</v>
      </c>
      <c r="AG8">
        <v>50</v>
      </c>
      <c r="AH8">
        <v>70</v>
      </c>
    </row>
    <row r="9" spans="1:34">
      <c r="A9">
        <v>2</v>
      </c>
      <c r="B9">
        <v>1</v>
      </c>
      <c r="C9">
        <v>2</v>
      </c>
      <c r="D9">
        <v>0.775338706911336</v>
      </c>
      <c r="E9">
        <v>0.9779364049318624</v>
      </c>
      <c r="F9">
        <v>0.74530168150346188</v>
      </c>
      <c r="G9">
        <v>0</v>
      </c>
      <c r="H9">
        <v>0</v>
      </c>
      <c r="I9">
        <v>0</v>
      </c>
      <c r="J9">
        <v>300</v>
      </c>
      <c r="K9">
        <v>4</v>
      </c>
      <c r="L9">
        <v>90</v>
      </c>
      <c r="M9">
        <v>22.5</v>
      </c>
      <c r="N9">
        <v>9.9999999999999978E-2</v>
      </c>
      <c r="O9">
        <v>8.44</v>
      </c>
      <c r="P9">
        <v>49.166666666666664</v>
      </c>
      <c r="V9">
        <v>0</v>
      </c>
      <c r="W9">
        <v>3746</v>
      </c>
      <c r="X9">
        <v>4521</v>
      </c>
      <c r="Y9" t="s">
        <v>25</v>
      </c>
      <c r="Z9">
        <v>0.9</v>
      </c>
      <c r="AA9">
        <v>0</v>
      </c>
      <c r="AB9">
        <v>55</v>
      </c>
      <c r="AC9">
        <v>50</v>
      </c>
      <c r="AD9">
        <v>45</v>
      </c>
      <c r="AE9">
        <v>25</v>
      </c>
      <c r="AF9">
        <v>75</v>
      </c>
      <c r="AG9">
        <v>45</v>
      </c>
      <c r="AH9">
        <v>75</v>
      </c>
    </row>
    <row r="10" spans="1:34">
      <c r="A10">
        <v>2</v>
      </c>
      <c r="B10">
        <v>1</v>
      </c>
      <c r="C10">
        <v>3</v>
      </c>
      <c r="D10">
        <v>1.0375578802949752</v>
      </c>
      <c r="E10">
        <v>0.99736234751071551</v>
      </c>
      <c r="F10">
        <v>0.99736234751071551</v>
      </c>
      <c r="G10">
        <v>1</v>
      </c>
      <c r="H10">
        <v>1</v>
      </c>
      <c r="I10">
        <v>1</v>
      </c>
      <c r="J10">
        <v>300</v>
      </c>
      <c r="K10">
        <v>6</v>
      </c>
      <c r="L10">
        <v>100</v>
      </c>
      <c r="M10">
        <v>16.666666666666668</v>
      </c>
      <c r="N10">
        <v>9.9999999999999978E-2</v>
      </c>
      <c r="O10">
        <v>10.44</v>
      </c>
      <c r="P10">
        <v>50.833333333333336</v>
      </c>
      <c r="V10">
        <v>0</v>
      </c>
      <c r="W10">
        <v>4096</v>
      </c>
      <c r="X10">
        <v>6050</v>
      </c>
      <c r="Y10" t="s">
        <v>25</v>
      </c>
      <c r="Z10">
        <v>0.9</v>
      </c>
      <c r="AA10">
        <v>0</v>
      </c>
      <c r="AB10">
        <v>60</v>
      </c>
      <c r="AC10">
        <v>55</v>
      </c>
      <c r="AD10">
        <v>35</v>
      </c>
      <c r="AE10">
        <v>25</v>
      </c>
      <c r="AF10">
        <v>75</v>
      </c>
      <c r="AG10">
        <v>55</v>
      </c>
      <c r="AH10">
        <v>75</v>
      </c>
    </row>
    <row r="11" spans="1:34">
      <c r="A11">
        <v>2</v>
      </c>
      <c r="B11">
        <v>2</v>
      </c>
      <c r="C11">
        <v>1</v>
      </c>
      <c r="D11">
        <v>0.83873290136789058</v>
      </c>
      <c r="E11">
        <v>0.91949486977111283</v>
      </c>
      <c r="F11">
        <v>0.66118047673098757</v>
      </c>
      <c r="G11">
        <v>0</v>
      </c>
      <c r="H11">
        <v>0</v>
      </c>
      <c r="I11">
        <v>0</v>
      </c>
      <c r="J11">
        <v>300</v>
      </c>
      <c r="K11">
        <v>3</v>
      </c>
      <c r="L11">
        <v>39</v>
      </c>
      <c r="M11">
        <v>13</v>
      </c>
      <c r="N11">
        <v>0.15000000000000002</v>
      </c>
      <c r="O11">
        <v>9.76</v>
      </c>
      <c r="P11">
        <v>65</v>
      </c>
      <c r="V11">
        <v>0</v>
      </c>
      <c r="W11">
        <v>229</v>
      </c>
      <c r="X11">
        <v>1165</v>
      </c>
      <c r="Y11" t="s">
        <v>25</v>
      </c>
      <c r="Z11">
        <v>0.85</v>
      </c>
      <c r="AA11">
        <v>0</v>
      </c>
      <c r="AB11">
        <v>75</v>
      </c>
      <c r="AC11">
        <v>80</v>
      </c>
      <c r="AD11">
        <v>70</v>
      </c>
      <c r="AE11">
        <v>30</v>
      </c>
      <c r="AF11">
        <v>80</v>
      </c>
      <c r="AG11">
        <v>55</v>
      </c>
      <c r="AH11">
        <v>70</v>
      </c>
    </row>
    <row r="12" spans="1:34">
      <c r="A12">
        <v>2</v>
      </c>
      <c r="B12">
        <v>2</v>
      </c>
      <c r="C12">
        <v>2</v>
      </c>
      <c r="D12">
        <v>0.94168466522678185</v>
      </c>
      <c r="E12">
        <v>0.89405331510594666</v>
      </c>
      <c r="F12">
        <v>0.74233825198637915</v>
      </c>
      <c r="G12">
        <v>0</v>
      </c>
      <c r="H12">
        <v>0</v>
      </c>
      <c r="I12">
        <v>0</v>
      </c>
      <c r="J12">
        <v>300</v>
      </c>
      <c r="K12">
        <v>4</v>
      </c>
      <c r="L12">
        <v>145</v>
      </c>
      <c r="M12">
        <v>36.25</v>
      </c>
      <c r="N12">
        <v>5.259999999999998E-2</v>
      </c>
      <c r="O12">
        <v>8.7799999999999994</v>
      </c>
      <c r="P12">
        <v>65</v>
      </c>
      <c r="V12">
        <v>0</v>
      </c>
      <c r="W12">
        <v>1050</v>
      </c>
      <c r="X12">
        <v>1308</v>
      </c>
      <c r="Y12" t="s">
        <v>24</v>
      </c>
      <c r="Z12">
        <v>0.94740000000000002</v>
      </c>
      <c r="AA12">
        <v>0</v>
      </c>
      <c r="AB12">
        <v>80</v>
      </c>
      <c r="AC12">
        <v>80</v>
      </c>
      <c r="AD12">
        <v>60</v>
      </c>
      <c r="AE12">
        <v>35</v>
      </c>
      <c r="AF12">
        <v>80</v>
      </c>
      <c r="AG12">
        <v>55</v>
      </c>
      <c r="AH12">
        <v>65</v>
      </c>
    </row>
    <row r="13" spans="1:34">
      <c r="A13">
        <v>2</v>
      </c>
      <c r="B13">
        <v>2</v>
      </c>
      <c r="C13">
        <v>3</v>
      </c>
      <c r="D13">
        <v>1.2267818574514038</v>
      </c>
      <c r="E13">
        <v>0.96708286038592506</v>
      </c>
      <c r="F13">
        <v>0.96708286038592506</v>
      </c>
      <c r="G13">
        <v>1</v>
      </c>
      <c r="H13">
        <v>1</v>
      </c>
      <c r="I13">
        <v>0</v>
      </c>
      <c r="J13">
        <v>300</v>
      </c>
      <c r="K13">
        <v>10</v>
      </c>
      <c r="L13">
        <v>124</v>
      </c>
      <c r="M13">
        <v>12.4</v>
      </c>
      <c r="N13">
        <v>0.25</v>
      </c>
      <c r="O13">
        <v>8.1300000000000008</v>
      </c>
      <c r="P13">
        <v>55</v>
      </c>
      <c r="V13">
        <v>0</v>
      </c>
      <c r="W13">
        <v>1704</v>
      </c>
      <c r="X13">
        <v>1704</v>
      </c>
      <c r="Y13" t="s">
        <v>24</v>
      </c>
      <c r="Z13">
        <v>0.75</v>
      </c>
      <c r="AA13">
        <v>0</v>
      </c>
      <c r="AB13">
        <v>60</v>
      </c>
      <c r="AC13">
        <v>45</v>
      </c>
      <c r="AD13">
        <v>65</v>
      </c>
      <c r="AE13">
        <v>25</v>
      </c>
      <c r="AF13">
        <v>75</v>
      </c>
      <c r="AG13">
        <v>60</v>
      </c>
      <c r="AH13">
        <v>75</v>
      </c>
    </row>
    <row r="14" spans="1:34">
      <c r="A14">
        <v>3</v>
      </c>
      <c r="B14">
        <v>1</v>
      </c>
      <c r="C14">
        <v>1</v>
      </c>
      <c r="D14">
        <v>0.41673812382095693</v>
      </c>
      <c r="E14">
        <v>0.53559620894864446</v>
      </c>
      <c r="F14">
        <v>0.40059347181008903</v>
      </c>
      <c r="G14">
        <v>0</v>
      </c>
      <c r="H14">
        <v>0</v>
      </c>
      <c r="I14">
        <v>0</v>
      </c>
      <c r="J14">
        <v>218</v>
      </c>
      <c r="K14">
        <v>1</v>
      </c>
      <c r="L14">
        <v>16</v>
      </c>
      <c r="M14">
        <v>16</v>
      </c>
      <c r="N14">
        <v>0.4667</v>
      </c>
      <c r="O14">
        <v>16.88</v>
      </c>
      <c r="P14">
        <v>64.166666666666671</v>
      </c>
      <c r="V14">
        <v>82</v>
      </c>
      <c r="W14">
        <v>2430</v>
      </c>
      <c r="X14">
        <v>2430</v>
      </c>
      <c r="Y14" t="s">
        <v>24</v>
      </c>
      <c r="Z14">
        <v>0.5333</v>
      </c>
      <c r="AA14">
        <v>1</v>
      </c>
      <c r="AB14">
        <v>90</v>
      </c>
      <c r="AC14">
        <v>100</v>
      </c>
      <c r="AD14">
        <v>100</v>
      </c>
      <c r="AE14">
        <v>60</v>
      </c>
      <c r="AF14">
        <v>30</v>
      </c>
      <c r="AG14">
        <v>5</v>
      </c>
      <c r="AH14">
        <v>40</v>
      </c>
    </row>
    <row r="15" spans="1:34">
      <c r="A15">
        <v>3</v>
      </c>
      <c r="B15">
        <v>1</v>
      </c>
      <c r="C15">
        <v>2</v>
      </c>
      <c r="D15">
        <v>0.77619619276281937</v>
      </c>
      <c r="E15">
        <v>0.97901795370971234</v>
      </c>
      <c r="F15">
        <v>0.74612594790636333</v>
      </c>
      <c r="G15">
        <v>0</v>
      </c>
      <c r="H15">
        <v>0</v>
      </c>
      <c r="I15">
        <v>0</v>
      </c>
      <c r="J15">
        <v>149</v>
      </c>
      <c r="K15">
        <v>2</v>
      </c>
      <c r="L15">
        <v>32</v>
      </c>
      <c r="M15">
        <v>16</v>
      </c>
      <c r="N15">
        <v>0.7</v>
      </c>
      <c r="O15">
        <v>15.67</v>
      </c>
      <c r="P15">
        <v>13.333333333333334</v>
      </c>
      <c r="V15">
        <v>151</v>
      </c>
      <c r="W15">
        <v>4470</v>
      </c>
      <c r="X15">
        <v>4526</v>
      </c>
      <c r="Y15" t="s">
        <v>24</v>
      </c>
      <c r="Z15">
        <v>0.3</v>
      </c>
      <c r="AA15">
        <v>1</v>
      </c>
      <c r="AB15">
        <v>10</v>
      </c>
      <c r="AC15">
        <v>5</v>
      </c>
      <c r="AD15">
        <v>15</v>
      </c>
      <c r="AE15">
        <v>40</v>
      </c>
      <c r="AF15">
        <v>5</v>
      </c>
      <c r="AG15">
        <v>5</v>
      </c>
      <c r="AH15">
        <v>60</v>
      </c>
    </row>
    <row r="16" spans="1:34">
      <c r="A16">
        <v>3</v>
      </c>
      <c r="B16">
        <v>1</v>
      </c>
      <c r="C16">
        <v>3</v>
      </c>
      <c r="D16">
        <v>1.0169782198593724</v>
      </c>
      <c r="E16">
        <v>0.97757995384108143</v>
      </c>
      <c r="F16">
        <v>0.97757995384108143</v>
      </c>
      <c r="G16">
        <v>1</v>
      </c>
      <c r="H16">
        <v>1</v>
      </c>
      <c r="I16">
        <v>0</v>
      </c>
      <c r="J16">
        <v>100</v>
      </c>
      <c r="K16">
        <v>1</v>
      </c>
      <c r="L16">
        <v>21</v>
      </c>
      <c r="M16">
        <v>21</v>
      </c>
      <c r="N16">
        <v>0.42859999999999998</v>
      </c>
      <c r="O16">
        <v>20.75</v>
      </c>
      <c r="P16">
        <v>4.166666666666667</v>
      </c>
      <c r="V16">
        <v>200</v>
      </c>
      <c r="W16">
        <v>5930</v>
      </c>
      <c r="X16">
        <v>5930</v>
      </c>
      <c r="Y16" t="s">
        <v>24</v>
      </c>
      <c r="Z16">
        <v>0.57140000000000002</v>
      </c>
      <c r="AA16">
        <v>1</v>
      </c>
      <c r="AB16">
        <v>5</v>
      </c>
      <c r="AC16">
        <v>5</v>
      </c>
      <c r="AD16">
        <v>5</v>
      </c>
      <c r="AE16">
        <v>0</v>
      </c>
      <c r="AF16">
        <v>5</v>
      </c>
      <c r="AG16">
        <v>5</v>
      </c>
      <c r="AH16">
        <v>100</v>
      </c>
    </row>
    <row r="17" spans="1:34">
      <c r="A17">
        <v>3</v>
      </c>
      <c r="B17">
        <v>2</v>
      </c>
      <c r="C17">
        <v>1</v>
      </c>
      <c r="D17">
        <v>0.43484521238300938</v>
      </c>
      <c r="E17">
        <v>0.47671665351223363</v>
      </c>
      <c r="F17">
        <v>0.34279228149829738</v>
      </c>
      <c r="G17">
        <v>0</v>
      </c>
      <c r="H17">
        <v>0</v>
      </c>
      <c r="I17">
        <v>0</v>
      </c>
      <c r="J17">
        <v>152</v>
      </c>
      <c r="K17">
        <v>1</v>
      </c>
      <c r="L17">
        <v>10</v>
      </c>
      <c r="M17">
        <v>10</v>
      </c>
      <c r="N17">
        <v>1</v>
      </c>
      <c r="O17">
        <v>0</v>
      </c>
      <c r="P17">
        <v>59.166666666666664</v>
      </c>
      <c r="V17">
        <v>148</v>
      </c>
      <c r="W17">
        <v>604</v>
      </c>
      <c r="X17">
        <v>604</v>
      </c>
      <c r="Y17" t="s">
        <v>24</v>
      </c>
      <c r="Z17">
        <v>0</v>
      </c>
      <c r="AA17">
        <v>1</v>
      </c>
      <c r="AB17">
        <v>95</v>
      </c>
      <c r="AC17">
        <v>15</v>
      </c>
      <c r="AD17">
        <v>35</v>
      </c>
      <c r="AE17">
        <v>90</v>
      </c>
      <c r="AF17">
        <v>85</v>
      </c>
      <c r="AG17">
        <v>35</v>
      </c>
      <c r="AH17">
        <v>10</v>
      </c>
    </row>
    <row r="18" spans="1:34">
      <c r="A18">
        <v>3</v>
      </c>
      <c r="B18">
        <v>2</v>
      </c>
      <c r="C18">
        <v>2</v>
      </c>
      <c r="D18">
        <v>0.96688264938804891</v>
      </c>
      <c r="E18">
        <v>0.91797676008202322</v>
      </c>
      <c r="F18">
        <v>0.7622020431328036</v>
      </c>
      <c r="G18">
        <v>0</v>
      </c>
      <c r="H18">
        <v>0</v>
      </c>
      <c r="I18">
        <v>0</v>
      </c>
      <c r="J18">
        <v>300</v>
      </c>
      <c r="K18">
        <v>1</v>
      </c>
      <c r="L18">
        <v>74</v>
      </c>
      <c r="M18">
        <v>74</v>
      </c>
      <c r="N18">
        <v>0.68419999999999992</v>
      </c>
      <c r="O18">
        <v>20.329999999999998</v>
      </c>
      <c r="P18">
        <v>12.5</v>
      </c>
      <c r="V18">
        <v>0</v>
      </c>
      <c r="W18">
        <v>1343</v>
      </c>
      <c r="X18">
        <v>1343</v>
      </c>
      <c r="Y18" t="s">
        <v>25</v>
      </c>
      <c r="Z18">
        <v>0.31580000000000003</v>
      </c>
      <c r="AA18">
        <v>0</v>
      </c>
      <c r="AB18">
        <v>10</v>
      </c>
      <c r="AC18">
        <v>10</v>
      </c>
      <c r="AD18">
        <v>10</v>
      </c>
      <c r="AE18">
        <v>5</v>
      </c>
      <c r="AF18">
        <v>30</v>
      </c>
      <c r="AG18">
        <v>10</v>
      </c>
      <c r="AH18">
        <v>95</v>
      </c>
    </row>
    <row r="19" spans="1:34">
      <c r="A19">
        <v>3</v>
      </c>
      <c r="B19">
        <v>2</v>
      </c>
      <c r="C19">
        <v>3</v>
      </c>
      <c r="D19">
        <v>1.1929445644348453</v>
      </c>
      <c r="E19">
        <v>0.94040862656072643</v>
      </c>
      <c r="F19">
        <v>0.94040862656072643</v>
      </c>
      <c r="G19">
        <v>1</v>
      </c>
      <c r="H19">
        <v>0</v>
      </c>
      <c r="I19">
        <v>0</v>
      </c>
      <c r="J19">
        <v>253</v>
      </c>
      <c r="K19">
        <v>1</v>
      </c>
      <c r="L19">
        <v>56</v>
      </c>
      <c r="M19">
        <v>56</v>
      </c>
      <c r="N19">
        <v>0.64710000000000001</v>
      </c>
      <c r="O19">
        <v>18.670000000000002</v>
      </c>
      <c r="P19">
        <v>50.833333333333336</v>
      </c>
      <c r="V19">
        <v>47</v>
      </c>
      <c r="W19">
        <v>1657</v>
      </c>
      <c r="X19">
        <v>1657</v>
      </c>
      <c r="Y19" t="s">
        <v>24</v>
      </c>
      <c r="Z19">
        <v>0.35289999999999999</v>
      </c>
      <c r="AA19">
        <v>1</v>
      </c>
      <c r="AB19">
        <v>95</v>
      </c>
      <c r="AC19">
        <v>15</v>
      </c>
      <c r="AD19">
        <v>90</v>
      </c>
      <c r="AE19">
        <v>30</v>
      </c>
      <c r="AF19">
        <v>55</v>
      </c>
      <c r="AG19">
        <v>20</v>
      </c>
      <c r="AH19">
        <v>70</v>
      </c>
    </row>
    <row r="20" spans="1:34">
      <c r="A20">
        <v>5</v>
      </c>
      <c r="B20">
        <v>1</v>
      </c>
      <c r="C20">
        <v>1</v>
      </c>
      <c r="D20">
        <v>0.63728348482250041</v>
      </c>
      <c r="E20">
        <v>0.81904342076261849</v>
      </c>
      <c r="F20">
        <v>0.61259479063633371</v>
      </c>
      <c r="G20">
        <v>0</v>
      </c>
      <c r="H20">
        <v>0</v>
      </c>
      <c r="I20">
        <v>0</v>
      </c>
      <c r="J20">
        <v>287</v>
      </c>
      <c r="K20">
        <v>2</v>
      </c>
      <c r="L20">
        <v>13</v>
      </c>
      <c r="M20">
        <v>6.5</v>
      </c>
      <c r="N20">
        <v>0.8</v>
      </c>
      <c r="O20">
        <v>11.25</v>
      </c>
      <c r="P20">
        <v>26.666666666666668</v>
      </c>
      <c r="V20">
        <v>13</v>
      </c>
      <c r="W20">
        <v>3716</v>
      </c>
      <c r="X20">
        <v>3716</v>
      </c>
      <c r="Y20" t="s">
        <v>24</v>
      </c>
      <c r="Z20">
        <v>0.2</v>
      </c>
      <c r="AA20">
        <v>1</v>
      </c>
      <c r="AB20">
        <v>25</v>
      </c>
      <c r="AC20">
        <v>15</v>
      </c>
      <c r="AD20">
        <v>10</v>
      </c>
      <c r="AE20">
        <v>65</v>
      </c>
      <c r="AF20">
        <v>35</v>
      </c>
      <c r="AG20">
        <v>10</v>
      </c>
      <c r="AH20">
        <v>35</v>
      </c>
    </row>
    <row r="21" spans="1:34">
      <c r="A21">
        <v>5</v>
      </c>
      <c r="B21">
        <v>1</v>
      </c>
      <c r="C21">
        <v>2</v>
      </c>
      <c r="D21">
        <v>0.78065511919053332</v>
      </c>
      <c r="E21">
        <v>0.98464200735453167</v>
      </c>
      <c r="F21">
        <v>0.75041213320145073</v>
      </c>
      <c r="G21">
        <v>0</v>
      </c>
      <c r="H21">
        <v>0</v>
      </c>
      <c r="I21">
        <v>0</v>
      </c>
      <c r="J21">
        <v>220</v>
      </c>
      <c r="K21">
        <v>2</v>
      </c>
      <c r="L21">
        <v>53</v>
      </c>
      <c r="M21">
        <v>26.5</v>
      </c>
      <c r="N21">
        <v>0.66670000000000007</v>
      </c>
      <c r="O21">
        <v>11.8</v>
      </c>
      <c r="P21">
        <v>28.333333333333332</v>
      </c>
      <c r="V21">
        <v>80</v>
      </c>
      <c r="W21">
        <v>4552</v>
      </c>
      <c r="X21">
        <v>4552</v>
      </c>
      <c r="Y21" t="s">
        <v>24</v>
      </c>
      <c r="Z21">
        <v>0.33329999999999999</v>
      </c>
      <c r="AA21">
        <v>1</v>
      </c>
      <c r="AB21">
        <v>40</v>
      </c>
      <c r="AC21">
        <v>15</v>
      </c>
      <c r="AD21">
        <v>10</v>
      </c>
      <c r="AE21">
        <v>65</v>
      </c>
      <c r="AF21">
        <v>35</v>
      </c>
      <c r="AG21">
        <v>5</v>
      </c>
      <c r="AH21">
        <v>35</v>
      </c>
    </row>
    <row r="22" spans="1:34">
      <c r="A22">
        <v>5</v>
      </c>
      <c r="B22">
        <v>1</v>
      </c>
      <c r="C22">
        <v>3</v>
      </c>
      <c r="D22">
        <v>1.019893671754416</v>
      </c>
      <c r="E22">
        <v>0.98038245961094628</v>
      </c>
      <c r="F22">
        <v>0.98038245961094628</v>
      </c>
      <c r="G22">
        <v>1</v>
      </c>
      <c r="H22">
        <v>1</v>
      </c>
      <c r="I22">
        <v>0</v>
      </c>
      <c r="J22">
        <v>214</v>
      </c>
      <c r="K22">
        <v>3</v>
      </c>
      <c r="L22">
        <v>36</v>
      </c>
      <c r="M22">
        <v>12</v>
      </c>
      <c r="N22">
        <v>0.5</v>
      </c>
      <c r="O22">
        <v>8.1300000000000008</v>
      </c>
      <c r="P22">
        <v>29.166666666666668</v>
      </c>
      <c r="V22">
        <v>86</v>
      </c>
      <c r="W22">
        <v>5920</v>
      </c>
      <c r="X22">
        <v>5947</v>
      </c>
      <c r="Y22" t="s">
        <v>24</v>
      </c>
      <c r="Z22">
        <v>0.5</v>
      </c>
      <c r="AA22">
        <v>1</v>
      </c>
      <c r="AB22">
        <v>35</v>
      </c>
      <c r="AC22">
        <v>20</v>
      </c>
      <c r="AD22">
        <v>15</v>
      </c>
      <c r="AE22">
        <v>60</v>
      </c>
      <c r="AF22">
        <v>40</v>
      </c>
      <c r="AG22">
        <v>5</v>
      </c>
      <c r="AH22">
        <v>40</v>
      </c>
    </row>
    <row r="23" spans="1:34">
      <c r="A23">
        <v>5</v>
      </c>
      <c r="B23">
        <v>2</v>
      </c>
      <c r="C23">
        <v>1</v>
      </c>
      <c r="D23">
        <v>0.84161267098632109</v>
      </c>
      <c r="E23">
        <v>0.92265193370165743</v>
      </c>
      <c r="F23">
        <v>0.66345062429057888</v>
      </c>
      <c r="G23">
        <v>0</v>
      </c>
      <c r="H23">
        <v>0</v>
      </c>
      <c r="I23">
        <v>0</v>
      </c>
      <c r="J23">
        <v>300</v>
      </c>
      <c r="K23">
        <v>2</v>
      </c>
      <c r="L23">
        <v>28</v>
      </c>
      <c r="M23">
        <v>14</v>
      </c>
      <c r="N23">
        <v>0.8</v>
      </c>
      <c r="O23">
        <v>8.5</v>
      </c>
      <c r="P23">
        <v>50</v>
      </c>
      <c r="V23">
        <v>0</v>
      </c>
      <c r="W23">
        <v>884</v>
      </c>
      <c r="X23">
        <v>1169</v>
      </c>
      <c r="Y23" t="s">
        <v>25</v>
      </c>
      <c r="Z23">
        <v>0.2</v>
      </c>
      <c r="AA23">
        <v>0</v>
      </c>
      <c r="AB23">
        <v>50</v>
      </c>
      <c r="AC23">
        <v>30</v>
      </c>
      <c r="AD23">
        <v>60</v>
      </c>
      <c r="AE23">
        <v>70</v>
      </c>
      <c r="AF23">
        <v>65</v>
      </c>
      <c r="AG23">
        <v>25</v>
      </c>
      <c r="AH23">
        <v>30</v>
      </c>
    </row>
    <row r="24" spans="1:34">
      <c r="A24">
        <v>5</v>
      </c>
      <c r="B24">
        <v>2</v>
      </c>
      <c r="C24">
        <v>2</v>
      </c>
      <c r="D24">
        <v>0.94816414686825057</v>
      </c>
      <c r="E24">
        <v>0.9002050580997949</v>
      </c>
      <c r="F24">
        <v>0.74744608399545975</v>
      </c>
      <c r="G24">
        <v>0</v>
      </c>
      <c r="H24">
        <v>0</v>
      </c>
      <c r="I24">
        <v>0</v>
      </c>
      <c r="J24">
        <v>300</v>
      </c>
      <c r="K24">
        <v>1</v>
      </c>
      <c r="L24">
        <v>66</v>
      </c>
      <c r="M24">
        <v>66</v>
      </c>
      <c r="N24">
        <v>0.73680000000000001</v>
      </c>
      <c r="O24">
        <v>10.199999999999999</v>
      </c>
      <c r="P24">
        <v>57.5</v>
      </c>
      <c r="V24">
        <v>0</v>
      </c>
      <c r="W24">
        <v>1317</v>
      </c>
      <c r="X24">
        <v>1317</v>
      </c>
      <c r="Y24" t="s">
        <v>24</v>
      </c>
      <c r="Z24">
        <v>0.26319999999999999</v>
      </c>
      <c r="AA24">
        <v>0</v>
      </c>
      <c r="AB24">
        <v>75</v>
      </c>
      <c r="AC24">
        <v>35</v>
      </c>
      <c r="AD24">
        <v>50</v>
      </c>
      <c r="AE24">
        <v>70</v>
      </c>
      <c r="AF24">
        <v>85</v>
      </c>
      <c r="AG24">
        <v>30</v>
      </c>
      <c r="AH24">
        <v>30</v>
      </c>
    </row>
    <row r="25" spans="1:34">
      <c r="A25">
        <v>5</v>
      </c>
      <c r="B25">
        <v>2</v>
      </c>
      <c r="C25">
        <v>3</v>
      </c>
      <c r="D25">
        <v>1.1108711303095753</v>
      </c>
      <c r="E25">
        <v>0.87570942111237227</v>
      </c>
      <c r="F25">
        <v>0.87570942111237227</v>
      </c>
      <c r="G25">
        <v>1</v>
      </c>
      <c r="H25">
        <v>0</v>
      </c>
      <c r="I25">
        <v>0</v>
      </c>
      <c r="J25">
        <v>271</v>
      </c>
      <c r="K25">
        <v>4</v>
      </c>
      <c r="L25">
        <v>79</v>
      </c>
      <c r="M25">
        <v>19.75</v>
      </c>
      <c r="N25">
        <v>0.66670000000000007</v>
      </c>
      <c r="O25">
        <v>11.17</v>
      </c>
      <c r="P25">
        <v>50.833333333333336</v>
      </c>
      <c r="V25">
        <v>29</v>
      </c>
      <c r="W25">
        <v>1473</v>
      </c>
      <c r="X25">
        <v>1543</v>
      </c>
      <c r="Y25" t="s">
        <v>24</v>
      </c>
      <c r="Z25">
        <v>0.33329999999999999</v>
      </c>
      <c r="AA25">
        <v>1</v>
      </c>
      <c r="AB25">
        <v>65</v>
      </c>
      <c r="AC25">
        <v>30</v>
      </c>
      <c r="AD25">
        <v>40</v>
      </c>
      <c r="AE25">
        <v>65</v>
      </c>
      <c r="AF25">
        <v>75</v>
      </c>
      <c r="AG25">
        <v>30</v>
      </c>
      <c r="AH25">
        <v>35</v>
      </c>
    </row>
    <row r="26" spans="1:34">
      <c r="A26">
        <v>6</v>
      </c>
      <c r="B26">
        <v>1</v>
      </c>
      <c r="C26">
        <v>1</v>
      </c>
      <c r="D26">
        <v>0.51311953352769679</v>
      </c>
      <c r="E26">
        <v>0.65946660789067668</v>
      </c>
      <c r="F26">
        <v>0.49324101549620836</v>
      </c>
      <c r="G26">
        <v>0</v>
      </c>
      <c r="H26">
        <v>0</v>
      </c>
      <c r="I26">
        <v>0</v>
      </c>
      <c r="J26">
        <v>148</v>
      </c>
      <c r="K26">
        <v>1</v>
      </c>
      <c r="L26">
        <v>16</v>
      </c>
      <c r="M26">
        <v>16</v>
      </c>
      <c r="N26">
        <v>0.33330000000000004</v>
      </c>
      <c r="O26">
        <v>9.83</v>
      </c>
      <c r="P26">
        <v>67.5</v>
      </c>
      <c r="V26">
        <v>152</v>
      </c>
      <c r="W26">
        <v>2992</v>
      </c>
      <c r="X26">
        <v>2992</v>
      </c>
      <c r="Y26" t="s">
        <v>24</v>
      </c>
      <c r="Z26">
        <v>0.66669999999999996</v>
      </c>
      <c r="AA26">
        <v>1</v>
      </c>
      <c r="AB26">
        <v>80</v>
      </c>
      <c r="AC26">
        <v>65</v>
      </c>
      <c r="AD26">
        <v>85</v>
      </c>
      <c r="AE26">
        <v>20</v>
      </c>
      <c r="AF26">
        <v>65</v>
      </c>
      <c r="AG26">
        <v>90</v>
      </c>
      <c r="AH26">
        <v>80</v>
      </c>
    </row>
    <row r="27" spans="1:34">
      <c r="A27">
        <v>6</v>
      </c>
      <c r="B27">
        <v>1</v>
      </c>
      <c r="C27">
        <v>2</v>
      </c>
      <c r="D27">
        <v>0.53404218830389294</v>
      </c>
      <c r="E27">
        <v>0.67358857884490586</v>
      </c>
      <c r="F27">
        <v>0.51335311572700293</v>
      </c>
      <c r="G27">
        <v>0</v>
      </c>
      <c r="H27">
        <v>0</v>
      </c>
      <c r="I27">
        <v>0</v>
      </c>
      <c r="J27">
        <v>45</v>
      </c>
      <c r="K27">
        <v>1</v>
      </c>
      <c r="L27">
        <v>30</v>
      </c>
      <c r="M27">
        <v>30</v>
      </c>
      <c r="N27">
        <v>1</v>
      </c>
      <c r="O27">
        <v>0</v>
      </c>
      <c r="P27">
        <v>58.333333333333336</v>
      </c>
      <c r="V27">
        <v>255</v>
      </c>
      <c r="W27">
        <v>3114</v>
      </c>
      <c r="X27">
        <v>3114</v>
      </c>
      <c r="Y27" t="s">
        <v>25</v>
      </c>
      <c r="Z27">
        <v>0</v>
      </c>
      <c r="AA27">
        <v>1</v>
      </c>
      <c r="AB27">
        <v>80</v>
      </c>
      <c r="AC27">
        <v>45</v>
      </c>
      <c r="AD27">
        <v>30</v>
      </c>
      <c r="AE27">
        <v>65</v>
      </c>
      <c r="AF27">
        <v>60</v>
      </c>
      <c r="AG27">
        <v>70</v>
      </c>
      <c r="AH27">
        <v>35</v>
      </c>
    </row>
    <row r="28" spans="1:34">
      <c r="A28">
        <v>6</v>
      </c>
      <c r="B28">
        <v>1</v>
      </c>
      <c r="C28">
        <v>3</v>
      </c>
      <c r="D28">
        <v>0.99622706225347279</v>
      </c>
      <c r="E28">
        <v>0.9576327068908671</v>
      </c>
      <c r="F28">
        <v>0.9576327068908671</v>
      </c>
      <c r="G28">
        <v>0</v>
      </c>
      <c r="H28">
        <v>0</v>
      </c>
      <c r="I28">
        <v>0</v>
      </c>
      <c r="J28">
        <v>72</v>
      </c>
      <c r="K28">
        <v>2</v>
      </c>
      <c r="L28">
        <v>19</v>
      </c>
      <c r="M28">
        <v>9.5</v>
      </c>
      <c r="N28">
        <v>0.6</v>
      </c>
      <c r="O28">
        <v>9.5</v>
      </c>
      <c r="P28">
        <v>65</v>
      </c>
      <c r="V28">
        <v>228</v>
      </c>
      <c r="W28">
        <v>5809</v>
      </c>
      <c r="X28">
        <v>5809</v>
      </c>
      <c r="Y28" t="s">
        <v>24</v>
      </c>
      <c r="Z28">
        <v>0.4</v>
      </c>
      <c r="AA28">
        <v>1</v>
      </c>
      <c r="AB28">
        <v>80</v>
      </c>
      <c r="AC28">
        <v>65</v>
      </c>
      <c r="AD28">
        <v>60</v>
      </c>
      <c r="AE28">
        <v>55</v>
      </c>
      <c r="AF28">
        <v>55</v>
      </c>
      <c r="AG28">
        <v>75</v>
      </c>
      <c r="AH28">
        <v>45</v>
      </c>
    </row>
    <row r="29" spans="1:34">
      <c r="A29">
        <v>6</v>
      </c>
      <c r="B29">
        <v>2</v>
      </c>
      <c r="C29">
        <v>1</v>
      </c>
      <c r="D29">
        <v>0.5759539236861051</v>
      </c>
      <c r="E29">
        <v>0.63141278610891871</v>
      </c>
      <c r="F29">
        <v>0.45402951191827468</v>
      </c>
      <c r="G29">
        <v>0</v>
      </c>
      <c r="H29">
        <v>0</v>
      </c>
      <c r="I29">
        <v>0</v>
      </c>
      <c r="J29">
        <v>149</v>
      </c>
      <c r="K29">
        <v>1</v>
      </c>
      <c r="L29">
        <v>15</v>
      </c>
      <c r="M29">
        <v>15</v>
      </c>
      <c r="N29">
        <v>0.19999999999999996</v>
      </c>
      <c r="O29">
        <v>12.38</v>
      </c>
      <c r="P29">
        <v>65.833333333333329</v>
      </c>
      <c r="V29">
        <v>151</v>
      </c>
      <c r="W29">
        <v>800</v>
      </c>
      <c r="X29">
        <v>800</v>
      </c>
      <c r="Y29" t="s">
        <v>24</v>
      </c>
      <c r="Z29">
        <v>0.8</v>
      </c>
      <c r="AA29">
        <v>1</v>
      </c>
      <c r="AB29">
        <v>85</v>
      </c>
      <c r="AC29">
        <v>85</v>
      </c>
      <c r="AD29">
        <v>65</v>
      </c>
      <c r="AE29">
        <v>25</v>
      </c>
      <c r="AF29">
        <v>70</v>
      </c>
      <c r="AG29">
        <v>65</v>
      </c>
      <c r="AH29">
        <v>75</v>
      </c>
    </row>
    <row r="30" spans="1:34">
      <c r="A30">
        <v>6</v>
      </c>
      <c r="B30">
        <v>2</v>
      </c>
      <c r="C30">
        <v>2</v>
      </c>
      <c r="D30">
        <v>0.183585313174946</v>
      </c>
      <c r="E30">
        <v>0.17429938482570062</v>
      </c>
      <c r="F30">
        <v>0.14472190692395007</v>
      </c>
      <c r="G30">
        <v>0</v>
      </c>
      <c r="H30">
        <v>0</v>
      </c>
      <c r="I30">
        <v>0</v>
      </c>
      <c r="J30">
        <v>86</v>
      </c>
      <c r="K30">
        <v>1</v>
      </c>
      <c r="L30">
        <v>131</v>
      </c>
      <c r="M30">
        <v>131</v>
      </c>
      <c r="N30">
        <v>0.33330000000000004</v>
      </c>
      <c r="O30">
        <v>8.25</v>
      </c>
      <c r="P30">
        <v>65</v>
      </c>
      <c r="V30">
        <v>214</v>
      </c>
      <c r="W30">
        <v>255</v>
      </c>
      <c r="X30">
        <v>255</v>
      </c>
      <c r="Y30" t="s">
        <v>25</v>
      </c>
      <c r="Z30">
        <v>0.66669999999999996</v>
      </c>
      <c r="AA30">
        <v>1</v>
      </c>
      <c r="AB30">
        <v>75</v>
      </c>
      <c r="AC30">
        <v>75</v>
      </c>
      <c r="AD30">
        <v>85</v>
      </c>
      <c r="AE30">
        <v>35</v>
      </c>
      <c r="AF30">
        <v>70</v>
      </c>
      <c r="AG30">
        <v>50</v>
      </c>
      <c r="AH30">
        <v>65</v>
      </c>
    </row>
    <row r="31" spans="1:34">
      <c r="A31">
        <v>6</v>
      </c>
      <c r="B31">
        <v>2</v>
      </c>
      <c r="C31">
        <v>3</v>
      </c>
      <c r="D31">
        <v>1.0496760259179265</v>
      </c>
      <c r="E31">
        <v>0.82746878547105562</v>
      </c>
      <c r="F31">
        <v>0.82746878547105562</v>
      </c>
      <c r="G31">
        <v>1</v>
      </c>
      <c r="H31">
        <v>0</v>
      </c>
      <c r="I31">
        <v>0</v>
      </c>
      <c r="J31">
        <v>121</v>
      </c>
      <c r="K31">
        <v>2</v>
      </c>
      <c r="L31">
        <v>16</v>
      </c>
      <c r="M31">
        <v>8</v>
      </c>
      <c r="N31">
        <v>0</v>
      </c>
      <c r="O31">
        <v>8.8800000000000008</v>
      </c>
      <c r="P31">
        <v>42.5</v>
      </c>
      <c r="V31">
        <v>179</v>
      </c>
      <c r="W31">
        <v>1458</v>
      </c>
      <c r="X31">
        <v>1458</v>
      </c>
      <c r="Y31" t="s">
        <v>24</v>
      </c>
      <c r="Z31">
        <v>1</v>
      </c>
      <c r="AA31">
        <v>1</v>
      </c>
      <c r="AB31">
        <v>40</v>
      </c>
      <c r="AC31">
        <v>40</v>
      </c>
      <c r="AD31">
        <v>60</v>
      </c>
      <c r="AE31">
        <v>45</v>
      </c>
      <c r="AF31">
        <v>40</v>
      </c>
      <c r="AG31">
        <v>30</v>
      </c>
      <c r="AH31">
        <v>55</v>
      </c>
    </row>
    <row r="32" spans="1:34">
      <c r="A32">
        <v>7</v>
      </c>
      <c r="B32">
        <v>1</v>
      </c>
      <c r="C32">
        <v>1</v>
      </c>
      <c r="D32">
        <v>0.5625107185731435</v>
      </c>
      <c r="E32">
        <v>0.72294467709940491</v>
      </c>
      <c r="F32">
        <v>0.54071876030332999</v>
      </c>
      <c r="G32">
        <v>0</v>
      </c>
      <c r="H32">
        <v>0</v>
      </c>
      <c r="I32">
        <v>0</v>
      </c>
      <c r="J32">
        <v>183</v>
      </c>
      <c r="K32">
        <v>1</v>
      </c>
      <c r="L32">
        <v>9</v>
      </c>
      <c r="M32">
        <v>9</v>
      </c>
      <c r="N32">
        <v>0.38460000000000005</v>
      </c>
      <c r="O32">
        <v>11</v>
      </c>
      <c r="P32">
        <v>64.166666666666671</v>
      </c>
      <c r="V32">
        <v>117</v>
      </c>
      <c r="W32">
        <v>3280</v>
      </c>
      <c r="X32">
        <v>3280</v>
      </c>
      <c r="Y32" t="s">
        <v>24</v>
      </c>
      <c r="Z32">
        <v>0.61539999999999995</v>
      </c>
      <c r="AA32">
        <v>1</v>
      </c>
      <c r="AB32">
        <v>75</v>
      </c>
      <c r="AC32">
        <v>55</v>
      </c>
      <c r="AD32">
        <v>70</v>
      </c>
      <c r="AE32">
        <v>40</v>
      </c>
      <c r="AF32">
        <v>70</v>
      </c>
      <c r="AG32">
        <v>75</v>
      </c>
      <c r="AH32">
        <v>60</v>
      </c>
    </row>
    <row r="33" spans="1:34">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c r="A34">
        <v>7</v>
      </c>
      <c r="B34">
        <v>1</v>
      </c>
      <c r="C34">
        <v>3</v>
      </c>
      <c r="D34">
        <v>1.0037729377465272</v>
      </c>
      <c r="E34">
        <v>0.96488625123639959</v>
      </c>
      <c r="F34">
        <v>0.96488625123639959</v>
      </c>
      <c r="G34">
        <v>1</v>
      </c>
      <c r="H34">
        <v>1</v>
      </c>
      <c r="I34">
        <v>0</v>
      </c>
      <c r="J34">
        <v>66</v>
      </c>
      <c r="K34">
        <v>1</v>
      </c>
      <c r="L34">
        <v>10</v>
      </c>
      <c r="M34">
        <v>10</v>
      </c>
      <c r="N34">
        <v>0.4</v>
      </c>
      <c r="O34">
        <v>9.67</v>
      </c>
      <c r="P34">
        <v>43.333333333333336</v>
      </c>
      <c r="V34">
        <v>234</v>
      </c>
      <c r="W34">
        <v>5853</v>
      </c>
      <c r="X34">
        <v>5853</v>
      </c>
      <c r="Y34" t="s">
        <v>24</v>
      </c>
      <c r="Z34">
        <v>0.6</v>
      </c>
      <c r="AA34">
        <v>1</v>
      </c>
      <c r="AB34">
        <v>70</v>
      </c>
      <c r="AC34">
        <v>30</v>
      </c>
      <c r="AD34">
        <v>35</v>
      </c>
      <c r="AE34">
        <v>20</v>
      </c>
      <c r="AF34">
        <v>55</v>
      </c>
      <c r="AG34">
        <v>50</v>
      </c>
      <c r="AH34">
        <v>80</v>
      </c>
    </row>
    <row r="35" spans="1:34">
      <c r="A35">
        <v>7</v>
      </c>
      <c r="B35">
        <v>2</v>
      </c>
      <c r="C35">
        <v>1</v>
      </c>
      <c r="D35">
        <v>0.73866090712742982</v>
      </c>
      <c r="E35">
        <v>0.80978689818468819</v>
      </c>
      <c r="F35">
        <v>0.5822928490351873</v>
      </c>
      <c r="G35">
        <v>0</v>
      </c>
      <c r="H35">
        <v>0</v>
      </c>
      <c r="I35">
        <v>0</v>
      </c>
      <c r="J35">
        <v>214</v>
      </c>
      <c r="K35">
        <v>1</v>
      </c>
      <c r="L35">
        <v>15</v>
      </c>
      <c r="M35">
        <v>15</v>
      </c>
      <c r="N35">
        <v>0.14290000000000003</v>
      </c>
      <c r="O35">
        <v>11.42</v>
      </c>
      <c r="P35">
        <v>75</v>
      </c>
      <c r="V35">
        <v>86</v>
      </c>
      <c r="W35">
        <v>1026</v>
      </c>
      <c r="X35">
        <v>1026</v>
      </c>
      <c r="Z35">
        <v>0.85709999999999997</v>
      </c>
      <c r="AA35">
        <v>1</v>
      </c>
      <c r="AB35">
        <v>95</v>
      </c>
      <c r="AC35">
        <v>70</v>
      </c>
      <c r="AD35">
        <v>75</v>
      </c>
      <c r="AE35">
        <v>40</v>
      </c>
      <c r="AF35">
        <v>85</v>
      </c>
      <c r="AG35">
        <v>85</v>
      </c>
      <c r="AH35">
        <v>60</v>
      </c>
    </row>
    <row r="36" spans="1:34">
      <c r="A36">
        <v>7</v>
      </c>
      <c r="B36">
        <v>2</v>
      </c>
      <c r="C36">
        <v>2</v>
      </c>
      <c r="D36">
        <v>0.78041756659467243</v>
      </c>
      <c r="E36">
        <v>0.74094326725905668</v>
      </c>
      <c r="F36">
        <v>0.61520998864926224</v>
      </c>
      <c r="G36">
        <v>0</v>
      </c>
      <c r="H36">
        <v>0</v>
      </c>
      <c r="I36">
        <v>0</v>
      </c>
      <c r="J36">
        <v>110</v>
      </c>
      <c r="K36">
        <v>1</v>
      </c>
      <c r="L36">
        <v>34</v>
      </c>
      <c r="M36">
        <v>34</v>
      </c>
      <c r="N36">
        <v>0.28569999999999995</v>
      </c>
      <c r="O36">
        <v>13.6</v>
      </c>
      <c r="P36">
        <v>61.666666666666664</v>
      </c>
      <c r="V36">
        <v>190</v>
      </c>
      <c r="W36">
        <v>1084</v>
      </c>
      <c r="X36">
        <v>1084</v>
      </c>
      <c r="Y36" t="s">
        <v>24</v>
      </c>
      <c r="Z36">
        <v>0.71430000000000005</v>
      </c>
      <c r="AA36">
        <v>1</v>
      </c>
      <c r="AB36">
        <v>85</v>
      </c>
      <c r="AC36">
        <v>20</v>
      </c>
      <c r="AD36">
        <v>90</v>
      </c>
      <c r="AE36">
        <v>35</v>
      </c>
      <c r="AF36">
        <v>65</v>
      </c>
      <c r="AG36">
        <v>75</v>
      </c>
      <c r="AH36">
        <v>65</v>
      </c>
    </row>
    <row r="37" spans="1:34">
      <c r="A37">
        <v>7</v>
      </c>
      <c r="B37">
        <v>2</v>
      </c>
      <c r="C37">
        <v>3</v>
      </c>
      <c r="D37">
        <v>1.0590352771778258</v>
      </c>
      <c r="E37">
        <v>0.83484676503972755</v>
      </c>
      <c r="F37">
        <v>0.83484676503972755</v>
      </c>
      <c r="G37">
        <v>1</v>
      </c>
      <c r="H37">
        <v>0</v>
      </c>
      <c r="I37">
        <v>0</v>
      </c>
      <c r="J37">
        <v>260</v>
      </c>
      <c r="K37">
        <v>3</v>
      </c>
      <c r="L37">
        <v>73</v>
      </c>
      <c r="M37">
        <v>24.333333333333332</v>
      </c>
      <c r="N37">
        <v>0.38890000000000002</v>
      </c>
      <c r="O37">
        <v>11.45</v>
      </c>
      <c r="P37">
        <v>77.5</v>
      </c>
      <c r="V37">
        <v>40</v>
      </c>
      <c r="W37">
        <v>799</v>
      </c>
      <c r="X37">
        <v>1471</v>
      </c>
      <c r="Y37" t="s">
        <v>24</v>
      </c>
      <c r="Z37">
        <v>0.61109999999999998</v>
      </c>
      <c r="AA37">
        <v>1</v>
      </c>
      <c r="AB37">
        <v>95</v>
      </c>
      <c r="AC37">
        <v>55</v>
      </c>
      <c r="AD37">
        <v>85</v>
      </c>
      <c r="AE37">
        <v>40</v>
      </c>
      <c r="AF37">
        <v>95</v>
      </c>
      <c r="AG37">
        <v>95</v>
      </c>
      <c r="AH37">
        <v>60</v>
      </c>
    </row>
    <row r="38" spans="1:34">
      <c r="A38">
        <v>8</v>
      </c>
      <c r="B38">
        <v>1</v>
      </c>
      <c r="C38">
        <v>1</v>
      </c>
      <c r="D38">
        <v>0.66883896415709143</v>
      </c>
      <c r="E38">
        <v>0.85959885386819479</v>
      </c>
      <c r="F38">
        <v>0.64292779426310587</v>
      </c>
      <c r="G38">
        <v>0</v>
      </c>
      <c r="H38">
        <v>0</v>
      </c>
      <c r="I38">
        <v>0</v>
      </c>
      <c r="J38">
        <v>121</v>
      </c>
      <c r="K38">
        <v>1</v>
      </c>
      <c r="L38">
        <v>2</v>
      </c>
      <c r="M38">
        <v>2</v>
      </c>
      <c r="N38">
        <v>0.875</v>
      </c>
      <c r="O38">
        <v>7</v>
      </c>
      <c r="P38">
        <v>46.666666666666664</v>
      </c>
      <c r="V38">
        <v>179</v>
      </c>
      <c r="W38">
        <v>3900</v>
      </c>
      <c r="X38">
        <v>3900</v>
      </c>
      <c r="Y38" t="s">
        <v>24</v>
      </c>
      <c r="Z38">
        <v>0.125</v>
      </c>
      <c r="AA38">
        <v>1</v>
      </c>
      <c r="AB38">
        <v>25</v>
      </c>
      <c r="AC38">
        <v>40</v>
      </c>
      <c r="AD38">
        <v>35</v>
      </c>
      <c r="AE38">
        <v>95</v>
      </c>
      <c r="AF38">
        <v>50</v>
      </c>
      <c r="AG38">
        <v>35</v>
      </c>
      <c r="AH38">
        <v>5</v>
      </c>
    </row>
    <row r="39" spans="1:34">
      <c r="A39">
        <v>8</v>
      </c>
      <c r="B39">
        <v>1</v>
      </c>
      <c r="C39">
        <v>2</v>
      </c>
      <c r="D39">
        <v>0.75287257760246951</v>
      </c>
      <c r="E39">
        <v>0.94959982695219558</v>
      </c>
      <c r="F39">
        <v>0.72370590174744476</v>
      </c>
      <c r="G39">
        <v>0</v>
      </c>
      <c r="H39">
        <v>0</v>
      </c>
      <c r="I39">
        <v>0</v>
      </c>
      <c r="J39">
        <v>87</v>
      </c>
      <c r="K39">
        <v>1</v>
      </c>
      <c r="L39">
        <v>31</v>
      </c>
      <c r="M39">
        <v>31</v>
      </c>
      <c r="N39">
        <v>1</v>
      </c>
      <c r="O39">
        <v>0</v>
      </c>
      <c r="P39">
        <v>21.666666666666668</v>
      </c>
      <c r="V39">
        <v>213</v>
      </c>
      <c r="W39">
        <v>4390</v>
      </c>
      <c r="X39">
        <v>4390</v>
      </c>
      <c r="Y39" t="s">
        <v>25</v>
      </c>
      <c r="Z39">
        <v>0</v>
      </c>
      <c r="AA39">
        <v>1</v>
      </c>
      <c r="AB39">
        <v>15</v>
      </c>
      <c r="AC39">
        <v>5</v>
      </c>
      <c r="AD39">
        <v>15</v>
      </c>
      <c r="AE39">
        <v>65</v>
      </c>
      <c r="AF39">
        <v>20</v>
      </c>
      <c r="AG39">
        <v>10</v>
      </c>
      <c r="AH39">
        <v>35</v>
      </c>
    </row>
    <row r="40" spans="1:34">
      <c r="A40">
        <v>8</v>
      </c>
      <c r="B40">
        <v>1</v>
      </c>
      <c r="C40">
        <v>3</v>
      </c>
      <c r="D40">
        <v>0.99879951980792314</v>
      </c>
      <c r="E40">
        <v>0.96010550609957135</v>
      </c>
      <c r="F40">
        <v>0.96010550609957135</v>
      </c>
      <c r="G40">
        <v>0</v>
      </c>
      <c r="H40">
        <v>0</v>
      </c>
      <c r="I40">
        <v>0</v>
      </c>
      <c r="J40">
        <v>147</v>
      </c>
      <c r="K40">
        <v>2</v>
      </c>
      <c r="L40">
        <v>70</v>
      </c>
      <c r="M40">
        <v>35</v>
      </c>
      <c r="N40">
        <v>1</v>
      </c>
      <c r="O40">
        <v>0</v>
      </c>
      <c r="P40">
        <v>25</v>
      </c>
      <c r="V40">
        <v>153</v>
      </c>
      <c r="W40">
        <v>5824</v>
      </c>
      <c r="X40">
        <v>5824</v>
      </c>
      <c r="Y40" t="s">
        <v>24</v>
      </c>
      <c r="Z40">
        <v>0</v>
      </c>
      <c r="AA40">
        <v>1</v>
      </c>
      <c r="AB40">
        <v>15</v>
      </c>
      <c r="AC40">
        <v>25</v>
      </c>
      <c r="AD40">
        <v>5</v>
      </c>
      <c r="AE40">
        <v>75</v>
      </c>
      <c r="AF40">
        <v>20</v>
      </c>
      <c r="AG40">
        <v>10</v>
      </c>
      <c r="AH40">
        <v>25</v>
      </c>
    </row>
    <row r="41" spans="1:34">
      <c r="A41">
        <v>8</v>
      </c>
      <c r="B41">
        <v>2</v>
      </c>
      <c r="C41">
        <v>1</v>
      </c>
      <c r="D41">
        <v>0.54859611231101513</v>
      </c>
      <c r="E41">
        <v>0.60142067876874505</v>
      </c>
      <c r="F41">
        <v>0.43246311010215666</v>
      </c>
      <c r="G41">
        <v>0</v>
      </c>
      <c r="H41">
        <v>0</v>
      </c>
      <c r="I41">
        <v>0</v>
      </c>
      <c r="J41">
        <v>133</v>
      </c>
      <c r="K41">
        <v>1</v>
      </c>
      <c r="L41">
        <v>15</v>
      </c>
      <c r="M41">
        <v>15</v>
      </c>
      <c r="N41">
        <v>0.875</v>
      </c>
      <c r="O41">
        <v>17</v>
      </c>
      <c r="P41">
        <v>53.333333333333336</v>
      </c>
      <c r="V41">
        <v>167</v>
      </c>
      <c r="W41">
        <v>762</v>
      </c>
      <c r="X41">
        <v>762</v>
      </c>
      <c r="Y41" t="s">
        <v>24</v>
      </c>
      <c r="Z41">
        <v>0.125</v>
      </c>
      <c r="AA41">
        <v>1</v>
      </c>
      <c r="AB41">
        <v>65</v>
      </c>
      <c r="AC41">
        <v>25</v>
      </c>
      <c r="AD41">
        <v>25</v>
      </c>
      <c r="AE41">
        <v>95</v>
      </c>
      <c r="AF41">
        <v>60</v>
      </c>
      <c r="AG41">
        <v>50</v>
      </c>
      <c r="AH41">
        <v>5</v>
      </c>
    </row>
    <row r="42" spans="1:34">
      <c r="A42">
        <v>8</v>
      </c>
      <c r="B42">
        <v>2</v>
      </c>
      <c r="C42">
        <v>2</v>
      </c>
      <c r="D42">
        <v>0.95392368610511158</v>
      </c>
      <c r="E42">
        <v>0.90567327409432674</v>
      </c>
      <c r="F42">
        <v>0.7519863791146425</v>
      </c>
      <c r="G42">
        <v>0</v>
      </c>
      <c r="H42">
        <v>0</v>
      </c>
      <c r="I42">
        <v>0</v>
      </c>
      <c r="J42">
        <v>66</v>
      </c>
      <c r="K42">
        <v>1</v>
      </c>
      <c r="L42">
        <v>25</v>
      </c>
      <c r="M42">
        <v>25</v>
      </c>
      <c r="N42">
        <v>1</v>
      </c>
      <c r="O42">
        <v>0</v>
      </c>
      <c r="P42">
        <v>20</v>
      </c>
      <c r="V42">
        <v>234</v>
      </c>
      <c r="W42">
        <v>1325</v>
      </c>
      <c r="X42">
        <v>1325</v>
      </c>
      <c r="Y42" t="s">
        <v>25</v>
      </c>
      <c r="Z42">
        <v>0</v>
      </c>
      <c r="AA42">
        <v>1</v>
      </c>
      <c r="AB42">
        <v>5</v>
      </c>
      <c r="AC42">
        <v>5</v>
      </c>
      <c r="AD42">
        <v>5</v>
      </c>
      <c r="AE42">
        <v>85</v>
      </c>
      <c r="AF42">
        <v>10</v>
      </c>
      <c r="AG42">
        <v>10</v>
      </c>
      <c r="AH42">
        <v>15</v>
      </c>
    </row>
    <row r="43" spans="1:34">
      <c r="A43">
        <v>8</v>
      </c>
      <c r="B43">
        <v>2</v>
      </c>
      <c r="C43">
        <v>3</v>
      </c>
      <c r="D43">
        <v>1.1749460043196545</v>
      </c>
      <c r="E43">
        <v>0.92622020431328034</v>
      </c>
      <c r="F43">
        <v>0.92622020431328034</v>
      </c>
      <c r="G43">
        <v>1</v>
      </c>
      <c r="H43">
        <v>0</v>
      </c>
      <c r="I43">
        <v>0</v>
      </c>
      <c r="J43">
        <v>110</v>
      </c>
      <c r="K43">
        <v>1</v>
      </c>
      <c r="L43">
        <v>43</v>
      </c>
      <c r="M43">
        <v>43</v>
      </c>
      <c r="N43">
        <v>0.875</v>
      </c>
      <c r="O43">
        <v>6</v>
      </c>
      <c r="P43">
        <v>22.5</v>
      </c>
      <c r="V43">
        <v>190</v>
      </c>
      <c r="W43">
        <v>1632</v>
      </c>
      <c r="X43">
        <v>1632</v>
      </c>
      <c r="Y43" t="s">
        <v>24</v>
      </c>
      <c r="Z43">
        <v>0.125</v>
      </c>
      <c r="AA43">
        <v>1</v>
      </c>
      <c r="AB43">
        <v>15</v>
      </c>
      <c r="AC43">
        <v>5</v>
      </c>
      <c r="AD43">
        <v>10</v>
      </c>
      <c r="AE43">
        <v>75</v>
      </c>
      <c r="AF43">
        <v>20</v>
      </c>
      <c r="AG43">
        <v>10</v>
      </c>
      <c r="AH43">
        <v>25</v>
      </c>
    </row>
    <row r="44" spans="1:34">
      <c r="A44">
        <v>9</v>
      </c>
      <c r="B44">
        <v>1</v>
      </c>
      <c r="C44">
        <v>1</v>
      </c>
      <c r="D44">
        <v>0.7466986794717887</v>
      </c>
      <c r="E44">
        <v>0.95966497685695396</v>
      </c>
      <c r="F44">
        <v>0.71777118364655457</v>
      </c>
      <c r="G44">
        <v>0</v>
      </c>
      <c r="H44">
        <v>0</v>
      </c>
      <c r="I44">
        <v>0</v>
      </c>
      <c r="J44">
        <v>300</v>
      </c>
      <c r="K44">
        <v>2</v>
      </c>
      <c r="L44">
        <v>10</v>
      </c>
      <c r="M44">
        <v>5</v>
      </c>
      <c r="N44">
        <v>0.85</v>
      </c>
      <c r="O44">
        <v>12</v>
      </c>
      <c r="P44">
        <v>57.5</v>
      </c>
      <c r="V44">
        <v>0</v>
      </c>
      <c r="W44">
        <v>4354</v>
      </c>
      <c r="X44">
        <v>4354</v>
      </c>
      <c r="Y44" t="s">
        <v>24</v>
      </c>
      <c r="Z44">
        <v>0.15</v>
      </c>
      <c r="AA44">
        <v>0</v>
      </c>
      <c r="AB44">
        <v>75</v>
      </c>
      <c r="AC44">
        <v>65</v>
      </c>
      <c r="AD44">
        <v>70</v>
      </c>
      <c r="AE44">
        <v>25</v>
      </c>
      <c r="AF44">
        <v>65</v>
      </c>
      <c r="AG44">
        <v>45</v>
      </c>
      <c r="AH44">
        <v>75</v>
      </c>
    </row>
    <row r="45" spans="1:34">
      <c r="A45">
        <v>9</v>
      </c>
      <c r="B45">
        <v>1</v>
      </c>
      <c r="C45">
        <v>2</v>
      </c>
      <c r="D45">
        <v>0.75115760589950265</v>
      </c>
      <c r="E45">
        <v>0.94743672939649581</v>
      </c>
      <c r="F45">
        <v>0.72205736894164196</v>
      </c>
      <c r="G45">
        <v>0</v>
      </c>
      <c r="H45">
        <v>0</v>
      </c>
      <c r="I45">
        <v>0</v>
      </c>
      <c r="J45">
        <v>300</v>
      </c>
      <c r="K45">
        <v>12</v>
      </c>
      <c r="L45">
        <v>222</v>
      </c>
      <c r="M45">
        <v>18.5</v>
      </c>
      <c r="N45">
        <v>0.85</v>
      </c>
      <c r="O45">
        <v>11.5</v>
      </c>
      <c r="P45">
        <v>62.5</v>
      </c>
      <c r="V45">
        <v>0</v>
      </c>
      <c r="W45">
        <v>3340</v>
      </c>
      <c r="X45">
        <v>4380</v>
      </c>
      <c r="Y45" t="s">
        <v>24</v>
      </c>
      <c r="Z45">
        <v>0.15</v>
      </c>
      <c r="AA45">
        <v>0</v>
      </c>
      <c r="AB45">
        <v>85</v>
      </c>
      <c r="AC45">
        <v>80</v>
      </c>
      <c r="AD45">
        <v>75</v>
      </c>
      <c r="AE45">
        <v>35</v>
      </c>
      <c r="AF45">
        <v>60</v>
      </c>
      <c r="AG45">
        <v>40</v>
      </c>
      <c r="AH45">
        <v>65</v>
      </c>
    </row>
    <row r="46" spans="1:34">
      <c r="A46">
        <v>9</v>
      </c>
      <c r="B46">
        <v>1</v>
      </c>
      <c r="C46">
        <v>3</v>
      </c>
      <c r="D46">
        <v>1.0341279368890413</v>
      </c>
      <c r="E46">
        <v>0.99406528189910981</v>
      </c>
      <c r="F46">
        <v>0.99406528189910981</v>
      </c>
      <c r="G46">
        <v>1</v>
      </c>
      <c r="H46">
        <v>1</v>
      </c>
      <c r="I46">
        <v>0</v>
      </c>
      <c r="J46">
        <v>300</v>
      </c>
      <c r="K46">
        <v>8</v>
      </c>
      <c r="L46">
        <v>123</v>
      </c>
      <c r="M46">
        <v>15.375</v>
      </c>
      <c r="N46">
        <v>0.9</v>
      </c>
      <c r="O46">
        <v>20</v>
      </c>
      <c r="P46">
        <v>59.166666666666664</v>
      </c>
      <c r="V46">
        <v>0</v>
      </c>
      <c r="W46">
        <v>6030</v>
      </c>
      <c r="X46">
        <v>6030</v>
      </c>
      <c r="Y46" t="s">
        <v>24</v>
      </c>
      <c r="Z46">
        <v>0.1</v>
      </c>
      <c r="AA46">
        <v>0</v>
      </c>
      <c r="AB46">
        <v>80</v>
      </c>
      <c r="AC46">
        <v>65</v>
      </c>
      <c r="AD46">
        <v>65</v>
      </c>
      <c r="AE46">
        <v>25</v>
      </c>
      <c r="AF46">
        <v>70</v>
      </c>
      <c r="AG46">
        <v>50</v>
      </c>
      <c r="AH46">
        <v>75</v>
      </c>
    </row>
    <row r="47" spans="1:34">
      <c r="A47">
        <v>9</v>
      </c>
      <c r="B47">
        <v>2</v>
      </c>
      <c r="C47">
        <v>1</v>
      </c>
      <c r="D47">
        <v>0.83585313174946008</v>
      </c>
      <c r="E47">
        <v>0.91633780584056823</v>
      </c>
      <c r="F47">
        <v>0.65891032917139614</v>
      </c>
      <c r="G47">
        <v>0</v>
      </c>
      <c r="H47">
        <v>0</v>
      </c>
      <c r="I47">
        <v>0</v>
      </c>
      <c r="J47">
        <v>300</v>
      </c>
      <c r="K47">
        <v>3</v>
      </c>
      <c r="L47">
        <v>8</v>
      </c>
      <c r="M47">
        <v>2.6666666666666665</v>
      </c>
      <c r="N47">
        <v>1</v>
      </c>
      <c r="O47">
        <v>0</v>
      </c>
      <c r="P47">
        <v>75</v>
      </c>
      <c r="V47">
        <v>0</v>
      </c>
      <c r="W47">
        <v>362</v>
      </c>
      <c r="X47">
        <v>1161</v>
      </c>
      <c r="Y47" t="s">
        <v>25</v>
      </c>
      <c r="Z47">
        <v>0</v>
      </c>
      <c r="AA47">
        <v>0</v>
      </c>
      <c r="AB47">
        <v>85</v>
      </c>
      <c r="AC47">
        <v>90</v>
      </c>
      <c r="AD47">
        <v>85</v>
      </c>
      <c r="AE47">
        <v>30</v>
      </c>
      <c r="AF47">
        <v>95</v>
      </c>
      <c r="AG47">
        <v>65</v>
      </c>
      <c r="AH47">
        <v>70</v>
      </c>
    </row>
    <row r="48" spans="1:34">
      <c r="A48">
        <v>9</v>
      </c>
      <c r="B48">
        <v>2</v>
      </c>
      <c r="C48">
        <v>2</v>
      </c>
      <c r="D48">
        <v>1.0511159107271417</v>
      </c>
      <c r="E48">
        <v>0.99794941900205059</v>
      </c>
      <c r="F48">
        <v>0.82860385925085134</v>
      </c>
      <c r="G48">
        <v>1</v>
      </c>
      <c r="H48">
        <v>0</v>
      </c>
      <c r="I48">
        <v>0</v>
      </c>
      <c r="J48">
        <v>300</v>
      </c>
      <c r="K48">
        <v>12</v>
      </c>
      <c r="L48">
        <v>187</v>
      </c>
      <c r="M48">
        <v>15.583333333333334</v>
      </c>
      <c r="N48">
        <v>0.94740000000000002</v>
      </c>
      <c r="O48">
        <v>16</v>
      </c>
      <c r="P48">
        <v>62.5</v>
      </c>
      <c r="V48">
        <v>0</v>
      </c>
      <c r="W48">
        <v>1281</v>
      </c>
      <c r="X48">
        <v>1460</v>
      </c>
      <c r="Y48" t="s">
        <v>24</v>
      </c>
      <c r="Z48">
        <v>5.2600000000000001E-2</v>
      </c>
      <c r="AA48">
        <v>0</v>
      </c>
      <c r="AB48">
        <v>75</v>
      </c>
      <c r="AC48">
        <v>70</v>
      </c>
      <c r="AD48">
        <v>70</v>
      </c>
      <c r="AE48">
        <v>35</v>
      </c>
      <c r="AF48">
        <v>65</v>
      </c>
      <c r="AG48">
        <v>60</v>
      </c>
      <c r="AH48">
        <v>65</v>
      </c>
    </row>
    <row r="49" spans="1:34">
      <c r="A49">
        <v>9</v>
      </c>
      <c r="B49">
        <v>2</v>
      </c>
      <c r="C49">
        <v>3</v>
      </c>
      <c r="D49">
        <v>1.238300935925126</v>
      </c>
      <c r="E49">
        <v>0.97616345062429055</v>
      </c>
      <c r="F49">
        <v>0.97616345062429055</v>
      </c>
      <c r="G49">
        <v>1</v>
      </c>
      <c r="H49">
        <v>1</v>
      </c>
      <c r="I49">
        <v>0</v>
      </c>
      <c r="J49">
        <v>300</v>
      </c>
      <c r="K49">
        <v>7</v>
      </c>
      <c r="L49">
        <v>112</v>
      </c>
      <c r="M49">
        <v>16</v>
      </c>
      <c r="N49">
        <v>0.95</v>
      </c>
      <c r="O49">
        <v>4</v>
      </c>
      <c r="P49">
        <v>76.666666666666671</v>
      </c>
      <c r="V49">
        <v>0</v>
      </c>
      <c r="W49">
        <v>1177</v>
      </c>
      <c r="X49">
        <v>1720</v>
      </c>
      <c r="Y49" t="s">
        <v>24</v>
      </c>
      <c r="Z49">
        <v>0.05</v>
      </c>
      <c r="AA49">
        <v>0</v>
      </c>
      <c r="AB49">
        <v>90</v>
      </c>
      <c r="AC49">
        <v>80</v>
      </c>
      <c r="AD49">
        <v>95</v>
      </c>
      <c r="AE49">
        <v>20</v>
      </c>
      <c r="AF49">
        <v>95</v>
      </c>
      <c r="AG49">
        <v>80</v>
      </c>
      <c r="AH49">
        <v>80</v>
      </c>
    </row>
    <row r="50" spans="1:34">
      <c r="A50">
        <v>10</v>
      </c>
      <c r="B50">
        <v>1</v>
      </c>
      <c r="C50">
        <v>1</v>
      </c>
      <c r="D50">
        <v>0.47470416738123822</v>
      </c>
      <c r="E50">
        <v>0.61009477628388809</v>
      </c>
      <c r="F50">
        <v>0.45631388064622486</v>
      </c>
      <c r="G50">
        <v>0</v>
      </c>
      <c r="H50">
        <v>0</v>
      </c>
      <c r="I50">
        <v>0</v>
      </c>
      <c r="J50">
        <v>300</v>
      </c>
      <c r="K50">
        <v>3</v>
      </c>
      <c r="L50">
        <v>41</v>
      </c>
      <c r="M50">
        <v>13.666666666666666</v>
      </c>
      <c r="N50">
        <v>0.35</v>
      </c>
      <c r="O50">
        <v>10.62</v>
      </c>
      <c r="P50">
        <v>82.5</v>
      </c>
      <c r="V50">
        <v>0</v>
      </c>
      <c r="W50">
        <v>877</v>
      </c>
      <c r="X50">
        <v>2768</v>
      </c>
      <c r="Y50" t="s">
        <v>25</v>
      </c>
      <c r="Z50">
        <v>0.65</v>
      </c>
      <c r="AA50">
        <v>0</v>
      </c>
      <c r="AB50">
        <v>85</v>
      </c>
      <c r="AC50">
        <v>75</v>
      </c>
      <c r="AD50">
        <v>90</v>
      </c>
      <c r="AE50">
        <v>65</v>
      </c>
      <c r="AF50">
        <v>85</v>
      </c>
      <c r="AG50">
        <v>95</v>
      </c>
      <c r="AH50">
        <v>35</v>
      </c>
    </row>
    <row r="51" spans="1:34">
      <c r="A51">
        <v>10</v>
      </c>
      <c r="B51">
        <v>1</v>
      </c>
      <c r="C51">
        <v>2</v>
      </c>
      <c r="D51">
        <v>0.78682901732121424</v>
      </c>
      <c r="E51">
        <v>0.99242915855505087</v>
      </c>
      <c r="F51">
        <v>0.75634685130234092</v>
      </c>
      <c r="G51">
        <v>0</v>
      </c>
      <c r="H51">
        <v>0</v>
      </c>
      <c r="I51">
        <v>0</v>
      </c>
      <c r="J51">
        <v>265</v>
      </c>
      <c r="K51">
        <v>5</v>
      </c>
      <c r="L51">
        <v>67</v>
      </c>
      <c r="M51">
        <v>13.4</v>
      </c>
      <c r="N51">
        <v>0.22219999999999995</v>
      </c>
      <c r="O51">
        <v>12.36</v>
      </c>
      <c r="P51">
        <v>45</v>
      </c>
      <c r="V51">
        <v>35</v>
      </c>
      <c r="W51">
        <v>4500</v>
      </c>
      <c r="X51">
        <v>4588</v>
      </c>
      <c r="Y51" t="s">
        <v>24</v>
      </c>
      <c r="Z51">
        <v>0.77780000000000005</v>
      </c>
      <c r="AA51">
        <v>1</v>
      </c>
      <c r="AB51">
        <v>65</v>
      </c>
      <c r="AC51">
        <v>45</v>
      </c>
      <c r="AD51">
        <v>35</v>
      </c>
      <c r="AE51">
        <v>20</v>
      </c>
      <c r="AF51">
        <v>75</v>
      </c>
      <c r="AG51">
        <v>30</v>
      </c>
      <c r="AH51">
        <v>80</v>
      </c>
    </row>
    <row r="52" spans="1:34">
      <c r="A52">
        <v>10</v>
      </c>
      <c r="B52">
        <v>1</v>
      </c>
      <c r="C52">
        <v>3</v>
      </c>
      <c r="D52">
        <v>1</v>
      </c>
      <c r="E52">
        <v>0.9612594790636334</v>
      </c>
      <c r="F52">
        <v>0.9612594790636334</v>
      </c>
      <c r="G52">
        <v>0</v>
      </c>
      <c r="H52">
        <v>0</v>
      </c>
      <c r="I52">
        <v>0</v>
      </c>
      <c r="J52">
        <v>204</v>
      </c>
      <c r="K52">
        <v>5</v>
      </c>
      <c r="L52">
        <v>41</v>
      </c>
      <c r="M52">
        <v>8.1999999999999993</v>
      </c>
      <c r="N52">
        <v>0.19999999999999996</v>
      </c>
      <c r="O52">
        <v>11.58</v>
      </c>
      <c r="P52">
        <v>63.333333333333336</v>
      </c>
      <c r="V52">
        <v>96</v>
      </c>
      <c r="W52">
        <v>5722</v>
      </c>
      <c r="X52">
        <v>5831</v>
      </c>
      <c r="Y52" t="s">
        <v>25</v>
      </c>
      <c r="Z52">
        <v>0.8</v>
      </c>
      <c r="AA52">
        <v>1</v>
      </c>
      <c r="AB52">
        <v>65</v>
      </c>
      <c r="AC52">
        <v>45</v>
      </c>
      <c r="AD52">
        <v>80</v>
      </c>
      <c r="AE52">
        <v>40</v>
      </c>
      <c r="AF52">
        <v>70</v>
      </c>
      <c r="AG52">
        <v>80</v>
      </c>
      <c r="AH52">
        <v>60</v>
      </c>
    </row>
    <row r="53" spans="1:34">
      <c r="A53">
        <v>10</v>
      </c>
      <c r="B53">
        <v>2</v>
      </c>
      <c r="C53">
        <v>1</v>
      </c>
      <c r="D53">
        <v>0.72210223182145428</v>
      </c>
      <c r="E53">
        <v>0.79163378058405687</v>
      </c>
      <c r="F53">
        <v>0.56923950056753692</v>
      </c>
      <c r="G53">
        <v>0</v>
      </c>
      <c r="H53">
        <v>0</v>
      </c>
      <c r="I53">
        <v>0</v>
      </c>
      <c r="J53">
        <v>300</v>
      </c>
      <c r="K53">
        <v>2</v>
      </c>
      <c r="L53">
        <v>46</v>
      </c>
      <c r="M53">
        <v>23</v>
      </c>
      <c r="N53">
        <v>0.30000000000000004</v>
      </c>
      <c r="O53">
        <v>11.14</v>
      </c>
      <c r="P53">
        <v>70.833333333333329</v>
      </c>
      <c r="V53">
        <v>0</v>
      </c>
      <c r="W53">
        <v>830</v>
      </c>
      <c r="X53">
        <v>1003</v>
      </c>
      <c r="Y53" t="s">
        <v>25</v>
      </c>
      <c r="Z53">
        <v>0.7</v>
      </c>
      <c r="AA53">
        <v>0</v>
      </c>
      <c r="AB53">
        <v>80</v>
      </c>
      <c r="AC53">
        <v>75</v>
      </c>
      <c r="AD53">
        <v>75</v>
      </c>
      <c r="AE53">
        <v>40</v>
      </c>
      <c r="AF53">
        <v>85</v>
      </c>
      <c r="AG53">
        <v>70</v>
      </c>
      <c r="AH53">
        <v>60</v>
      </c>
    </row>
    <row r="54" spans="1:34">
      <c r="A54">
        <v>10</v>
      </c>
      <c r="B54">
        <v>2</v>
      </c>
      <c r="C54">
        <v>2</v>
      </c>
      <c r="D54">
        <v>1.0532757379409647</v>
      </c>
      <c r="E54">
        <v>1</v>
      </c>
      <c r="F54">
        <v>0.8303064699205448</v>
      </c>
      <c r="G54">
        <v>1</v>
      </c>
      <c r="H54">
        <v>0</v>
      </c>
      <c r="I54">
        <v>0</v>
      </c>
      <c r="J54">
        <v>212</v>
      </c>
      <c r="K54">
        <v>1</v>
      </c>
      <c r="L54">
        <v>77</v>
      </c>
      <c r="M54">
        <v>77</v>
      </c>
      <c r="N54">
        <v>0.30769999999999997</v>
      </c>
      <c r="O54">
        <v>12.22</v>
      </c>
      <c r="P54">
        <v>45</v>
      </c>
      <c r="V54">
        <v>88</v>
      </c>
      <c r="W54">
        <v>1463</v>
      </c>
      <c r="X54">
        <v>1463</v>
      </c>
      <c r="Y54" t="s">
        <v>24</v>
      </c>
      <c r="Z54">
        <v>0.69230000000000003</v>
      </c>
      <c r="AA54">
        <v>1</v>
      </c>
      <c r="AB54">
        <v>65</v>
      </c>
      <c r="AC54">
        <v>60</v>
      </c>
      <c r="AD54">
        <v>50</v>
      </c>
      <c r="AE54">
        <v>15</v>
      </c>
      <c r="AF54">
        <v>50</v>
      </c>
      <c r="AG54">
        <v>30</v>
      </c>
      <c r="AH54">
        <v>85</v>
      </c>
    </row>
    <row r="55" spans="1:34">
      <c r="A55">
        <v>10</v>
      </c>
      <c r="B55">
        <v>2</v>
      </c>
      <c r="C55">
        <v>3</v>
      </c>
      <c r="D55">
        <v>1.2613390928725703</v>
      </c>
      <c r="E55">
        <v>0.99432463110102154</v>
      </c>
      <c r="F55">
        <v>0.99432463110102154</v>
      </c>
      <c r="G55">
        <v>1</v>
      </c>
      <c r="H55">
        <v>1</v>
      </c>
      <c r="I55">
        <v>1</v>
      </c>
      <c r="J55">
        <v>252</v>
      </c>
      <c r="K55">
        <v>3</v>
      </c>
      <c r="L55">
        <v>61</v>
      </c>
      <c r="M55">
        <v>20.333333333333332</v>
      </c>
      <c r="N55">
        <v>5.8799999999999963E-2</v>
      </c>
      <c r="O55">
        <v>12.56</v>
      </c>
      <c r="P55">
        <v>62.5</v>
      </c>
      <c r="V55">
        <v>48</v>
      </c>
      <c r="W55">
        <v>1752</v>
      </c>
      <c r="X55">
        <v>1752</v>
      </c>
      <c r="Y55" t="s">
        <v>24</v>
      </c>
      <c r="Z55">
        <v>0.94120000000000004</v>
      </c>
      <c r="AA55">
        <v>1</v>
      </c>
      <c r="AB55">
        <v>85</v>
      </c>
      <c r="AC55">
        <v>75</v>
      </c>
      <c r="AD55">
        <v>60</v>
      </c>
      <c r="AE55">
        <v>30</v>
      </c>
      <c r="AF55">
        <v>70</v>
      </c>
      <c r="AG55">
        <v>55</v>
      </c>
      <c r="AH55">
        <v>70</v>
      </c>
    </row>
    <row r="56" spans="1:34">
      <c r="A56">
        <v>11</v>
      </c>
      <c r="B56">
        <v>1</v>
      </c>
      <c r="C56">
        <v>1</v>
      </c>
      <c r="D56">
        <v>0.74532670210941521</v>
      </c>
      <c r="E56">
        <v>0.95790169715671147</v>
      </c>
      <c r="F56">
        <v>0.71645235740191227</v>
      </c>
      <c r="G56">
        <v>0</v>
      </c>
      <c r="H56">
        <v>0</v>
      </c>
      <c r="I56">
        <v>0</v>
      </c>
      <c r="J56">
        <v>216</v>
      </c>
      <c r="K56">
        <v>1</v>
      </c>
      <c r="L56">
        <v>9</v>
      </c>
      <c r="M56">
        <v>9</v>
      </c>
      <c r="N56">
        <v>0.66670000000000007</v>
      </c>
      <c r="O56">
        <v>12.8</v>
      </c>
      <c r="P56">
        <v>17.5</v>
      </c>
      <c r="V56">
        <v>84</v>
      </c>
      <c r="W56">
        <v>4346</v>
      </c>
      <c r="X56">
        <v>4346</v>
      </c>
      <c r="Y56" t="s">
        <v>24</v>
      </c>
      <c r="Z56">
        <v>0.33329999999999999</v>
      </c>
      <c r="AA56">
        <v>1</v>
      </c>
      <c r="AB56">
        <v>25</v>
      </c>
      <c r="AC56">
        <v>10</v>
      </c>
      <c r="AD56">
        <v>10</v>
      </c>
      <c r="AE56">
        <v>40</v>
      </c>
      <c r="AF56">
        <v>10</v>
      </c>
      <c r="AG56">
        <v>10</v>
      </c>
      <c r="AH56">
        <v>60</v>
      </c>
    </row>
    <row r="57" spans="1:34">
      <c r="A57">
        <v>11</v>
      </c>
      <c r="B57">
        <v>1</v>
      </c>
      <c r="C57">
        <v>2</v>
      </c>
      <c r="D57">
        <v>0.77105127765391868</v>
      </c>
      <c r="E57">
        <v>0.97252866104261304</v>
      </c>
      <c r="F57">
        <v>0.74118034948895484</v>
      </c>
      <c r="G57">
        <v>0</v>
      </c>
      <c r="H57">
        <v>0</v>
      </c>
      <c r="I57">
        <v>0</v>
      </c>
      <c r="J57">
        <v>266</v>
      </c>
      <c r="K57">
        <v>2</v>
      </c>
      <c r="L57">
        <v>44</v>
      </c>
      <c r="M57">
        <v>22</v>
      </c>
      <c r="N57">
        <v>0.72219999999999995</v>
      </c>
      <c r="O57">
        <v>17</v>
      </c>
      <c r="P57">
        <v>31.666666666666668</v>
      </c>
      <c r="V57">
        <v>34</v>
      </c>
      <c r="W57">
        <v>4496</v>
      </c>
      <c r="X57">
        <v>4496</v>
      </c>
      <c r="Y57" t="s">
        <v>25</v>
      </c>
      <c r="Z57">
        <v>0.27779999999999999</v>
      </c>
      <c r="AA57">
        <v>1</v>
      </c>
      <c r="AB57">
        <v>30</v>
      </c>
      <c r="AC57">
        <v>10</v>
      </c>
      <c r="AD57">
        <v>20</v>
      </c>
      <c r="AE57">
        <v>55</v>
      </c>
      <c r="AF57">
        <v>50</v>
      </c>
      <c r="AG57">
        <v>25</v>
      </c>
      <c r="AH57">
        <v>45</v>
      </c>
    </row>
    <row r="58" spans="1:34">
      <c r="A58">
        <v>11</v>
      </c>
      <c r="B58">
        <v>1</v>
      </c>
      <c r="C58">
        <v>3</v>
      </c>
      <c r="D58">
        <v>1.014920253815812</v>
      </c>
      <c r="E58">
        <v>0.97560171447411803</v>
      </c>
      <c r="F58">
        <v>0.97560171447411803</v>
      </c>
      <c r="G58">
        <v>1</v>
      </c>
      <c r="H58">
        <v>1</v>
      </c>
      <c r="I58">
        <v>0</v>
      </c>
      <c r="J58">
        <v>254</v>
      </c>
      <c r="K58">
        <v>1</v>
      </c>
      <c r="L58">
        <v>33</v>
      </c>
      <c r="M58">
        <v>33</v>
      </c>
      <c r="N58">
        <v>0.55559999999999998</v>
      </c>
      <c r="O58">
        <v>11.75</v>
      </c>
      <c r="P58">
        <v>21.666666666666668</v>
      </c>
      <c r="V58">
        <v>46</v>
      </c>
      <c r="W58">
        <v>5918</v>
      </c>
      <c r="X58">
        <v>5918</v>
      </c>
      <c r="Y58" t="s">
        <v>24</v>
      </c>
      <c r="Z58">
        <v>0.44440000000000002</v>
      </c>
      <c r="AA58">
        <v>1</v>
      </c>
      <c r="AB58">
        <v>45</v>
      </c>
      <c r="AC58">
        <v>10</v>
      </c>
      <c r="AD58">
        <v>10</v>
      </c>
      <c r="AE58">
        <v>30</v>
      </c>
      <c r="AF58">
        <v>25</v>
      </c>
      <c r="AG58">
        <v>10</v>
      </c>
      <c r="AH58">
        <v>70</v>
      </c>
    </row>
    <row r="59" spans="1:34">
      <c r="A59">
        <v>11</v>
      </c>
      <c r="B59">
        <v>2</v>
      </c>
      <c r="C59">
        <v>1</v>
      </c>
      <c r="D59">
        <v>0.85529157667386613</v>
      </c>
      <c r="E59">
        <v>0.93764798737174426</v>
      </c>
      <c r="F59">
        <v>0.67423382519863795</v>
      </c>
      <c r="G59">
        <v>0</v>
      </c>
      <c r="H59">
        <v>0</v>
      </c>
      <c r="I59">
        <v>0</v>
      </c>
      <c r="J59">
        <v>226</v>
      </c>
      <c r="K59">
        <v>1</v>
      </c>
      <c r="L59">
        <v>12</v>
      </c>
      <c r="M59">
        <v>12</v>
      </c>
      <c r="N59">
        <v>0.73330000000000006</v>
      </c>
      <c r="O59">
        <v>9.5</v>
      </c>
      <c r="P59">
        <v>55</v>
      </c>
      <c r="V59">
        <v>74</v>
      </c>
      <c r="W59">
        <v>1188</v>
      </c>
      <c r="X59">
        <v>1188</v>
      </c>
      <c r="Y59" t="s">
        <v>24</v>
      </c>
      <c r="Z59">
        <v>0.26669999999999999</v>
      </c>
      <c r="AA59">
        <v>1</v>
      </c>
      <c r="AB59">
        <v>50</v>
      </c>
      <c r="AC59">
        <v>10</v>
      </c>
      <c r="AD59">
        <v>50</v>
      </c>
      <c r="AE59">
        <v>90</v>
      </c>
      <c r="AF59">
        <v>60</v>
      </c>
      <c r="AG59">
        <v>70</v>
      </c>
      <c r="AH59">
        <v>10</v>
      </c>
    </row>
    <row r="60" spans="1:34">
      <c r="A60">
        <v>11</v>
      </c>
      <c r="B60">
        <v>2</v>
      </c>
      <c r="C60">
        <v>2</v>
      </c>
      <c r="D60">
        <v>0.91000719942404606</v>
      </c>
      <c r="E60">
        <v>0.86397812713602185</v>
      </c>
      <c r="F60">
        <v>0.71736662883087399</v>
      </c>
      <c r="G60">
        <v>0</v>
      </c>
      <c r="H60">
        <v>0</v>
      </c>
      <c r="I60">
        <v>0</v>
      </c>
      <c r="J60">
        <v>240</v>
      </c>
      <c r="K60">
        <v>1</v>
      </c>
      <c r="L60">
        <v>57</v>
      </c>
      <c r="M60">
        <v>57</v>
      </c>
      <c r="N60">
        <v>0.8</v>
      </c>
      <c r="O60">
        <v>21.67</v>
      </c>
      <c r="P60">
        <v>46.666666666666664</v>
      </c>
      <c r="V60">
        <v>60</v>
      </c>
      <c r="W60">
        <v>1264</v>
      </c>
      <c r="X60">
        <v>1264</v>
      </c>
      <c r="Y60" t="s">
        <v>24</v>
      </c>
      <c r="Z60">
        <v>0.2</v>
      </c>
      <c r="AA60">
        <v>1</v>
      </c>
      <c r="AB60">
        <v>40</v>
      </c>
      <c r="AC60">
        <v>15</v>
      </c>
      <c r="AD60">
        <v>30</v>
      </c>
      <c r="AE60">
        <v>80</v>
      </c>
      <c r="AF60">
        <v>50</v>
      </c>
      <c r="AG60">
        <v>65</v>
      </c>
      <c r="AH60">
        <v>20</v>
      </c>
    </row>
    <row r="61" spans="1:34">
      <c r="A61">
        <v>11</v>
      </c>
      <c r="B61">
        <v>2</v>
      </c>
      <c r="C61">
        <v>3</v>
      </c>
      <c r="D61">
        <v>1.2044636429085673</v>
      </c>
      <c r="E61">
        <v>0.94948921679909193</v>
      </c>
      <c r="F61">
        <v>0.94948921679909193</v>
      </c>
      <c r="G61">
        <v>1</v>
      </c>
      <c r="H61">
        <v>0</v>
      </c>
      <c r="I61">
        <v>0</v>
      </c>
      <c r="J61">
        <v>300</v>
      </c>
      <c r="K61">
        <v>1</v>
      </c>
      <c r="L61">
        <v>96</v>
      </c>
      <c r="M61">
        <v>96</v>
      </c>
      <c r="N61">
        <v>0.9</v>
      </c>
      <c r="O61">
        <v>6</v>
      </c>
      <c r="P61">
        <v>56.666666666666664</v>
      </c>
      <c r="V61">
        <v>0</v>
      </c>
      <c r="W61">
        <v>1673</v>
      </c>
      <c r="X61">
        <v>1673</v>
      </c>
      <c r="Y61" t="s">
        <v>24</v>
      </c>
      <c r="Z61">
        <v>0.1</v>
      </c>
      <c r="AA61">
        <v>0</v>
      </c>
      <c r="AB61">
        <v>45</v>
      </c>
      <c r="AC61">
        <v>10</v>
      </c>
      <c r="AD61">
        <v>70</v>
      </c>
      <c r="AE61">
        <v>65</v>
      </c>
      <c r="AF61">
        <v>70</v>
      </c>
      <c r="AG61">
        <v>80</v>
      </c>
      <c r="AH61">
        <v>35</v>
      </c>
    </row>
    <row r="62" spans="1:34">
      <c r="A62">
        <v>12</v>
      </c>
      <c r="B62">
        <v>1</v>
      </c>
      <c r="C62">
        <v>1</v>
      </c>
      <c r="D62">
        <v>0.52289487223460818</v>
      </c>
      <c r="E62">
        <v>0.67202997575490409</v>
      </c>
      <c r="F62">
        <v>0.50263765248928449</v>
      </c>
      <c r="G62">
        <v>0</v>
      </c>
      <c r="H62">
        <v>0</v>
      </c>
      <c r="I62">
        <v>0</v>
      </c>
      <c r="J62">
        <v>270</v>
      </c>
      <c r="K62">
        <v>2</v>
      </c>
      <c r="L62">
        <v>11</v>
      </c>
      <c r="M62">
        <v>5.5</v>
      </c>
      <c r="N62">
        <v>0.47370000000000001</v>
      </c>
      <c r="O62">
        <v>7.9</v>
      </c>
      <c r="P62">
        <v>66.666666666666671</v>
      </c>
      <c r="V62">
        <v>30</v>
      </c>
      <c r="W62">
        <v>3049</v>
      </c>
      <c r="X62">
        <v>3049</v>
      </c>
      <c r="Y62" t="s">
        <v>24</v>
      </c>
      <c r="Z62">
        <v>0.52629999999999999</v>
      </c>
      <c r="AA62">
        <v>1</v>
      </c>
      <c r="AB62">
        <v>70</v>
      </c>
      <c r="AC62">
        <v>70</v>
      </c>
      <c r="AD62">
        <v>65</v>
      </c>
      <c r="AE62">
        <v>40</v>
      </c>
      <c r="AF62">
        <v>75</v>
      </c>
      <c r="AG62">
        <v>80</v>
      </c>
      <c r="AH62">
        <v>60</v>
      </c>
    </row>
    <row r="63" spans="1:34">
      <c r="A63">
        <v>12</v>
      </c>
      <c r="B63">
        <v>1</v>
      </c>
      <c r="C63">
        <v>2</v>
      </c>
      <c r="D63">
        <v>0.77825415880637971</v>
      </c>
      <c r="E63">
        <v>0.98161367077655204</v>
      </c>
      <c r="F63">
        <v>0.74810418727332673</v>
      </c>
      <c r="G63">
        <v>0</v>
      </c>
      <c r="H63">
        <v>0</v>
      </c>
      <c r="I63">
        <v>0</v>
      </c>
      <c r="J63">
        <v>229</v>
      </c>
      <c r="K63">
        <v>3</v>
      </c>
      <c r="L63">
        <v>65</v>
      </c>
      <c r="M63">
        <v>21.666666666666668</v>
      </c>
      <c r="N63">
        <v>0.19999999999999996</v>
      </c>
      <c r="O63">
        <v>10.08</v>
      </c>
      <c r="P63">
        <v>32.5</v>
      </c>
      <c r="V63">
        <v>71</v>
      </c>
      <c r="W63">
        <v>4524</v>
      </c>
      <c r="X63">
        <v>4538</v>
      </c>
      <c r="Y63" t="s">
        <v>24</v>
      </c>
      <c r="Z63">
        <v>0.8</v>
      </c>
      <c r="AA63">
        <v>1</v>
      </c>
      <c r="AB63">
        <v>45</v>
      </c>
      <c r="AC63">
        <v>25</v>
      </c>
      <c r="AD63">
        <v>25</v>
      </c>
      <c r="AE63">
        <v>35</v>
      </c>
      <c r="AF63">
        <v>55</v>
      </c>
      <c r="AG63">
        <v>10</v>
      </c>
      <c r="AH63">
        <v>65</v>
      </c>
    </row>
    <row r="64" spans="1:34">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c r="A65">
        <v>12</v>
      </c>
      <c r="B65">
        <v>2</v>
      </c>
      <c r="C65">
        <v>1</v>
      </c>
      <c r="D65">
        <v>0.79049676025917925</v>
      </c>
      <c r="E65">
        <v>0.8666140489344909</v>
      </c>
      <c r="F65">
        <v>0.62315550510783202</v>
      </c>
      <c r="G65">
        <v>0</v>
      </c>
      <c r="H65">
        <v>0</v>
      </c>
      <c r="I65">
        <v>0</v>
      </c>
      <c r="J65">
        <v>300</v>
      </c>
      <c r="K65">
        <v>3</v>
      </c>
      <c r="L65">
        <v>90</v>
      </c>
      <c r="M65">
        <v>30</v>
      </c>
      <c r="N65">
        <v>0.35</v>
      </c>
      <c r="O65">
        <v>12.77</v>
      </c>
      <c r="P65">
        <v>79.166666666666671</v>
      </c>
      <c r="V65">
        <v>0</v>
      </c>
      <c r="W65">
        <v>995</v>
      </c>
      <c r="X65">
        <v>1098</v>
      </c>
      <c r="Y65" t="s">
        <v>25</v>
      </c>
      <c r="Z65">
        <v>0.65</v>
      </c>
      <c r="AA65">
        <v>0</v>
      </c>
      <c r="AB65">
        <v>90</v>
      </c>
      <c r="AC65">
        <v>85</v>
      </c>
      <c r="AD65">
        <v>85</v>
      </c>
      <c r="AE65">
        <v>60</v>
      </c>
      <c r="AF65">
        <v>85</v>
      </c>
      <c r="AG65">
        <v>70</v>
      </c>
      <c r="AH65">
        <v>40</v>
      </c>
    </row>
    <row r="66" spans="1:34">
      <c r="A66">
        <v>12</v>
      </c>
      <c r="B66">
        <v>2</v>
      </c>
      <c r="C66">
        <v>2</v>
      </c>
      <c r="D66">
        <v>1.0201583873290136</v>
      </c>
      <c r="E66">
        <v>0.96855775803144228</v>
      </c>
      <c r="F66">
        <v>0.80419977298524403</v>
      </c>
      <c r="G66">
        <v>1</v>
      </c>
      <c r="H66">
        <v>0</v>
      </c>
      <c r="I66">
        <v>0</v>
      </c>
      <c r="J66">
        <v>300</v>
      </c>
      <c r="K66">
        <v>1</v>
      </c>
      <c r="L66">
        <v>149</v>
      </c>
      <c r="M66">
        <v>149</v>
      </c>
      <c r="N66">
        <v>0.36839999999999995</v>
      </c>
      <c r="O66">
        <v>10.5</v>
      </c>
      <c r="P66">
        <v>50.833333333333336</v>
      </c>
      <c r="V66">
        <v>0</v>
      </c>
      <c r="W66">
        <v>1417</v>
      </c>
      <c r="X66">
        <v>1417</v>
      </c>
      <c r="Y66" t="s">
        <v>25</v>
      </c>
      <c r="Z66">
        <v>0.63160000000000005</v>
      </c>
      <c r="AA66">
        <v>0</v>
      </c>
      <c r="AB66">
        <v>70</v>
      </c>
      <c r="AC66">
        <v>35</v>
      </c>
      <c r="AD66">
        <v>70</v>
      </c>
      <c r="AE66">
        <v>40</v>
      </c>
      <c r="AF66">
        <v>45</v>
      </c>
      <c r="AG66">
        <v>45</v>
      </c>
      <c r="AH66">
        <v>60</v>
      </c>
    </row>
    <row r="67" spans="1:34">
      <c r="A67">
        <v>12</v>
      </c>
      <c r="B67">
        <v>2</v>
      </c>
      <c r="C67">
        <v>3</v>
      </c>
      <c r="D67">
        <v>1.2426205903527718</v>
      </c>
      <c r="E67">
        <v>0.97956867196367758</v>
      </c>
      <c r="F67">
        <v>0.97956867196367758</v>
      </c>
      <c r="G67">
        <v>1</v>
      </c>
      <c r="H67">
        <v>1</v>
      </c>
      <c r="I67">
        <v>0</v>
      </c>
      <c r="J67">
        <v>177</v>
      </c>
      <c r="K67">
        <v>1</v>
      </c>
      <c r="L67">
        <v>51</v>
      </c>
      <c r="M67">
        <v>51</v>
      </c>
      <c r="N67">
        <v>0.53849999999999998</v>
      </c>
      <c r="O67">
        <v>10.17</v>
      </c>
      <c r="P67">
        <v>35.833333333333336</v>
      </c>
      <c r="V67">
        <v>123</v>
      </c>
      <c r="W67">
        <v>1726</v>
      </c>
      <c r="X67">
        <v>1726</v>
      </c>
      <c r="Y67" t="s">
        <v>24</v>
      </c>
      <c r="Z67">
        <v>0.46150000000000002</v>
      </c>
      <c r="AA67">
        <v>1</v>
      </c>
      <c r="AB67">
        <v>45</v>
      </c>
      <c r="AC67">
        <v>30</v>
      </c>
      <c r="AD67">
        <v>30</v>
      </c>
      <c r="AE67">
        <v>25</v>
      </c>
      <c r="AF67">
        <v>40</v>
      </c>
      <c r="AG67">
        <v>45</v>
      </c>
      <c r="AH67">
        <v>75</v>
      </c>
    </row>
    <row r="68" spans="1:34">
      <c r="A68">
        <v>13</v>
      </c>
      <c r="B68">
        <v>1</v>
      </c>
      <c r="C68">
        <v>1</v>
      </c>
      <c r="D68">
        <v>0.61704681872749101</v>
      </c>
      <c r="E68">
        <v>0.79303504518404233</v>
      </c>
      <c r="F68">
        <v>0.59314210352786023</v>
      </c>
      <c r="G68">
        <v>0</v>
      </c>
      <c r="H68">
        <v>0</v>
      </c>
      <c r="I68">
        <v>0</v>
      </c>
      <c r="J68">
        <v>300</v>
      </c>
      <c r="K68">
        <v>3</v>
      </c>
      <c r="L68">
        <v>13</v>
      </c>
      <c r="M68">
        <v>4.333333333333333</v>
      </c>
      <c r="N68">
        <v>0.85</v>
      </c>
      <c r="O68">
        <v>8.33</v>
      </c>
      <c r="P68">
        <v>71.666666666666671</v>
      </c>
      <c r="V68">
        <v>0</v>
      </c>
      <c r="W68">
        <v>3598</v>
      </c>
      <c r="X68">
        <v>3598</v>
      </c>
      <c r="Y68" t="s">
        <v>25</v>
      </c>
      <c r="Z68">
        <v>0.15</v>
      </c>
      <c r="AA68">
        <v>0</v>
      </c>
      <c r="AB68">
        <v>80</v>
      </c>
      <c r="AC68">
        <v>25</v>
      </c>
      <c r="AD68">
        <v>80</v>
      </c>
      <c r="AE68">
        <v>70</v>
      </c>
      <c r="AF68">
        <v>90</v>
      </c>
      <c r="AG68">
        <v>85</v>
      </c>
      <c r="AH68">
        <v>30</v>
      </c>
    </row>
    <row r="69" spans="1:34">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c r="A70">
        <v>13</v>
      </c>
      <c r="B70">
        <v>1</v>
      </c>
      <c r="C70">
        <v>3</v>
      </c>
      <c r="D70">
        <v>1.0049734179386041</v>
      </c>
      <c r="E70">
        <v>0.96604022420046154</v>
      </c>
      <c r="F70">
        <v>0.96604022420046154</v>
      </c>
      <c r="G70">
        <v>1</v>
      </c>
      <c r="H70">
        <v>1</v>
      </c>
      <c r="I70">
        <v>0</v>
      </c>
      <c r="J70">
        <v>285</v>
      </c>
      <c r="K70">
        <v>3</v>
      </c>
      <c r="L70">
        <v>87</v>
      </c>
      <c r="M70">
        <v>29</v>
      </c>
      <c r="N70">
        <v>0.9</v>
      </c>
      <c r="O70">
        <v>11</v>
      </c>
      <c r="P70">
        <v>65</v>
      </c>
      <c r="V70">
        <v>15</v>
      </c>
      <c r="W70">
        <v>5843</v>
      </c>
      <c r="X70">
        <v>5860</v>
      </c>
      <c r="Y70" t="s">
        <v>24</v>
      </c>
      <c r="Z70">
        <v>0.1</v>
      </c>
      <c r="AA70">
        <v>1</v>
      </c>
      <c r="AB70">
        <v>90</v>
      </c>
      <c r="AC70">
        <v>20</v>
      </c>
      <c r="AD70">
        <v>85</v>
      </c>
      <c r="AE70">
        <v>45</v>
      </c>
      <c r="AF70">
        <v>80</v>
      </c>
      <c r="AG70">
        <v>70</v>
      </c>
      <c r="AH70">
        <v>55</v>
      </c>
    </row>
    <row r="71" spans="1:34">
      <c r="A71">
        <v>13</v>
      </c>
      <c r="B71">
        <v>2</v>
      </c>
      <c r="C71">
        <v>1</v>
      </c>
      <c r="D71">
        <v>0.73650107991360692</v>
      </c>
      <c r="E71">
        <v>0.80741910023677976</v>
      </c>
      <c r="F71">
        <v>0.58059023836549373</v>
      </c>
      <c r="G71">
        <v>0</v>
      </c>
      <c r="H71">
        <v>0</v>
      </c>
      <c r="I71">
        <v>0</v>
      </c>
      <c r="J71">
        <v>300</v>
      </c>
      <c r="K71">
        <v>2</v>
      </c>
      <c r="L71">
        <v>30</v>
      </c>
      <c r="M71">
        <v>15</v>
      </c>
      <c r="N71">
        <v>0.7</v>
      </c>
      <c r="O71">
        <v>16.670000000000002</v>
      </c>
      <c r="P71">
        <v>63.333333333333336</v>
      </c>
      <c r="V71">
        <v>0</v>
      </c>
      <c r="W71">
        <v>1008</v>
      </c>
      <c r="X71">
        <v>1023</v>
      </c>
      <c r="Y71" t="s">
        <v>25</v>
      </c>
      <c r="Z71">
        <v>0.3</v>
      </c>
      <c r="AA71">
        <v>0</v>
      </c>
      <c r="AB71">
        <v>80</v>
      </c>
      <c r="AC71">
        <v>50</v>
      </c>
      <c r="AD71">
        <v>50</v>
      </c>
      <c r="AE71">
        <v>70</v>
      </c>
      <c r="AF71">
        <v>65</v>
      </c>
      <c r="AG71">
        <v>65</v>
      </c>
      <c r="AH71">
        <v>30</v>
      </c>
    </row>
    <row r="72" spans="1:34">
      <c r="A72">
        <v>13</v>
      </c>
      <c r="B72">
        <v>2</v>
      </c>
      <c r="C72">
        <v>2</v>
      </c>
      <c r="D72">
        <v>0.9640028797696184</v>
      </c>
      <c r="E72">
        <v>0.9152426520847573</v>
      </c>
      <c r="F72">
        <v>0.75993189557321228</v>
      </c>
      <c r="G72">
        <v>0</v>
      </c>
      <c r="H72">
        <v>0</v>
      </c>
      <c r="I72">
        <v>0</v>
      </c>
      <c r="J72">
        <v>278</v>
      </c>
      <c r="K72">
        <v>1</v>
      </c>
      <c r="L72">
        <v>82</v>
      </c>
      <c r="M72">
        <v>82</v>
      </c>
      <c r="N72">
        <v>0.83330000000000004</v>
      </c>
      <c r="O72">
        <v>8</v>
      </c>
      <c r="P72">
        <v>61.666666666666664</v>
      </c>
      <c r="V72">
        <v>22</v>
      </c>
      <c r="W72">
        <v>1339</v>
      </c>
      <c r="X72">
        <v>1339</v>
      </c>
      <c r="Y72" t="s">
        <v>25</v>
      </c>
      <c r="Z72">
        <v>0.16669999999999999</v>
      </c>
      <c r="AA72">
        <v>1</v>
      </c>
      <c r="AB72">
        <v>75</v>
      </c>
      <c r="AC72">
        <v>40</v>
      </c>
      <c r="AD72">
        <v>75</v>
      </c>
      <c r="AE72">
        <v>50</v>
      </c>
      <c r="AF72">
        <v>65</v>
      </c>
      <c r="AG72">
        <v>65</v>
      </c>
      <c r="AH72">
        <v>50</v>
      </c>
    </row>
    <row r="73" spans="1:34">
      <c r="A73">
        <v>13</v>
      </c>
      <c r="B73">
        <v>2</v>
      </c>
      <c r="C73">
        <v>3</v>
      </c>
      <c r="D73">
        <v>1.0856731461483082</v>
      </c>
      <c r="E73">
        <v>0.85584562996594782</v>
      </c>
      <c r="F73">
        <v>0.85584562996594782</v>
      </c>
      <c r="G73">
        <v>1</v>
      </c>
      <c r="H73">
        <v>0</v>
      </c>
      <c r="I73">
        <v>0</v>
      </c>
      <c r="J73">
        <v>300</v>
      </c>
      <c r="K73">
        <v>2</v>
      </c>
      <c r="L73">
        <v>92</v>
      </c>
      <c r="M73">
        <v>46</v>
      </c>
      <c r="N73">
        <v>0.8</v>
      </c>
      <c r="O73">
        <v>18</v>
      </c>
      <c r="P73">
        <v>62.5</v>
      </c>
      <c r="V73">
        <v>0</v>
      </c>
      <c r="W73">
        <v>1508</v>
      </c>
      <c r="X73">
        <v>1508</v>
      </c>
      <c r="Y73" t="s">
        <v>24</v>
      </c>
      <c r="Z73">
        <v>0.2</v>
      </c>
      <c r="AA73">
        <v>0</v>
      </c>
      <c r="AB73">
        <v>75</v>
      </c>
      <c r="AC73">
        <v>20</v>
      </c>
      <c r="AD73">
        <v>70</v>
      </c>
      <c r="AE73">
        <v>70</v>
      </c>
      <c r="AF73">
        <v>70</v>
      </c>
      <c r="AG73">
        <v>70</v>
      </c>
      <c r="AH73">
        <v>30</v>
      </c>
    </row>
    <row r="74" spans="1:34">
      <c r="A74">
        <v>14</v>
      </c>
      <c r="B74">
        <v>1</v>
      </c>
      <c r="C74">
        <v>1</v>
      </c>
      <c r="D74">
        <v>0.57160006859886814</v>
      </c>
      <c r="E74">
        <v>0.73462640511351118</v>
      </c>
      <c r="F74">
        <v>0.54945598417408503</v>
      </c>
      <c r="G74">
        <v>0</v>
      </c>
      <c r="H74">
        <v>0</v>
      </c>
      <c r="I74">
        <v>0</v>
      </c>
      <c r="J74">
        <v>300</v>
      </c>
      <c r="K74">
        <v>2</v>
      </c>
      <c r="L74">
        <v>18</v>
      </c>
      <c r="M74">
        <v>9</v>
      </c>
      <c r="N74">
        <v>0.7</v>
      </c>
      <c r="O74">
        <v>10.83</v>
      </c>
      <c r="P74">
        <v>74.166666666666671</v>
      </c>
      <c r="V74">
        <v>0</v>
      </c>
      <c r="W74">
        <v>3333</v>
      </c>
      <c r="X74">
        <v>3333</v>
      </c>
      <c r="Y74" t="s">
        <v>25</v>
      </c>
      <c r="Z74">
        <v>0.3</v>
      </c>
      <c r="AA74">
        <v>0</v>
      </c>
      <c r="AB74">
        <v>85</v>
      </c>
      <c r="AC74">
        <v>35</v>
      </c>
      <c r="AD74">
        <v>85</v>
      </c>
      <c r="AE74">
        <v>75</v>
      </c>
      <c r="AF74">
        <v>85</v>
      </c>
      <c r="AG74">
        <v>80</v>
      </c>
      <c r="AH74">
        <v>25</v>
      </c>
    </row>
    <row r="75" spans="1:34">
      <c r="A75">
        <v>14</v>
      </c>
      <c r="B75">
        <v>1</v>
      </c>
      <c r="C75">
        <v>2</v>
      </c>
      <c r="D75">
        <v>0.78734350883210424</v>
      </c>
      <c r="E75">
        <v>0.99307808782176077</v>
      </c>
      <c r="F75">
        <v>0.75684141114408177</v>
      </c>
      <c r="G75">
        <v>0</v>
      </c>
      <c r="H75">
        <v>0</v>
      </c>
      <c r="I75">
        <v>0</v>
      </c>
      <c r="J75">
        <v>266</v>
      </c>
      <c r="K75">
        <v>3</v>
      </c>
      <c r="L75">
        <v>67</v>
      </c>
      <c r="M75">
        <v>22.333333333333332</v>
      </c>
      <c r="N75">
        <v>0.55559999999999998</v>
      </c>
      <c r="O75">
        <v>13.75</v>
      </c>
      <c r="P75">
        <v>65</v>
      </c>
      <c r="V75">
        <v>34</v>
      </c>
      <c r="W75">
        <v>4591</v>
      </c>
      <c r="X75">
        <v>4591</v>
      </c>
      <c r="Y75" t="s">
        <v>24</v>
      </c>
      <c r="Z75">
        <v>0.44440000000000002</v>
      </c>
      <c r="AA75">
        <v>1</v>
      </c>
      <c r="AB75">
        <v>75</v>
      </c>
      <c r="AC75">
        <v>25</v>
      </c>
      <c r="AD75">
        <v>80</v>
      </c>
      <c r="AE75">
        <v>60</v>
      </c>
      <c r="AF75">
        <v>85</v>
      </c>
      <c r="AG75">
        <v>65</v>
      </c>
      <c r="AH75">
        <v>40</v>
      </c>
    </row>
    <row r="76" spans="1:34">
      <c r="A76">
        <v>14</v>
      </c>
      <c r="B76">
        <v>1</v>
      </c>
      <c r="C76">
        <v>3</v>
      </c>
      <c r="D76">
        <v>1.0344709312296347</v>
      </c>
      <c r="E76">
        <v>0.99439498846027041</v>
      </c>
      <c r="F76">
        <v>0.99439498846027041</v>
      </c>
      <c r="G76">
        <v>1</v>
      </c>
      <c r="H76">
        <v>1</v>
      </c>
      <c r="I76">
        <v>0</v>
      </c>
      <c r="J76">
        <v>236</v>
      </c>
      <c r="K76">
        <v>3</v>
      </c>
      <c r="L76">
        <v>60</v>
      </c>
      <c r="M76">
        <v>20</v>
      </c>
      <c r="N76">
        <v>0.5</v>
      </c>
      <c r="O76">
        <v>9.7799999999999994</v>
      </c>
      <c r="P76">
        <v>61.666666666666664</v>
      </c>
      <c r="V76">
        <v>64</v>
      </c>
      <c r="W76">
        <v>6032</v>
      </c>
      <c r="X76">
        <v>6032</v>
      </c>
      <c r="Y76" t="s">
        <v>24</v>
      </c>
      <c r="Z76">
        <v>0.5</v>
      </c>
      <c r="AA76">
        <v>1</v>
      </c>
      <c r="AB76">
        <v>85</v>
      </c>
      <c r="AC76">
        <v>15</v>
      </c>
      <c r="AD76">
        <v>75</v>
      </c>
      <c r="AE76">
        <v>60</v>
      </c>
      <c r="AF76">
        <v>75</v>
      </c>
      <c r="AG76">
        <v>60</v>
      </c>
      <c r="AH76">
        <v>40</v>
      </c>
    </row>
    <row r="77" spans="1:34">
      <c r="A77">
        <v>14</v>
      </c>
      <c r="B77">
        <v>2</v>
      </c>
      <c r="C77">
        <v>1</v>
      </c>
      <c r="D77">
        <v>0.55795536357091435</v>
      </c>
      <c r="E77">
        <v>0.61168113654301504</v>
      </c>
      <c r="F77">
        <v>0.43984108967082858</v>
      </c>
      <c r="G77">
        <v>0</v>
      </c>
      <c r="H77">
        <v>0</v>
      </c>
      <c r="I77">
        <v>0</v>
      </c>
      <c r="J77">
        <v>300</v>
      </c>
      <c r="K77">
        <v>3</v>
      </c>
      <c r="L77">
        <v>24</v>
      </c>
      <c r="M77">
        <v>8</v>
      </c>
      <c r="N77">
        <v>0.75</v>
      </c>
      <c r="O77">
        <v>18.8</v>
      </c>
      <c r="P77">
        <v>85.833333333333329</v>
      </c>
      <c r="V77">
        <v>0</v>
      </c>
      <c r="W77">
        <v>518</v>
      </c>
      <c r="X77">
        <v>775</v>
      </c>
      <c r="Y77" t="s">
        <v>25</v>
      </c>
      <c r="Z77">
        <v>0.25</v>
      </c>
      <c r="AA77">
        <v>0</v>
      </c>
      <c r="AB77">
        <v>100</v>
      </c>
      <c r="AC77">
        <v>35</v>
      </c>
      <c r="AD77">
        <v>100</v>
      </c>
      <c r="AE77">
        <v>95</v>
      </c>
      <c r="AF77">
        <v>95</v>
      </c>
      <c r="AG77">
        <v>90</v>
      </c>
      <c r="AH77">
        <v>5</v>
      </c>
    </row>
    <row r="78" spans="1:34">
      <c r="A78">
        <v>14</v>
      </c>
      <c r="B78">
        <v>2</v>
      </c>
      <c r="C78">
        <v>2</v>
      </c>
      <c r="D78">
        <v>0.884809215262779</v>
      </c>
      <c r="E78">
        <v>0.84005468215994528</v>
      </c>
      <c r="F78">
        <v>0.69750283768444954</v>
      </c>
      <c r="G78">
        <v>0</v>
      </c>
      <c r="H78">
        <v>0</v>
      </c>
      <c r="I78">
        <v>0</v>
      </c>
      <c r="J78">
        <v>300</v>
      </c>
      <c r="K78">
        <v>2</v>
      </c>
      <c r="L78">
        <v>101</v>
      </c>
      <c r="M78">
        <v>50.5</v>
      </c>
      <c r="N78">
        <v>0.63159999999999994</v>
      </c>
      <c r="O78">
        <v>9.57</v>
      </c>
      <c r="P78">
        <v>78.333333333333329</v>
      </c>
      <c r="V78">
        <v>0</v>
      </c>
      <c r="W78">
        <v>1229</v>
      </c>
      <c r="X78">
        <v>1229</v>
      </c>
      <c r="Y78" t="s">
        <v>25</v>
      </c>
      <c r="Z78">
        <v>0.36840000000000001</v>
      </c>
      <c r="AA78">
        <v>0</v>
      </c>
      <c r="AB78">
        <v>90</v>
      </c>
      <c r="AC78">
        <v>30</v>
      </c>
      <c r="AD78">
        <v>95</v>
      </c>
      <c r="AE78">
        <v>75</v>
      </c>
      <c r="AF78">
        <v>90</v>
      </c>
      <c r="AG78">
        <v>90</v>
      </c>
      <c r="AH78">
        <v>25</v>
      </c>
    </row>
    <row r="79" spans="1:34">
      <c r="A79">
        <v>14</v>
      </c>
      <c r="B79">
        <v>2</v>
      </c>
      <c r="C79">
        <v>3</v>
      </c>
      <c r="D79">
        <v>1.2526997840172787</v>
      </c>
      <c r="E79">
        <v>0.98751418842224747</v>
      </c>
      <c r="F79">
        <v>0.98751418842224747</v>
      </c>
      <c r="G79">
        <v>1</v>
      </c>
      <c r="H79">
        <v>1</v>
      </c>
      <c r="I79">
        <v>1</v>
      </c>
      <c r="J79">
        <v>249</v>
      </c>
      <c r="K79">
        <v>2</v>
      </c>
      <c r="L79">
        <v>83</v>
      </c>
      <c r="M79">
        <v>41.5</v>
      </c>
      <c r="N79">
        <v>0.64710000000000001</v>
      </c>
      <c r="O79">
        <v>9.67</v>
      </c>
      <c r="P79">
        <v>66.666666666666671</v>
      </c>
      <c r="V79">
        <v>51</v>
      </c>
      <c r="W79">
        <v>1596</v>
      </c>
      <c r="X79">
        <v>1740</v>
      </c>
      <c r="Y79" t="s">
        <v>24</v>
      </c>
      <c r="Z79">
        <v>0.35289999999999999</v>
      </c>
      <c r="AA79">
        <v>1</v>
      </c>
      <c r="AB79">
        <v>90</v>
      </c>
      <c r="AC79">
        <v>30</v>
      </c>
      <c r="AD79">
        <v>30</v>
      </c>
      <c r="AE79">
        <v>85</v>
      </c>
      <c r="AF79">
        <v>80</v>
      </c>
      <c r="AG79">
        <v>85</v>
      </c>
      <c r="AH79">
        <v>15</v>
      </c>
    </row>
    <row r="80" spans="1:34">
      <c r="A80">
        <v>15</v>
      </c>
      <c r="B80">
        <v>1</v>
      </c>
      <c r="C80">
        <v>1</v>
      </c>
      <c r="D80">
        <v>0.65906362545018005</v>
      </c>
      <c r="E80">
        <v>0.84703548600396739</v>
      </c>
      <c r="F80">
        <v>0.63353115727002962</v>
      </c>
      <c r="G80">
        <v>0</v>
      </c>
      <c r="H80">
        <v>0</v>
      </c>
      <c r="I80">
        <v>0</v>
      </c>
      <c r="J80">
        <v>167</v>
      </c>
      <c r="K80">
        <v>1</v>
      </c>
      <c r="L80">
        <v>14</v>
      </c>
      <c r="M80">
        <v>14</v>
      </c>
      <c r="N80">
        <v>0.36360000000000003</v>
      </c>
      <c r="O80">
        <v>12.86</v>
      </c>
      <c r="P80">
        <v>45</v>
      </c>
      <c r="V80">
        <v>133</v>
      </c>
      <c r="W80">
        <v>3843</v>
      </c>
      <c r="X80">
        <v>3843</v>
      </c>
      <c r="Y80" t="s">
        <v>24</v>
      </c>
      <c r="Z80">
        <v>0.63639999999999997</v>
      </c>
      <c r="AA80">
        <v>1</v>
      </c>
      <c r="AB80">
        <v>35</v>
      </c>
      <c r="AC80">
        <v>80</v>
      </c>
      <c r="AD80">
        <v>45</v>
      </c>
      <c r="AE80">
        <v>10</v>
      </c>
      <c r="AF80">
        <v>85</v>
      </c>
      <c r="AG80">
        <v>15</v>
      </c>
      <c r="AH80">
        <v>90</v>
      </c>
    </row>
    <row r="81" spans="1:34">
      <c r="A81">
        <v>15</v>
      </c>
      <c r="B81">
        <v>1</v>
      </c>
      <c r="C81">
        <v>2</v>
      </c>
      <c r="D81">
        <v>0.77808266163608297</v>
      </c>
      <c r="E81">
        <v>0.98139736102098207</v>
      </c>
      <c r="F81">
        <v>0.74793933399274648</v>
      </c>
      <c r="G81">
        <v>0</v>
      </c>
      <c r="H81">
        <v>0</v>
      </c>
      <c r="I81">
        <v>0</v>
      </c>
      <c r="J81">
        <v>278</v>
      </c>
      <c r="K81">
        <v>3</v>
      </c>
      <c r="L81">
        <v>45</v>
      </c>
      <c r="M81">
        <v>15</v>
      </c>
      <c r="N81">
        <v>0.42110000000000003</v>
      </c>
      <c r="O81">
        <v>14.27</v>
      </c>
      <c r="P81">
        <v>57.5</v>
      </c>
      <c r="V81">
        <v>22</v>
      </c>
      <c r="W81">
        <v>4537</v>
      </c>
      <c r="X81">
        <v>4537</v>
      </c>
      <c r="Y81" t="s">
        <v>24</v>
      </c>
      <c r="Z81">
        <v>0.57889999999999997</v>
      </c>
      <c r="AA81">
        <v>1</v>
      </c>
      <c r="AB81">
        <v>90</v>
      </c>
      <c r="AC81">
        <v>60</v>
      </c>
      <c r="AD81">
        <v>80</v>
      </c>
      <c r="AE81">
        <v>5</v>
      </c>
      <c r="AF81">
        <v>85</v>
      </c>
      <c r="AG81">
        <v>25</v>
      </c>
      <c r="AH81">
        <v>95</v>
      </c>
    </row>
    <row r="82" spans="1:34">
      <c r="A82">
        <v>15</v>
      </c>
      <c r="B82">
        <v>1</v>
      </c>
      <c r="C82">
        <v>3</v>
      </c>
      <c r="D82">
        <v>1.0072028811524609</v>
      </c>
      <c r="E82">
        <v>0.96818331684800529</v>
      </c>
      <c r="F82">
        <v>0.96818331684800529</v>
      </c>
      <c r="G82">
        <v>1</v>
      </c>
      <c r="H82">
        <v>1</v>
      </c>
      <c r="I82">
        <v>0</v>
      </c>
      <c r="J82">
        <v>223</v>
      </c>
      <c r="K82">
        <v>2</v>
      </c>
      <c r="L82">
        <v>43</v>
      </c>
      <c r="M82">
        <v>21.5</v>
      </c>
      <c r="N82">
        <v>0.47060000000000002</v>
      </c>
      <c r="O82">
        <v>8.33</v>
      </c>
      <c r="P82">
        <v>70.833333333333329</v>
      </c>
      <c r="V82">
        <v>77</v>
      </c>
      <c r="W82">
        <v>5873</v>
      </c>
      <c r="X82">
        <v>5873</v>
      </c>
      <c r="Y82" t="s">
        <v>24</v>
      </c>
      <c r="Z82">
        <v>0.52939999999999998</v>
      </c>
      <c r="AA82">
        <v>1</v>
      </c>
      <c r="AB82">
        <v>75</v>
      </c>
      <c r="AC82">
        <v>75</v>
      </c>
      <c r="AD82">
        <v>75</v>
      </c>
      <c r="AE82">
        <v>35</v>
      </c>
      <c r="AF82">
        <v>85</v>
      </c>
      <c r="AG82">
        <v>80</v>
      </c>
      <c r="AH82">
        <v>65</v>
      </c>
    </row>
    <row r="83" spans="1:34">
      <c r="A83">
        <v>15</v>
      </c>
      <c r="B83">
        <v>2</v>
      </c>
      <c r="C83">
        <v>1</v>
      </c>
      <c r="D83">
        <v>0.77969762419006483</v>
      </c>
      <c r="E83">
        <v>0.85477505919494867</v>
      </c>
      <c r="F83">
        <v>0.61464245175936438</v>
      </c>
      <c r="G83">
        <v>0</v>
      </c>
      <c r="H83">
        <v>0</v>
      </c>
      <c r="I83">
        <v>0</v>
      </c>
      <c r="J83">
        <v>159</v>
      </c>
      <c r="K83">
        <v>1</v>
      </c>
      <c r="L83">
        <v>16</v>
      </c>
      <c r="M83">
        <v>16</v>
      </c>
      <c r="N83">
        <v>0.5</v>
      </c>
      <c r="O83">
        <v>9.1999999999999993</v>
      </c>
      <c r="P83">
        <v>59.166666666666664</v>
      </c>
      <c r="V83">
        <v>141</v>
      </c>
      <c r="W83">
        <v>1083</v>
      </c>
      <c r="X83">
        <v>1083</v>
      </c>
      <c r="Y83" t="s">
        <v>24</v>
      </c>
      <c r="Z83">
        <v>0.5</v>
      </c>
      <c r="AA83">
        <v>1</v>
      </c>
      <c r="AB83">
        <v>60</v>
      </c>
      <c r="AC83">
        <v>90</v>
      </c>
      <c r="AD83">
        <v>70</v>
      </c>
      <c r="AE83">
        <v>20</v>
      </c>
      <c r="AF83">
        <v>85</v>
      </c>
      <c r="AG83">
        <v>30</v>
      </c>
      <c r="AH83">
        <v>80</v>
      </c>
    </row>
    <row r="84" spans="1:34">
      <c r="A84">
        <v>15</v>
      </c>
      <c r="B84">
        <v>2</v>
      </c>
      <c r="C84">
        <v>2</v>
      </c>
      <c r="D84">
        <v>0.97120230381569472</v>
      </c>
      <c r="E84">
        <v>0.92207792207792205</v>
      </c>
      <c r="F84">
        <v>0.76560726447219074</v>
      </c>
      <c r="G84">
        <v>0</v>
      </c>
      <c r="H84">
        <v>0</v>
      </c>
      <c r="I84">
        <v>0</v>
      </c>
      <c r="J84">
        <v>300</v>
      </c>
      <c r="K84">
        <v>2</v>
      </c>
      <c r="L84">
        <v>88</v>
      </c>
      <c r="M84">
        <v>44</v>
      </c>
      <c r="N84">
        <v>0.68419999999999992</v>
      </c>
      <c r="O84">
        <v>13.17</v>
      </c>
      <c r="P84">
        <v>62.5</v>
      </c>
      <c r="V84">
        <v>0</v>
      </c>
      <c r="W84">
        <v>436</v>
      </c>
      <c r="X84">
        <v>1349</v>
      </c>
      <c r="Y84" t="s">
        <v>25</v>
      </c>
      <c r="Z84">
        <v>0.31580000000000003</v>
      </c>
      <c r="AA84">
        <v>0</v>
      </c>
      <c r="AB84">
        <v>85</v>
      </c>
      <c r="AC84">
        <v>65</v>
      </c>
      <c r="AD84">
        <v>80</v>
      </c>
      <c r="AE84">
        <v>10</v>
      </c>
      <c r="AF84">
        <v>85</v>
      </c>
      <c r="AG84">
        <v>50</v>
      </c>
      <c r="AH84">
        <v>90</v>
      </c>
    </row>
    <row r="85" spans="1:34">
      <c r="A85">
        <v>15</v>
      </c>
      <c r="B85">
        <v>2</v>
      </c>
      <c r="C85">
        <v>3</v>
      </c>
      <c r="D85">
        <v>1.0424766018718503</v>
      </c>
      <c r="E85">
        <v>0.82179341657207716</v>
      </c>
      <c r="F85">
        <v>0.82179341657207716</v>
      </c>
      <c r="G85">
        <v>1</v>
      </c>
      <c r="H85">
        <v>0</v>
      </c>
      <c r="I85">
        <v>0</v>
      </c>
      <c r="J85">
        <v>300</v>
      </c>
      <c r="K85">
        <v>1</v>
      </c>
      <c r="L85">
        <v>89</v>
      </c>
      <c r="M85">
        <v>89</v>
      </c>
      <c r="N85">
        <v>0.5</v>
      </c>
      <c r="O85">
        <v>12.3</v>
      </c>
      <c r="P85">
        <v>67.5</v>
      </c>
      <c r="V85">
        <v>0</v>
      </c>
      <c r="W85">
        <v>1448</v>
      </c>
      <c r="X85">
        <v>1448</v>
      </c>
      <c r="Y85" t="s">
        <v>25</v>
      </c>
      <c r="Z85">
        <v>0.5</v>
      </c>
      <c r="AA85">
        <v>0</v>
      </c>
      <c r="AB85">
        <v>95</v>
      </c>
      <c r="AC85">
        <v>85</v>
      </c>
      <c r="AD85">
        <v>75</v>
      </c>
      <c r="AE85">
        <v>15</v>
      </c>
      <c r="AF85">
        <v>85</v>
      </c>
      <c r="AG85">
        <v>50</v>
      </c>
      <c r="AH85">
        <v>85</v>
      </c>
    </row>
    <row r="86" spans="1:34">
      <c r="A86">
        <v>16</v>
      </c>
      <c r="B86">
        <v>1</v>
      </c>
      <c r="C86">
        <v>1</v>
      </c>
      <c r="D86">
        <v>0.77808266163608297</v>
      </c>
      <c r="E86">
        <v>1</v>
      </c>
      <c r="F86">
        <v>0.74793933399274648</v>
      </c>
      <c r="G86">
        <v>0</v>
      </c>
      <c r="H86">
        <v>0</v>
      </c>
      <c r="I86">
        <v>0</v>
      </c>
      <c r="J86">
        <v>300</v>
      </c>
      <c r="K86">
        <v>2</v>
      </c>
      <c r="L86">
        <v>14</v>
      </c>
      <c r="M86">
        <v>7</v>
      </c>
      <c r="N86">
        <v>0.8</v>
      </c>
      <c r="O86">
        <v>14</v>
      </c>
      <c r="P86">
        <v>70</v>
      </c>
      <c r="V86">
        <v>0</v>
      </c>
      <c r="W86">
        <v>4274</v>
      </c>
      <c r="X86">
        <v>4537</v>
      </c>
      <c r="Y86" t="s">
        <v>24</v>
      </c>
      <c r="Z86">
        <v>0.2</v>
      </c>
      <c r="AA86">
        <v>0</v>
      </c>
      <c r="AB86">
        <v>85</v>
      </c>
      <c r="AC86">
        <v>45</v>
      </c>
      <c r="AD86">
        <v>90</v>
      </c>
      <c r="AE86">
        <v>20</v>
      </c>
      <c r="AF86">
        <v>95</v>
      </c>
      <c r="AG86">
        <v>85</v>
      </c>
      <c r="AH86">
        <v>80</v>
      </c>
    </row>
    <row r="87" spans="1:34">
      <c r="A87">
        <v>16</v>
      </c>
      <c r="B87">
        <v>1</v>
      </c>
      <c r="C87">
        <v>2</v>
      </c>
      <c r="D87">
        <v>0.77087978048362205</v>
      </c>
      <c r="E87">
        <v>0.97231235128704308</v>
      </c>
      <c r="F87">
        <v>0.74101549620837459</v>
      </c>
      <c r="G87">
        <v>0</v>
      </c>
      <c r="H87">
        <v>0</v>
      </c>
      <c r="I87">
        <v>0</v>
      </c>
      <c r="J87">
        <v>300</v>
      </c>
      <c r="K87">
        <v>7</v>
      </c>
      <c r="L87">
        <v>85</v>
      </c>
      <c r="M87">
        <v>12.142857142857142</v>
      </c>
      <c r="N87">
        <v>0.65</v>
      </c>
      <c r="O87">
        <v>14.86</v>
      </c>
      <c r="P87">
        <v>60</v>
      </c>
      <c r="V87">
        <v>0</v>
      </c>
      <c r="W87">
        <v>4311</v>
      </c>
      <c r="X87">
        <v>4495</v>
      </c>
      <c r="Y87" t="s">
        <v>24</v>
      </c>
      <c r="Z87">
        <v>0.35</v>
      </c>
      <c r="AA87">
        <v>0</v>
      </c>
      <c r="AB87">
        <v>85</v>
      </c>
      <c r="AC87">
        <v>20</v>
      </c>
      <c r="AD87">
        <v>85</v>
      </c>
      <c r="AE87">
        <v>20</v>
      </c>
      <c r="AF87">
        <v>80</v>
      </c>
      <c r="AG87">
        <v>70</v>
      </c>
      <c r="AH87">
        <v>80</v>
      </c>
    </row>
    <row r="88" spans="1:34">
      <c r="A88">
        <v>16</v>
      </c>
      <c r="B88">
        <v>1</v>
      </c>
      <c r="C88">
        <v>3</v>
      </c>
      <c r="D88">
        <v>1.030354999142514</v>
      </c>
      <c r="E88">
        <v>0.99043850972634351</v>
      </c>
      <c r="F88">
        <v>0.99043850972634351</v>
      </c>
      <c r="G88">
        <v>1</v>
      </c>
      <c r="H88">
        <v>1</v>
      </c>
      <c r="I88">
        <v>0</v>
      </c>
      <c r="J88">
        <v>250</v>
      </c>
      <c r="K88">
        <v>4</v>
      </c>
      <c r="L88">
        <v>53</v>
      </c>
      <c r="M88">
        <v>13.25</v>
      </c>
      <c r="N88">
        <v>0.61109999999999998</v>
      </c>
      <c r="O88">
        <v>9</v>
      </c>
      <c r="P88">
        <v>40</v>
      </c>
      <c r="V88">
        <v>50</v>
      </c>
      <c r="W88">
        <v>6008</v>
      </c>
      <c r="X88">
        <v>6008</v>
      </c>
      <c r="Y88" t="s">
        <v>24</v>
      </c>
      <c r="Z88">
        <v>0.38890000000000002</v>
      </c>
      <c r="AA88">
        <v>1</v>
      </c>
      <c r="AB88">
        <v>75</v>
      </c>
      <c r="AC88">
        <v>15</v>
      </c>
      <c r="AD88">
        <v>45</v>
      </c>
      <c r="AE88">
        <v>10</v>
      </c>
      <c r="AF88">
        <v>50</v>
      </c>
      <c r="AG88">
        <v>45</v>
      </c>
      <c r="AH88">
        <v>90</v>
      </c>
    </row>
    <row r="89" spans="1:34">
      <c r="A89">
        <v>16</v>
      </c>
      <c r="B89">
        <v>2</v>
      </c>
      <c r="C89">
        <v>1</v>
      </c>
      <c r="D89">
        <v>0.91216702663786897</v>
      </c>
      <c r="E89">
        <v>1</v>
      </c>
      <c r="F89">
        <v>0.71906923950056756</v>
      </c>
      <c r="G89">
        <v>0</v>
      </c>
      <c r="H89">
        <v>0</v>
      </c>
      <c r="I89">
        <v>0</v>
      </c>
      <c r="J89">
        <v>270</v>
      </c>
      <c r="K89">
        <v>2</v>
      </c>
      <c r="L89">
        <v>19</v>
      </c>
      <c r="M89">
        <v>9.5</v>
      </c>
      <c r="N89">
        <v>0.66670000000000007</v>
      </c>
      <c r="O89">
        <v>7.83</v>
      </c>
      <c r="P89">
        <v>83.333333333333329</v>
      </c>
      <c r="V89">
        <v>30</v>
      </c>
      <c r="W89">
        <v>1267</v>
      </c>
      <c r="X89">
        <v>1267</v>
      </c>
      <c r="Y89" t="s">
        <v>24</v>
      </c>
      <c r="Z89">
        <v>0.33329999999999999</v>
      </c>
      <c r="AA89">
        <v>1</v>
      </c>
      <c r="AB89">
        <v>95</v>
      </c>
      <c r="AC89">
        <v>60</v>
      </c>
      <c r="AD89">
        <v>95</v>
      </c>
      <c r="AE89">
        <v>60</v>
      </c>
      <c r="AF89">
        <v>95</v>
      </c>
      <c r="AG89">
        <v>95</v>
      </c>
      <c r="AH89">
        <v>40</v>
      </c>
    </row>
    <row r="90" spans="1:34">
      <c r="A90">
        <v>16</v>
      </c>
      <c r="B90">
        <v>2</v>
      </c>
      <c r="C90">
        <v>2</v>
      </c>
      <c r="D90">
        <v>0.97120230381569472</v>
      </c>
      <c r="E90">
        <v>0.92207792207792205</v>
      </c>
      <c r="F90">
        <v>0.76560726447219074</v>
      </c>
      <c r="G90">
        <v>0</v>
      </c>
      <c r="H90">
        <v>0</v>
      </c>
      <c r="I90">
        <v>0</v>
      </c>
      <c r="J90">
        <v>191</v>
      </c>
      <c r="K90">
        <v>3</v>
      </c>
      <c r="L90">
        <v>86</v>
      </c>
      <c r="M90">
        <v>28.666666666666668</v>
      </c>
      <c r="N90">
        <v>0.83330000000000004</v>
      </c>
      <c r="O90">
        <v>8</v>
      </c>
      <c r="P90">
        <v>46.666666666666664</v>
      </c>
      <c r="V90">
        <v>109</v>
      </c>
      <c r="W90">
        <v>1349</v>
      </c>
      <c r="X90">
        <v>1349</v>
      </c>
      <c r="Y90" t="s">
        <v>24</v>
      </c>
      <c r="Z90">
        <v>0.16669999999999999</v>
      </c>
      <c r="AA90">
        <v>1</v>
      </c>
      <c r="AB90">
        <v>75</v>
      </c>
      <c r="AC90">
        <v>15</v>
      </c>
      <c r="AD90">
        <v>60</v>
      </c>
      <c r="AE90">
        <v>25</v>
      </c>
      <c r="AF90">
        <v>60</v>
      </c>
      <c r="AG90">
        <v>45</v>
      </c>
      <c r="AH90">
        <v>75</v>
      </c>
    </row>
    <row r="91" spans="1:34">
      <c r="A91">
        <v>16</v>
      </c>
      <c r="B91">
        <v>2</v>
      </c>
      <c r="C91">
        <v>3</v>
      </c>
      <c r="D91">
        <v>1.2195824334053276</v>
      </c>
      <c r="E91">
        <v>0.9614074914869466</v>
      </c>
      <c r="F91">
        <v>0.9614074914869466</v>
      </c>
      <c r="G91">
        <v>1</v>
      </c>
      <c r="H91">
        <v>0</v>
      </c>
      <c r="I91">
        <v>0</v>
      </c>
      <c r="J91">
        <v>225</v>
      </c>
      <c r="K91">
        <v>2</v>
      </c>
      <c r="L91">
        <v>51</v>
      </c>
      <c r="M91">
        <v>25.5</v>
      </c>
      <c r="N91">
        <v>0.75</v>
      </c>
      <c r="O91">
        <v>12.25</v>
      </c>
      <c r="P91">
        <v>58.333333333333336</v>
      </c>
      <c r="V91">
        <v>75</v>
      </c>
      <c r="W91">
        <v>1694</v>
      </c>
      <c r="X91">
        <v>1694</v>
      </c>
      <c r="Y91" t="s">
        <v>24</v>
      </c>
      <c r="Z91">
        <v>0.25</v>
      </c>
      <c r="AA91">
        <v>1</v>
      </c>
      <c r="AB91">
        <v>75</v>
      </c>
      <c r="AC91">
        <v>25</v>
      </c>
      <c r="AD91">
        <v>75</v>
      </c>
      <c r="AE91">
        <v>40</v>
      </c>
      <c r="AF91">
        <v>65</v>
      </c>
      <c r="AG91">
        <v>70</v>
      </c>
      <c r="AH91">
        <v>60</v>
      </c>
    </row>
    <row r="92" spans="1:34">
      <c r="A92">
        <v>17</v>
      </c>
      <c r="B92">
        <v>1</v>
      </c>
      <c r="C92">
        <v>1</v>
      </c>
      <c r="D92">
        <v>0.69902246612930885</v>
      </c>
      <c r="E92">
        <v>0.89839100727352872</v>
      </c>
      <c r="F92">
        <v>0.67194197164523572</v>
      </c>
      <c r="G92">
        <v>0</v>
      </c>
      <c r="H92">
        <v>0</v>
      </c>
      <c r="I92">
        <v>0</v>
      </c>
      <c r="J92">
        <v>271</v>
      </c>
      <c r="K92">
        <v>2</v>
      </c>
      <c r="L92">
        <v>16</v>
      </c>
      <c r="M92">
        <v>8</v>
      </c>
      <c r="N92">
        <v>0.42110000000000003</v>
      </c>
      <c r="O92">
        <v>10.27</v>
      </c>
      <c r="P92">
        <v>61.666666666666664</v>
      </c>
      <c r="V92">
        <v>29</v>
      </c>
      <c r="W92">
        <v>4076</v>
      </c>
      <c r="X92">
        <v>4076</v>
      </c>
      <c r="Y92" t="s">
        <v>24</v>
      </c>
      <c r="Z92">
        <v>0.57889999999999997</v>
      </c>
      <c r="AA92">
        <v>1</v>
      </c>
      <c r="AB92">
        <v>75</v>
      </c>
      <c r="AC92">
        <v>55</v>
      </c>
      <c r="AD92">
        <v>70</v>
      </c>
      <c r="AE92">
        <v>30</v>
      </c>
      <c r="AF92">
        <v>80</v>
      </c>
      <c r="AG92">
        <v>60</v>
      </c>
      <c r="AH92">
        <v>70</v>
      </c>
    </row>
    <row r="93" spans="1:34">
      <c r="A93">
        <v>17</v>
      </c>
      <c r="B93">
        <v>1</v>
      </c>
      <c r="C93">
        <v>2</v>
      </c>
      <c r="D93">
        <v>0.79283141828159831</v>
      </c>
      <c r="E93">
        <v>1</v>
      </c>
      <c r="F93">
        <v>0.76211671612265086</v>
      </c>
      <c r="G93">
        <v>0</v>
      </c>
      <c r="H93">
        <v>0</v>
      </c>
      <c r="I93">
        <v>0</v>
      </c>
      <c r="J93">
        <v>270</v>
      </c>
      <c r="K93">
        <v>5</v>
      </c>
      <c r="L93">
        <v>110</v>
      </c>
      <c r="M93">
        <v>22</v>
      </c>
      <c r="N93">
        <v>0.42110000000000003</v>
      </c>
      <c r="O93">
        <v>10.82</v>
      </c>
      <c r="P93">
        <v>51.666666666666664</v>
      </c>
      <c r="V93">
        <v>30</v>
      </c>
      <c r="W93">
        <v>4505</v>
      </c>
      <c r="X93">
        <v>4623</v>
      </c>
      <c r="Y93" t="s">
        <v>24</v>
      </c>
      <c r="Z93">
        <v>0.57889999999999997</v>
      </c>
      <c r="AA93">
        <v>1</v>
      </c>
      <c r="AB93">
        <v>75</v>
      </c>
      <c r="AC93">
        <v>25</v>
      </c>
      <c r="AD93">
        <v>60</v>
      </c>
      <c r="AE93">
        <v>30</v>
      </c>
      <c r="AF93">
        <v>75</v>
      </c>
      <c r="AG93">
        <v>45</v>
      </c>
      <c r="AH93">
        <v>70</v>
      </c>
    </row>
    <row r="94" spans="1:34">
      <c r="A94">
        <v>17</v>
      </c>
      <c r="B94">
        <v>1</v>
      </c>
      <c r="C94">
        <v>3</v>
      </c>
      <c r="D94">
        <v>1.0403018350197222</v>
      </c>
      <c r="E94">
        <v>1</v>
      </c>
      <c r="F94">
        <v>1</v>
      </c>
      <c r="G94">
        <v>1</v>
      </c>
      <c r="H94">
        <v>1</v>
      </c>
      <c r="I94">
        <v>1</v>
      </c>
      <c r="J94">
        <v>286</v>
      </c>
      <c r="K94">
        <v>4</v>
      </c>
      <c r="L94">
        <v>68</v>
      </c>
      <c r="M94">
        <v>17</v>
      </c>
      <c r="N94">
        <v>0.44999999999999996</v>
      </c>
      <c r="O94">
        <v>11.18</v>
      </c>
      <c r="P94">
        <v>54.166666666666664</v>
      </c>
      <c r="V94">
        <v>14</v>
      </c>
      <c r="W94">
        <v>4743</v>
      </c>
      <c r="X94">
        <v>6066</v>
      </c>
      <c r="Y94" t="s">
        <v>24</v>
      </c>
      <c r="Z94">
        <v>0.55000000000000004</v>
      </c>
      <c r="AA94">
        <v>1</v>
      </c>
      <c r="AB94">
        <v>80</v>
      </c>
      <c r="AC94">
        <v>15</v>
      </c>
      <c r="AD94">
        <v>65</v>
      </c>
      <c r="AE94">
        <v>25</v>
      </c>
      <c r="AF94">
        <v>85</v>
      </c>
      <c r="AG94">
        <v>55</v>
      </c>
      <c r="AH94">
        <v>75</v>
      </c>
    </row>
    <row r="95" spans="1:34">
      <c r="A95">
        <v>17</v>
      </c>
      <c r="B95">
        <v>2</v>
      </c>
      <c r="C95">
        <v>1</v>
      </c>
      <c r="D95">
        <v>0.76169906407487398</v>
      </c>
      <c r="E95">
        <v>0.835043409629045</v>
      </c>
      <c r="F95">
        <v>0.60045402951191829</v>
      </c>
      <c r="G95">
        <v>0</v>
      </c>
      <c r="H95">
        <v>0</v>
      </c>
      <c r="I95">
        <v>0</v>
      </c>
      <c r="J95">
        <v>282</v>
      </c>
      <c r="K95">
        <v>2</v>
      </c>
      <c r="L95">
        <v>39</v>
      </c>
      <c r="M95">
        <v>19.5</v>
      </c>
      <c r="N95">
        <v>0.31579999999999997</v>
      </c>
      <c r="O95">
        <v>12.08</v>
      </c>
      <c r="P95">
        <v>59.166666666666664</v>
      </c>
      <c r="V95">
        <v>18</v>
      </c>
      <c r="W95">
        <v>1058</v>
      </c>
      <c r="X95">
        <v>1058</v>
      </c>
      <c r="Y95" t="s">
        <v>24</v>
      </c>
      <c r="Z95">
        <v>0.68420000000000003</v>
      </c>
      <c r="AA95">
        <v>1</v>
      </c>
      <c r="AB95">
        <v>85</v>
      </c>
      <c r="AC95">
        <v>25</v>
      </c>
      <c r="AD95">
        <v>60</v>
      </c>
      <c r="AE95">
        <v>30</v>
      </c>
      <c r="AF95">
        <v>85</v>
      </c>
      <c r="AG95">
        <v>70</v>
      </c>
      <c r="AH95">
        <v>70</v>
      </c>
    </row>
    <row r="96" spans="1:34">
      <c r="A96">
        <v>17</v>
      </c>
      <c r="B96">
        <v>2</v>
      </c>
      <c r="C96">
        <v>2</v>
      </c>
      <c r="D96">
        <v>0.90424766018718505</v>
      </c>
      <c r="E96">
        <v>0.85850991114149011</v>
      </c>
      <c r="F96">
        <v>0.71282633371169124</v>
      </c>
      <c r="G96">
        <v>0</v>
      </c>
      <c r="H96">
        <v>0</v>
      </c>
      <c r="I96">
        <v>0</v>
      </c>
      <c r="J96">
        <v>300</v>
      </c>
      <c r="K96">
        <v>3</v>
      </c>
      <c r="L96">
        <v>118</v>
      </c>
      <c r="M96">
        <v>39.333333333333336</v>
      </c>
      <c r="N96">
        <v>0.42110000000000003</v>
      </c>
      <c r="O96">
        <v>10.45</v>
      </c>
      <c r="P96">
        <v>53.333333333333336</v>
      </c>
      <c r="V96">
        <v>0</v>
      </c>
      <c r="W96">
        <v>499</v>
      </c>
      <c r="X96">
        <v>1256</v>
      </c>
      <c r="Y96" t="s">
        <v>25</v>
      </c>
      <c r="Z96">
        <v>0.57889999999999997</v>
      </c>
      <c r="AA96">
        <v>0</v>
      </c>
      <c r="AB96">
        <v>75</v>
      </c>
      <c r="AC96">
        <v>15</v>
      </c>
      <c r="AD96">
        <v>60</v>
      </c>
      <c r="AE96">
        <v>35</v>
      </c>
      <c r="AF96">
        <v>75</v>
      </c>
      <c r="AG96">
        <v>60</v>
      </c>
      <c r="AH96">
        <v>65</v>
      </c>
    </row>
    <row r="97" spans="1:34">
      <c r="A97">
        <v>17</v>
      </c>
      <c r="B97">
        <v>2</v>
      </c>
      <c r="C97">
        <v>3</v>
      </c>
      <c r="D97">
        <v>1.1079913606911447</v>
      </c>
      <c r="E97">
        <v>0.87343927355278095</v>
      </c>
      <c r="F97">
        <v>0.87343927355278095</v>
      </c>
      <c r="G97">
        <v>1</v>
      </c>
      <c r="H97">
        <v>0</v>
      </c>
      <c r="I97">
        <v>0</v>
      </c>
      <c r="J97">
        <v>300</v>
      </c>
      <c r="K97">
        <v>4</v>
      </c>
      <c r="L97">
        <v>88</v>
      </c>
      <c r="M97">
        <v>22</v>
      </c>
      <c r="N97">
        <v>0.7</v>
      </c>
      <c r="O97">
        <v>10.67</v>
      </c>
      <c r="P97">
        <v>68.333333333333329</v>
      </c>
      <c r="V97">
        <v>0</v>
      </c>
      <c r="W97">
        <v>1038</v>
      </c>
      <c r="X97">
        <v>1539</v>
      </c>
      <c r="Y97" t="s">
        <v>25</v>
      </c>
      <c r="Z97">
        <v>0.3</v>
      </c>
      <c r="AA97">
        <v>0</v>
      </c>
      <c r="AB97">
        <v>90</v>
      </c>
      <c r="AC97">
        <v>10</v>
      </c>
      <c r="AD97">
        <v>85</v>
      </c>
      <c r="AE97">
        <v>45</v>
      </c>
      <c r="AF97">
        <v>90</v>
      </c>
      <c r="AG97">
        <v>90</v>
      </c>
      <c r="AH97">
        <v>55</v>
      </c>
    </row>
    <row r="98" spans="1:34">
      <c r="A98">
        <v>18</v>
      </c>
      <c r="B98">
        <v>1</v>
      </c>
      <c r="C98">
        <v>1</v>
      </c>
      <c r="D98">
        <v>0.62493568856113879</v>
      </c>
      <c r="E98">
        <v>0.80317390346043638</v>
      </c>
      <c r="F98">
        <v>0.60072535443455322</v>
      </c>
      <c r="G98">
        <v>0</v>
      </c>
      <c r="H98">
        <v>0</v>
      </c>
      <c r="I98">
        <v>0</v>
      </c>
      <c r="J98">
        <v>275</v>
      </c>
      <c r="K98">
        <v>2</v>
      </c>
      <c r="L98">
        <v>24</v>
      </c>
      <c r="M98">
        <v>12</v>
      </c>
      <c r="N98">
        <v>0</v>
      </c>
      <c r="O98">
        <v>6.67</v>
      </c>
      <c r="P98">
        <v>72.5</v>
      </c>
      <c r="V98">
        <v>25</v>
      </c>
      <c r="W98">
        <v>3579</v>
      </c>
      <c r="X98">
        <v>3644</v>
      </c>
      <c r="Y98" t="s">
        <v>24</v>
      </c>
      <c r="Z98">
        <v>1</v>
      </c>
      <c r="AA98">
        <v>1</v>
      </c>
      <c r="AB98">
        <v>65</v>
      </c>
      <c r="AC98">
        <v>90</v>
      </c>
      <c r="AD98">
        <v>90</v>
      </c>
      <c r="AE98">
        <v>60</v>
      </c>
      <c r="AF98">
        <v>80</v>
      </c>
      <c r="AG98">
        <v>50</v>
      </c>
      <c r="AH98">
        <v>40</v>
      </c>
    </row>
    <row r="99" spans="1:34">
      <c r="A99">
        <v>18</v>
      </c>
      <c r="B99">
        <v>1</v>
      </c>
      <c r="C99">
        <v>2</v>
      </c>
      <c r="D99">
        <v>0.7599039615846338</v>
      </c>
      <c r="E99">
        <v>0.95846852693056461</v>
      </c>
      <c r="F99">
        <v>0.7304648862512364</v>
      </c>
      <c r="G99">
        <v>0</v>
      </c>
      <c r="H99">
        <v>0</v>
      </c>
      <c r="I99">
        <v>0</v>
      </c>
      <c r="J99">
        <v>300</v>
      </c>
      <c r="K99">
        <v>5</v>
      </c>
      <c r="L99">
        <v>94</v>
      </c>
      <c r="M99">
        <v>18.8</v>
      </c>
      <c r="N99">
        <v>0.30000000000000004</v>
      </c>
      <c r="O99">
        <v>10</v>
      </c>
      <c r="P99">
        <v>63.333333333333336</v>
      </c>
      <c r="V99">
        <v>0</v>
      </c>
      <c r="W99">
        <v>4278</v>
      </c>
      <c r="X99">
        <v>4431</v>
      </c>
      <c r="Y99" t="s">
        <v>24</v>
      </c>
      <c r="Z99">
        <v>0.7</v>
      </c>
      <c r="AA99">
        <v>0</v>
      </c>
      <c r="AB99">
        <v>85</v>
      </c>
      <c r="AC99">
        <v>35</v>
      </c>
      <c r="AD99">
        <v>55</v>
      </c>
      <c r="AE99">
        <v>60</v>
      </c>
      <c r="AF99">
        <v>75</v>
      </c>
      <c r="AG99">
        <v>70</v>
      </c>
      <c r="AH99">
        <v>40</v>
      </c>
    </row>
    <row r="100" spans="1:34">
      <c r="A100">
        <v>18</v>
      </c>
      <c r="B100">
        <v>1</v>
      </c>
      <c r="C100">
        <v>3</v>
      </c>
      <c r="D100">
        <v>1.022637626479163</v>
      </c>
      <c r="E100">
        <v>0.98302011210023077</v>
      </c>
      <c r="F100">
        <v>0.98302011210023077</v>
      </c>
      <c r="G100">
        <v>1</v>
      </c>
      <c r="H100">
        <v>1</v>
      </c>
      <c r="I100">
        <v>0</v>
      </c>
      <c r="J100">
        <v>300</v>
      </c>
      <c r="K100">
        <v>4</v>
      </c>
      <c r="L100">
        <v>93</v>
      </c>
      <c r="M100">
        <v>23.25</v>
      </c>
      <c r="N100">
        <v>0.4</v>
      </c>
      <c r="O100">
        <v>10.08</v>
      </c>
      <c r="P100">
        <v>53.333333333333336</v>
      </c>
      <c r="V100">
        <v>0</v>
      </c>
      <c r="W100">
        <v>5963</v>
      </c>
      <c r="X100">
        <v>5963</v>
      </c>
      <c r="Y100" t="s">
        <v>24</v>
      </c>
      <c r="Z100">
        <v>0.6</v>
      </c>
      <c r="AA100">
        <v>0</v>
      </c>
      <c r="AB100">
        <v>30</v>
      </c>
      <c r="AC100">
        <v>65</v>
      </c>
      <c r="AD100">
        <v>70</v>
      </c>
      <c r="AE100">
        <v>25</v>
      </c>
      <c r="AF100">
        <v>75</v>
      </c>
      <c r="AG100">
        <v>55</v>
      </c>
      <c r="AH100">
        <v>75</v>
      </c>
    </row>
    <row r="101" spans="1:34">
      <c r="A101">
        <v>18</v>
      </c>
      <c r="B101">
        <v>2</v>
      </c>
      <c r="C101">
        <v>1</v>
      </c>
      <c r="D101">
        <v>0.86033117350611954</v>
      </c>
      <c r="E101">
        <v>0.94317284925019729</v>
      </c>
      <c r="F101">
        <v>0.67820658342792284</v>
      </c>
      <c r="G101">
        <v>0</v>
      </c>
      <c r="H101">
        <v>0</v>
      </c>
      <c r="I101">
        <v>0</v>
      </c>
      <c r="J101">
        <v>278</v>
      </c>
      <c r="K101">
        <v>2</v>
      </c>
      <c r="L101">
        <v>24</v>
      </c>
      <c r="M101">
        <v>12</v>
      </c>
      <c r="N101">
        <v>0</v>
      </c>
      <c r="O101">
        <v>6.44</v>
      </c>
      <c r="P101">
        <v>86.666666666666671</v>
      </c>
      <c r="V101">
        <v>22</v>
      </c>
      <c r="W101">
        <v>1195</v>
      </c>
      <c r="X101">
        <v>1195</v>
      </c>
      <c r="Y101" t="s">
        <v>24</v>
      </c>
      <c r="Z101">
        <v>1</v>
      </c>
      <c r="AA101">
        <v>1</v>
      </c>
      <c r="AB101">
        <v>90</v>
      </c>
      <c r="AC101">
        <v>95</v>
      </c>
      <c r="AD101">
        <v>100</v>
      </c>
      <c r="AE101">
        <v>65</v>
      </c>
      <c r="AF101">
        <v>90</v>
      </c>
      <c r="AG101">
        <v>80</v>
      </c>
      <c r="AH101">
        <v>35</v>
      </c>
    </row>
    <row r="102" spans="1:34">
      <c r="A102">
        <v>18</v>
      </c>
      <c r="B102">
        <v>2</v>
      </c>
      <c r="C102">
        <v>2</v>
      </c>
      <c r="D102">
        <v>0.98632109431245496</v>
      </c>
      <c r="E102">
        <v>0.93643198906356806</v>
      </c>
      <c r="F102">
        <v>0.77752553916004541</v>
      </c>
      <c r="G102">
        <v>0</v>
      </c>
      <c r="H102">
        <v>0</v>
      </c>
      <c r="I102">
        <v>0</v>
      </c>
      <c r="J102">
        <v>299</v>
      </c>
      <c r="K102">
        <v>3</v>
      </c>
      <c r="L102">
        <v>139</v>
      </c>
      <c r="M102">
        <v>46.333333333333336</v>
      </c>
      <c r="N102">
        <v>0.15790000000000004</v>
      </c>
      <c r="O102">
        <v>9.5299999999999994</v>
      </c>
      <c r="P102">
        <v>62.5</v>
      </c>
      <c r="V102">
        <v>1</v>
      </c>
      <c r="W102">
        <v>1354</v>
      </c>
      <c r="X102">
        <v>1370</v>
      </c>
      <c r="Y102" t="s">
        <v>24</v>
      </c>
      <c r="Z102">
        <v>0.84209999999999996</v>
      </c>
      <c r="AA102">
        <v>1</v>
      </c>
      <c r="AB102">
        <v>85</v>
      </c>
      <c r="AC102">
        <v>45</v>
      </c>
      <c r="AD102">
        <v>70</v>
      </c>
      <c r="AE102">
        <v>45</v>
      </c>
      <c r="AF102">
        <v>60</v>
      </c>
      <c r="AG102">
        <v>70</v>
      </c>
      <c r="AH102">
        <v>55</v>
      </c>
    </row>
    <row r="103" spans="1:34">
      <c r="A103">
        <v>18</v>
      </c>
      <c r="B103">
        <v>2</v>
      </c>
      <c r="C103">
        <v>3</v>
      </c>
      <c r="D103">
        <v>1.1871850251979841</v>
      </c>
      <c r="E103">
        <v>0.93586833144154369</v>
      </c>
      <c r="F103">
        <v>0.93586833144154369</v>
      </c>
      <c r="G103">
        <v>1</v>
      </c>
      <c r="H103">
        <v>0</v>
      </c>
      <c r="I103">
        <v>0</v>
      </c>
      <c r="J103">
        <v>270</v>
      </c>
      <c r="K103">
        <v>3</v>
      </c>
      <c r="L103">
        <v>91</v>
      </c>
      <c r="M103">
        <v>30.333333333333332</v>
      </c>
      <c r="N103">
        <v>0.11109999999999998</v>
      </c>
      <c r="O103">
        <v>9.5</v>
      </c>
      <c r="P103">
        <v>71.666666666666671</v>
      </c>
      <c r="V103">
        <v>30</v>
      </c>
      <c r="W103">
        <v>1453</v>
      </c>
      <c r="X103">
        <v>1649</v>
      </c>
      <c r="Y103" t="s">
        <v>24</v>
      </c>
      <c r="Z103">
        <v>0.88890000000000002</v>
      </c>
      <c r="AA103">
        <v>1</v>
      </c>
      <c r="AB103">
        <v>95</v>
      </c>
      <c r="AC103">
        <v>60</v>
      </c>
      <c r="AD103">
        <v>60</v>
      </c>
      <c r="AE103">
        <v>45</v>
      </c>
      <c r="AF103">
        <v>75</v>
      </c>
      <c r="AG103">
        <v>95</v>
      </c>
      <c r="AH103">
        <v>55</v>
      </c>
    </row>
    <row r="104" spans="1:34">
      <c r="A104">
        <v>19</v>
      </c>
      <c r="B104">
        <v>1</v>
      </c>
      <c r="C104">
        <v>1</v>
      </c>
      <c r="D104">
        <v>0.55993826101869315</v>
      </c>
      <c r="E104">
        <v>0.71963852766145031</v>
      </c>
      <c r="F104">
        <v>0.53824596109462575</v>
      </c>
      <c r="G104">
        <v>0</v>
      </c>
      <c r="H104">
        <v>0</v>
      </c>
      <c r="I104">
        <v>0</v>
      </c>
      <c r="J104">
        <v>170</v>
      </c>
      <c r="K104">
        <v>1</v>
      </c>
      <c r="L104">
        <v>13</v>
      </c>
      <c r="M104">
        <v>13</v>
      </c>
      <c r="N104">
        <v>0.41669999999999996</v>
      </c>
      <c r="O104">
        <v>8</v>
      </c>
      <c r="P104">
        <v>57.5</v>
      </c>
      <c r="V104">
        <v>130</v>
      </c>
      <c r="W104">
        <v>3265</v>
      </c>
      <c r="X104">
        <v>3265</v>
      </c>
      <c r="Y104" t="s">
        <v>24</v>
      </c>
      <c r="Z104">
        <v>0.58330000000000004</v>
      </c>
      <c r="AA104">
        <v>1</v>
      </c>
      <c r="AB104">
        <v>60</v>
      </c>
      <c r="AC104">
        <v>65</v>
      </c>
      <c r="AD104">
        <v>60</v>
      </c>
      <c r="AE104">
        <v>40</v>
      </c>
      <c r="AF104">
        <v>65</v>
      </c>
      <c r="AG104">
        <v>55</v>
      </c>
      <c r="AH104">
        <v>60</v>
      </c>
    </row>
    <row r="105" spans="1:34">
      <c r="A105">
        <v>19</v>
      </c>
      <c r="B105">
        <v>1</v>
      </c>
      <c r="C105">
        <v>2</v>
      </c>
      <c r="D105">
        <v>0.70210941519464931</v>
      </c>
      <c r="E105">
        <v>0.88557213930348255</v>
      </c>
      <c r="F105">
        <v>0.67490933069568082</v>
      </c>
      <c r="G105">
        <v>0</v>
      </c>
      <c r="H105">
        <v>0</v>
      </c>
      <c r="I105">
        <v>0</v>
      </c>
      <c r="J105">
        <v>124</v>
      </c>
      <c r="K105">
        <v>1</v>
      </c>
      <c r="L105">
        <v>35</v>
      </c>
      <c r="M105">
        <v>35</v>
      </c>
      <c r="N105">
        <v>0.374</v>
      </c>
      <c r="O105">
        <v>9.1999999999999993</v>
      </c>
      <c r="P105">
        <v>35.833333333333336</v>
      </c>
      <c r="V105">
        <v>176</v>
      </c>
      <c r="W105">
        <v>4094</v>
      </c>
      <c r="X105">
        <v>4094</v>
      </c>
      <c r="Y105" t="s">
        <v>25</v>
      </c>
      <c r="Z105">
        <v>0.626</v>
      </c>
      <c r="AA105">
        <v>1</v>
      </c>
      <c r="AB105">
        <v>50</v>
      </c>
      <c r="AC105">
        <v>35</v>
      </c>
      <c r="AD105">
        <v>30</v>
      </c>
      <c r="AE105">
        <v>25</v>
      </c>
      <c r="AF105">
        <v>45</v>
      </c>
      <c r="AG105">
        <v>30</v>
      </c>
      <c r="AH105">
        <v>75</v>
      </c>
    </row>
    <row r="106" spans="1:34">
      <c r="A106">
        <v>19</v>
      </c>
      <c r="B106">
        <v>1</v>
      </c>
      <c r="C106">
        <v>3</v>
      </c>
      <c r="D106">
        <v>1.0258960727148001</v>
      </c>
      <c r="E106">
        <v>0.98615232443125622</v>
      </c>
      <c r="F106">
        <v>0.98615232443125622</v>
      </c>
      <c r="G106">
        <v>1</v>
      </c>
      <c r="H106">
        <v>1</v>
      </c>
      <c r="I106">
        <v>0</v>
      </c>
      <c r="J106">
        <v>142</v>
      </c>
      <c r="K106">
        <v>2</v>
      </c>
      <c r="L106">
        <v>37</v>
      </c>
      <c r="M106">
        <v>18.5</v>
      </c>
      <c r="N106">
        <v>0.4</v>
      </c>
      <c r="O106">
        <v>13.17</v>
      </c>
      <c r="P106">
        <v>30</v>
      </c>
      <c r="V106">
        <v>158</v>
      </c>
      <c r="W106">
        <v>5982</v>
      </c>
      <c r="X106">
        <v>5982</v>
      </c>
      <c r="Y106" t="s">
        <v>24</v>
      </c>
      <c r="Z106">
        <v>0.6</v>
      </c>
      <c r="AA106">
        <v>1</v>
      </c>
      <c r="AB106">
        <v>35</v>
      </c>
      <c r="AC106">
        <v>35</v>
      </c>
      <c r="AD106">
        <v>35</v>
      </c>
      <c r="AE106">
        <v>20</v>
      </c>
      <c r="AF106">
        <v>35</v>
      </c>
      <c r="AG106">
        <v>20</v>
      </c>
      <c r="AH106">
        <v>80</v>
      </c>
    </row>
    <row r="107" spans="1:34">
      <c r="A107">
        <v>19</v>
      </c>
      <c r="B107">
        <v>2</v>
      </c>
      <c r="C107">
        <v>1</v>
      </c>
      <c r="D107">
        <v>0.78113750899928003</v>
      </c>
      <c r="E107">
        <v>0.85635359116022103</v>
      </c>
      <c r="F107">
        <v>0.6157775255391601</v>
      </c>
      <c r="G107">
        <v>0</v>
      </c>
      <c r="H107">
        <v>0</v>
      </c>
      <c r="I107">
        <v>0</v>
      </c>
      <c r="J107">
        <v>290</v>
      </c>
      <c r="K107">
        <v>1</v>
      </c>
      <c r="L107">
        <v>76</v>
      </c>
      <c r="M107">
        <v>76</v>
      </c>
      <c r="N107">
        <v>0.42110000000000003</v>
      </c>
      <c r="O107">
        <v>12.27</v>
      </c>
      <c r="P107">
        <v>79.166666666666671</v>
      </c>
      <c r="V107">
        <v>10</v>
      </c>
      <c r="W107">
        <v>1085</v>
      </c>
      <c r="X107">
        <v>1085</v>
      </c>
      <c r="Y107" t="s">
        <v>24</v>
      </c>
      <c r="Z107">
        <v>0.57889999999999997</v>
      </c>
      <c r="AA107">
        <v>1</v>
      </c>
      <c r="AB107">
        <v>80</v>
      </c>
      <c r="AC107">
        <v>85</v>
      </c>
      <c r="AD107">
        <v>90</v>
      </c>
      <c r="AE107">
        <v>45</v>
      </c>
      <c r="AF107">
        <v>90</v>
      </c>
      <c r="AG107">
        <v>85</v>
      </c>
      <c r="AH107">
        <v>55</v>
      </c>
    </row>
    <row r="108" spans="1:34">
      <c r="A108">
        <v>19</v>
      </c>
      <c r="B108">
        <v>2</v>
      </c>
      <c r="C108">
        <v>2</v>
      </c>
      <c r="D108">
        <v>0.9618430525557955</v>
      </c>
      <c r="E108">
        <v>0.91319207108680789</v>
      </c>
      <c r="F108">
        <v>0.75822928490351871</v>
      </c>
      <c r="G108">
        <v>0</v>
      </c>
      <c r="H108">
        <v>0</v>
      </c>
      <c r="I108">
        <v>0</v>
      </c>
      <c r="J108">
        <v>220</v>
      </c>
      <c r="K108">
        <v>1</v>
      </c>
      <c r="L108">
        <v>82</v>
      </c>
      <c r="M108">
        <v>82</v>
      </c>
      <c r="N108">
        <v>0.5</v>
      </c>
      <c r="O108">
        <v>14.71</v>
      </c>
      <c r="P108">
        <v>39.166666666666664</v>
      </c>
      <c r="V108">
        <v>80</v>
      </c>
      <c r="W108">
        <v>1336</v>
      </c>
      <c r="X108">
        <v>1336</v>
      </c>
      <c r="Y108" t="s">
        <v>25</v>
      </c>
      <c r="Z108">
        <v>0.5</v>
      </c>
      <c r="AA108">
        <v>1</v>
      </c>
      <c r="AB108">
        <v>50</v>
      </c>
      <c r="AC108">
        <v>45</v>
      </c>
      <c r="AD108">
        <v>30</v>
      </c>
      <c r="AE108">
        <v>25</v>
      </c>
      <c r="AF108">
        <v>45</v>
      </c>
      <c r="AG108">
        <v>40</v>
      </c>
      <c r="AH108">
        <v>75</v>
      </c>
    </row>
    <row r="109" spans="1:34">
      <c r="A109">
        <v>19</v>
      </c>
      <c r="B109">
        <v>2</v>
      </c>
      <c r="C109">
        <v>3</v>
      </c>
      <c r="D109">
        <v>1.087832973362131</v>
      </c>
      <c r="E109">
        <v>0.85754824063564128</v>
      </c>
      <c r="F109">
        <v>0.85754824063564128</v>
      </c>
      <c r="G109">
        <v>1</v>
      </c>
      <c r="H109">
        <v>0</v>
      </c>
      <c r="I109">
        <v>0</v>
      </c>
      <c r="J109">
        <v>259</v>
      </c>
      <c r="K109">
        <v>4</v>
      </c>
      <c r="L109">
        <v>86</v>
      </c>
      <c r="M109">
        <v>21.5</v>
      </c>
      <c r="N109">
        <v>0.33330000000000004</v>
      </c>
      <c r="O109">
        <v>9.67</v>
      </c>
      <c r="P109">
        <v>63.333333333333336</v>
      </c>
      <c r="V109">
        <v>41</v>
      </c>
      <c r="W109">
        <v>1511</v>
      </c>
      <c r="X109">
        <v>1511</v>
      </c>
      <c r="Y109" t="s">
        <v>24</v>
      </c>
      <c r="Z109">
        <v>0.66669999999999996</v>
      </c>
      <c r="AA109">
        <v>1</v>
      </c>
      <c r="AB109">
        <v>55</v>
      </c>
      <c r="AC109">
        <v>65</v>
      </c>
      <c r="AD109">
        <v>70</v>
      </c>
      <c r="AE109">
        <v>40</v>
      </c>
      <c r="AF109">
        <v>70</v>
      </c>
      <c r="AG109">
        <v>80</v>
      </c>
      <c r="AH109">
        <v>60</v>
      </c>
    </row>
    <row r="110" spans="1:34">
      <c r="A110">
        <v>20</v>
      </c>
      <c r="B110">
        <v>1</v>
      </c>
      <c r="C110">
        <v>1</v>
      </c>
      <c r="D110">
        <v>0.59955410735722858</v>
      </c>
      <c r="E110">
        <v>0.77055322900595102</v>
      </c>
      <c r="F110">
        <v>0.57632706890867125</v>
      </c>
      <c r="G110">
        <v>0</v>
      </c>
      <c r="H110">
        <v>0</v>
      </c>
      <c r="I110">
        <v>0</v>
      </c>
      <c r="J110">
        <v>161</v>
      </c>
      <c r="K110">
        <v>1</v>
      </c>
      <c r="L110">
        <v>8</v>
      </c>
      <c r="M110">
        <v>8</v>
      </c>
      <c r="N110">
        <v>0.45450000000000002</v>
      </c>
      <c r="O110">
        <v>19.329999999999998</v>
      </c>
      <c r="P110">
        <v>71.666666666666671</v>
      </c>
      <c r="V110">
        <v>139</v>
      </c>
      <c r="W110">
        <v>3496</v>
      </c>
      <c r="X110">
        <v>3496</v>
      </c>
      <c r="Y110" t="s">
        <v>24</v>
      </c>
      <c r="Z110">
        <v>0.54549999999999998</v>
      </c>
      <c r="AA110">
        <v>1</v>
      </c>
      <c r="AB110">
        <v>75</v>
      </c>
      <c r="AC110">
        <v>70</v>
      </c>
      <c r="AD110">
        <v>85</v>
      </c>
      <c r="AE110">
        <v>35</v>
      </c>
      <c r="AF110">
        <v>90</v>
      </c>
      <c r="AG110">
        <v>75</v>
      </c>
      <c r="AH110">
        <v>65</v>
      </c>
    </row>
    <row r="111" spans="1:34">
      <c r="A111">
        <v>20</v>
      </c>
      <c r="B111">
        <v>1</v>
      </c>
      <c r="C111">
        <v>2</v>
      </c>
      <c r="D111">
        <v>0.76299091064997426</v>
      </c>
      <c r="E111">
        <v>0.9623621025308241</v>
      </c>
      <c r="F111">
        <v>0.7334322453016815</v>
      </c>
      <c r="G111">
        <v>0</v>
      </c>
      <c r="H111">
        <v>0</v>
      </c>
      <c r="I111">
        <v>0</v>
      </c>
      <c r="J111">
        <v>74</v>
      </c>
      <c r="K111">
        <v>1</v>
      </c>
      <c r="L111">
        <v>20</v>
      </c>
      <c r="M111">
        <v>20</v>
      </c>
      <c r="N111">
        <v>0.19999999999999996</v>
      </c>
      <c r="O111">
        <v>21.75</v>
      </c>
      <c r="P111">
        <v>41.666666666666664</v>
      </c>
      <c r="V111">
        <v>226</v>
      </c>
      <c r="W111">
        <v>4449</v>
      </c>
      <c r="X111">
        <v>4449</v>
      </c>
      <c r="Y111" t="s">
        <v>25</v>
      </c>
      <c r="Z111">
        <v>0.8</v>
      </c>
      <c r="AA111">
        <v>1</v>
      </c>
      <c r="AB111">
        <v>60</v>
      </c>
      <c r="AC111">
        <v>40</v>
      </c>
      <c r="AD111">
        <v>50</v>
      </c>
      <c r="AE111">
        <v>10</v>
      </c>
      <c r="AF111">
        <v>55</v>
      </c>
      <c r="AG111">
        <v>35</v>
      </c>
      <c r="AH111">
        <v>90</v>
      </c>
    </row>
    <row r="112" spans="1:34">
      <c r="A112">
        <v>20</v>
      </c>
      <c r="B112">
        <v>1</v>
      </c>
      <c r="C112">
        <v>3</v>
      </c>
      <c r="D112">
        <v>1.0300120048019208</v>
      </c>
      <c r="E112">
        <v>0.99010880316518302</v>
      </c>
      <c r="F112">
        <v>0.99010880316518302</v>
      </c>
      <c r="G112">
        <v>1</v>
      </c>
      <c r="H112">
        <v>1</v>
      </c>
      <c r="I112">
        <v>0</v>
      </c>
      <c r="J112">
        <v>248</v>
      </c>
      <c r="K112">
        <v>1</v>
      </c>
      <c r="L112">
        <v>39</v>
      </c>
      <c r="M112">
        <v>39</v>
      </c>
      <c r="N112">
        <v>0.22219999999999995</v>
      </c>
      <c r="O112">
        <v>16.14</v>
      </c>
      <c r="P112">
        <v>65</v>
      </c>
      <c r="V112">
        <v>52</v>
      </c>
      <c r="W112">
        <v>6006</v>
      </c>
      <c r="X112">
        <v>6006</v>
      </c>
      <c r="Y112" t="s">
        <v>24</v>
      </c>
      <c r="Z112">
        <v>0.77780000000000005</v>
      </c>
      <c r="AA112">
        <v>1</v>
      </c>
      <c r="AB112">
        <v>80</v>
      </c>
      <c r="AC112">
        <v>55</v>
      </c>
      <c r="AD112">
        <v>80</v>
      </c>
      <c r="AE112">
        <v>20</v>
      </c>
      <c r="AF112">
        <v>75</v>
      </c>
      <c r="AG112">
        <v>80</v>
      </c>
      <c r="AH112">
        <v>80</v>
      </c>
    </row>
    <row r="113" spans="1:34">
      <c r="A113">
        <v>20</v>
      </c>
      <c r="B113">
        <v>2</v>
      </c>
      <c r="C113">
        <v>1</v>
      </c>
      <c r="D113">
        <v>0.68178545716342698</v>
      </c>
      <c r="E113">
        <v>0.74743488555643256</v>
      </c>
      <c r="F113">
        <v>0.53745743473325769</v>
      </c>
      <c r="G113">
        <v>0</v>
      </c>
      <c r="H113">
        <v>0</v>
      </c>
      <c r="I113">
        <v>0</v>
      </c>
      <c r="J113">
        <v>190</v>
      </c>
      <c r="K113">
        <v>1</v>
      </c>
      <c r="L113">
        <v>12</v>
      </c>
      <c r="M113">
        <v>12</v>
      </c>
      <c r="N113">
        <v>7.6899999999999968E-2</v>
      </c>
      <c r="O113">
        <v>7.83</v>
      </c>
      <c r="P113">
        <v>73.333333333333329</v>
      </c>
      <c r="V113">
        <v>110</v>
      </c>
      <c r="W113">
        <v>947</v>
      </c>
      <c r="X113">
        <v>947</v>
      </c>
      <c r="Y113" t="s">
        <v>24</v>
      </c>
      <c r="Z113">
        <v>0.92310000000000003</v>
      </c>
      <c r="AA113">
        <v>1</v>
      </c>
      <c r="AB113">
        <v>75</v>
      </c>
      <c r="AC113">
        <v>85</v>
      </c>
      <c r="AD113">
        <v>80</v>
      </c>
      <c r="AE113">
        <v>45</v>
      </c>
      <c r="AF113">
        <v>85</v>
      </c>
      <c r="AG113">
        <v>70</v>
      </c>
      <c r="AH113">
        <v>55</v>
      </c>
    </row>
    <row r="114" spans="1:34">
      <c r="A114">
        <v>20</v>
      </c>
      <c r="B114">
        <v>2</v>
      </c>
      <c r="C114">
        <v>2</v>
      </c>
      <c r="D114">
        <v>0.90280777537796975</v>
      </c>
      <c r="E114">
        <v>0.8571428571428571</v>
      </c>
      <c r="F114">
        <v>0.71169125993189553</v>
      </c>
      <c r="G114">
        <v>0</v>
      </c>
      <c r="H114">
        <v>0</v>
      </c>
      <c r="I114">
        <v>0</v>
      </c>
      <c r="J114">
        <v>195</v>
      </c>
      <c r="K114">
        <v>3</v>
      </c>
      <c r="L114">
        <v>26</v>
      </c>
      <c r="M114">
        <v>8.6666666666666661</v>
      </c>
      <c r="N114">
        <v>0</v>
      </c>
      <c r="O114">
        <v>19.579999999999998</v>
      </c>
      <c r="P114">
        <v>77.5</v>
      </c>
      <c r="V114">
        <v>105</v>
      </c>
      <c r="W114">
        <v>1200</v>
      </c>
      <c r="X114">
        <v>1254</v>
      </c>
      <c r="Y114" t="s">
        <v>25</v>
      </c>
      <c r="Z114">
        <v>1</v>
      </c>
      <c r="AA114">
        <v>1</v>
      </c>
      <c r="AB114">
        <v>80</v>
      </c>
      <c r="AC114">
        <v>70</v>
      </c>
      <c r="AD114">
        <v>85</v>
      </c>
      <c r="AE114">
        <v>60</v>
      </c>
      <c r="AF114">
        <v>75</v>
      </c>
      <c r="AG114">
        <v>95</v>
      </c>
      <c r="AH114">
        <v>40</v>
      </c>
    </row>
    <row r="115" spans="1:34">
      <c r="A115">
        <v>20</v>
      </c>
      <c r="B115">
        <v>2</v>
      </c>
      <c r="C115">
        <v>3</v>
      </c>
      <c r="D115">
        <v>1</v>
      </c>
      <c r="E115">
        <v>0.78830874006810447</v>
      </c>
      <c r="F115">
        <v>0.78830874006810447</v>
      </c>
      <c r="G115">
        <v>0</v>
      </c>
      <c r="H115">
        <v>0</v>
      </c>
      <c r="I115">
        <v>0</v>
      </c>
      <c r="J115">
        <v>173</v>
      </c>
      <c r="K115">
        <v>3</v>
      </c>
      <c r="L115">
        <v>30</v>
      </c>
      <c r="M115">
        <v>10</v>
      </c>
      <c r="N115">
        <v>0.25</v>
      </c>
      <c r="O115">
        <v>15.67</v>
      </c>
      <c r="P115">
        <v>74.166666666666671</v>
      </c>
      <c r="V115">
        <v>127</v>
      </c>
      <c r="W115">
        <v>1389</v>
      </c>
      <c r="X115">
        <v>1389</v>
      </c>
      <c r="Y115" t="s">
        <v>24</v>
      </c>
      <c r="Z115">
        <v>0.75</v>
      </c>
      <c r="AA115">
        <v>1</v>
      </c>
      <c r="AB115">
        <v>75</v>
      </c>
      <c r="AC115">
        <v>40</v>
      </c>
      <c r="AD115">
        <v>85</v>
      </c>
      <c r="AE115">
        <v>75</v>
      </c>
      <c r="AF115">
        <v>75</v>
      </c>
      <c r="AG115">
        <v>95</v>
      </c>
      <c r="AH115">
        <v>25</v>
      </c>
    </row>
    <row r="116" spans="1:34">
      <c r="A116">
        <v>21</v>
      </c>
      <c r="B116">
        <v>1</v>
      </c>
      <c r="C116">
        <v>1</v>
      </c>
      <c r="D116">
        <v>0.65237523580860912</v>
      </c>
      <c r="E116">
        <v>0.83843949746528545</v>
      </c>
      <c r="F116">
        <v>0.62710187932739858</v>
      </c>
      <c r="G116">
        <v>0</v>
      </c>
      <c r="H116">
        <v>0</v>
      </c>
      <c r="I116">
        <v>0</v>
      </c>
      <c r="J116">
        <v>139</v>
      </c>
      <c r="K116">
        <v>1</v>
      </c>
      <c r="L116">
        <v>3</v>
      </c>
      <c r="M116">
        <v>3</v>
      </c>
      <c r="N116">
        <v>1</v>
      </c>
      <c r="O116">
        <v>0</v>
      </c>
      <c r="P116">
        <v>36.666666666666664</v>
      </c>
      <c r="V116">
        <v>161</v>
      </c>
      <c r="W116">
        <v>3804</v>
      </c>
      <c r="X116">
        <v>3804</v>
      </c>
      <c r="Y116" t="s">
        <v>24</v>
      </c>
      <c r="Z116">
        <v>0</v>
      </c>
      <c r="AA116">
        <v>1</v>
      </c>
      <c r="AB116">
        <v>40</v>
      </c>
      <c r="AC116">
        <v>35</v>
      </c>
      <c r="AD116">
        <v>65</v>
      </c>
      <c r="AE116">
        <v>20</v>
      </c>
      <c r="AF116">
        <v>35</v>
      </c>
      <c r="AG116">
        <v>25</v>
      </c>
      <c r="AH116">
        <v>80</v>
      </c>
    </row>
    <row r="117" spans="1:34">
      <c r="A117">
        <v>21</v>
      </c>
      <c r="B117">
        <v>1</v>
      </c>
      <c r="C117">
        <v>2</v>
      </c>
      <c r="D117">
        <v>0.76179043045789741</v>
      </c>
      <c r="E117">
        <v>0.96084793424183434</v>
      </c>
      <c r="F117">
        <v>0.73227827233761955</v>
      </c>
      <c r="G117">
        <v>0</v>
      </c>
      <c r="H117">
        <v>0</v>
      </c>
      <c r="I117">
        <v>0</v>
      </c>
      <c r="J117">
        <v>300</v>
      </c>
      <c r="K117">
        <v>5</v>
      </c>
      <c r="L117">
        <v>73</v>
      </c>
      <c r="M117">
        <v>14.6</v>
      </c>
      <c r="N117">
        <v>0.95</v>
      </c>
      <c r="O117">
        <v>23</v>
      </c>
      <c r="P117">
        <v>36.666666666666664</v>
      </c>
      <c r="V117">
        <v>0</v>
      </c>
      <c r="W117">
        <v>2675</v>
      </c>
      <c r="X117">
        <v>4442</v>
      </c>
      <c r="Y117" t="s">
        <v>25</v>
      </c>
      <c r="Z117">
        <v>0.05</v>
      </c>
      <c r="AA117">
        <v>0</v>
      </c>
      <c r="AB117">
        <v>40</v>
      </c>
      <c r="AC117">
        <v>25</v>
      </c>
      <c r="AD117">
        <v>40</v>
      </c>
      <c r="AE117">
        <v>30</v>
      </c>
      <c r="AF117">
        <v>40</v>
      </c>
      <c r="AG117">
        <v>45</v>
      </c>
      <c r="AH117">
        <v>70</v>
      </c>
    </row>
    <row r="118" spans="1:34">
      <c r="A118">
        <v>21</v>
      </c>
      <c r="B118">
        <v>1</v>
      </c>
      <c r="C118">
        <v>3</v>
      </c>
      <c r="D118">
        <v>1.0087463556851313</v>
      </c>
      <c r="E118">
        <v>0.96966699637322784</v>
      </c>
      <c r="F118">
        <v>0.96966699637322784</v>
      </c>
      <c r="G118">
        <v>1</v>
      </c>
      <c r="H118">
        <v>1</v>
      </c>
      <c r="I118">
        <v>0</v>
      </c>
      <c r="J118">
        <v>133</v>
      </c>
      <c r="K118">
        <v>1</v>
      </c>
      <c r="L118">
        <v>30</v>
      </c>
      <c r="M118">
        <v>30</v>
      </c>
      <c r="N118">
        <v>1</v>
      </c>
      <c r="O118">
        <v>0</v>
      </c>
      <c r="P118">
        <v>17.5</v>
      </c>
      <c r="V118">
        <v>167</v>
      </c>
      <c r="W118">
        <v>5882</v>
      </c>
      <c r="X118">
        <v>5882</v>
      </c>
      <c r="Y118" t="s">
        <v>24</v>
      </c>
      <c r="Z118">
        <v>0</v>
      </c>
      <c r="AA118">
        <v>1</v>
      </c>
      <c r="AB118">
        <v>25</v>
      </c>
      <c r="AC118">
        <v>10</v>
      </c>
      <c r="AD118">
        <v>25</v>
      </c>
      <c r="AE118">
        <v>10</v>
      </c>
      <c r="AF118">
        <v>20</v>
      </c>
      <c r="AG118">
        <v>15</v>
      </c>
      <c r="AH118">
        <v>90</v>
      </c>
    </row>
    <row r="119" spans="1:34">
      <c r="A119">
        <v>21</v>
      </c>
      <c r="B119">
        <v>2</v>
      </c>
      <c r="C119">
        <v>1</v>
      </c>
      <c r="D119">
        <v>0.78473722102231824</v>
      </c>
      <c r="E119">
        <v>0.8602999210734017</v>
      </c>
      <c r="F119">
        <v>0.61861520998864927</v>
      </c>
      <c r="G119">
        <v>0</v>
      </c>
      <c r="H119">
        <v>0</v>
      </c>
      <c r="I119">
        <v>0</v>
      </c>
      <c r="J119">
        <v>270</v>
      </c>
      <c r="K119">
        <v>2</v>
      </c>
      <c r="L119">
        <v>9</v>
      </c>
      <c r="M119">
        <v>4.5</v>
      </c>
      <c r="N119">
        <v>0.94440000000000002</v>
      </c>
      <c r="O119">
        <v>10</v>
      </c>
      <c r="P119">
        <v>31.666666666666668</v>
      </c>
      <c r="V119">
        <v>30</v>
      </c>
      <c r="W119">
        <v>1090</v>
      </c>
      <c r="X119">
        <v>1090</v>
      </c>
      <c r="Y119" t="s">
        <v>24</v>
      </c>
      <c r="Z119">
        <v>5.5599999999999997E-2</v>
      </c>
      <c r="AA119">
        <v>1</v>
      </c>
      <c r="AB119">
        <v>45</v>
      </c>
      <c r="AC119">
        <v>25</v>
      </c>
      <c r="AD119">
        <v>35</v>
      </c>
      <c r="AE119">
        <v>35</v>
      </c>
      <c r="AF119">
        <v>30</v>
      </c>
      <c r="AG119">
        <v>20</v>
      </c>
      <c r="AH119">
        <v>65</v>
      </c>
    </row>
    <row r="120" spans="1:34">
      <c r="A120">
        <v>21</v>
      </c>
      <c r="B120">
        <v>2</v>
      </c>
      <c r="C120">
        <v>2</v>
      </c>
      <c r="D120">
        <v>0.91504679625629948</v>
      </c>
      <c r="E120">
        <v>0.86876281613123718</v>
      </c>
      <c r="F120">
        <v>0.72133938706015888</v>
      </c>
      <c r="G120">
        <v>0</v>
      </c>
      <c r="H120">
        <v>0</v>
      </c>
      <c r="I120">
        <v>0</v>
      </c>
      <c r="J120">
        <v>300</v>
      </c>
      <c r="K120">
        <v>5</v>
      </c>
      <c r="L120">
        <v>100</v>
      </c>
      <c r="M120">
        <v>20</v>
      </c>
      <c r="N120">
        <v>1</v>
      </c>
      <c r="O120">
        <v>0</v>
      </c>
      <c r="P120">
        <v>51.666666666666664</v>
      </c>
      <c r="V120">
        <v>0</v>
      </c>
      <c r="W120">
        <v>623</v>
      </c>
      <c r="X120">
        <v>1271</v>
      </c>
      <c r="Y120" t="s">
        <v>25</v>
      </c>
      <c r="Z120">
        <v>0</v>
      </c>
      <c r="AA120">
        <v>0</v>
      </c>
      <c r="AB120">
        <v>50</v>
      </c>
      <c r="AC120">
        <v>25</v>
      </c>
      <c r="AD120">
        <v>65</v>
      </c>
      <c r="AE120">
        <v>50</v>
      </c>
      <c r="AF120">
        <v>55</v>
      </c>
      <c r="AG120">
        <v>65</v>
      </c>
      <c r="AH120">
        <v>50</v>
      </c>
    </row>
    <row r="121" spans="1:34">
      <c r="A121">
        <v>21</v>
      </c>
      <c r="B121">
        <v>2</v>
      </c>
      <c r="C121">
        <v>3</v>
      </c>
      <c r="D121">
        <v>1.1130309575233981</v>
      </c>
      <c r="E121">
        <v>0.87741203178206584</v>
      </c>
      <c r="F121">
        <v>0.87741203178206584</v>
      </c>
      <c r="G121">
        <v>1</v>
      </c>
      <c r="H121">
        <v>0</v>
      </c>
      <c r="I121">
        <v>0</v>
      </c>
      <c r="J121">
        <v>300</v>
      </c>
      <c r="K121">
        <v>4</v>
      </c>
      <c r="L121">
        <v>78</v>
      </c>
      <c r="M121">
        <v>19.5</v>
      </c>
      <c r="N121">
        <v>0.85</v>
      </c>
      <c r="O121">
        <v>14.33</v>
      </c>
      <c r="P121">
        <v>47.5</v>
      </c>
      <c r="V121">
        <v>0</v>
      </c>
      <c r="W121">
        <v>1390</v>
      </c>
      <c r="X121">
        <v>1546</v>
      </c>
      <c r="Y121" t="s">
        <v>25</v>
      </c>
      <c r="Z121">
        <v>0.15</v>
      </c>
      <c r="AA121">
        <v>0</v>
      </c>
      <c r="AB121">
        <v>60</v>
      </c>
      <c r="AC121">
        <v>25</v>
      </c>
      <c r="AD121">
        <v>60</v>
      </c>
      <c r="AE121">
        <v>35</v>
      </c>
      <c r="AF121">
        <v>60</v>
      </c>
      <c r="AG121">
        <v>45</v>
      </c>
      <c r="AH121">
        <v>65</v>
      </c>
    </row>
    <row r="122" spans="1:34">
      <c r="A122">
        <v>22</v>
      </c>
      <c r="B122">
        <v>1</v>
      </c>
      <c r="C122">
        <v>1</v>
      </c>
      <c r="D122">
        <v>0.57039958840679128</v>
      </c>
      <c r="E122">
        <v>0.73308353537579896</v>
      </c>
      <c r="F122">
        <v>0.54830201121002309</v>
      </c>
      <c r="G122">
        <v>0</v>
      </c>
      <c r="H122">
        <v>0</v>
      </c>
      <c r="I122">
        <v>0</v>
      </c>
      <c r="J122">
        <v>300</v>
      </c>
      <c r="K122">
        <v>2</v>
      </c>
      <c r="L122">
        <v>20</v>
      </c>
      <c r="M122">
        <v>10</v>
      </c>
      <c r="N122">
        <v>0.30000000000000004</v>
      </c>
      <c r="O122">
        <v>9.4600000000000009</v>
      </c>
      <c r="P122">
        <v>62.5</v>
      </c>
      <c r="V122">
        <v>0</v>
      </c>
      <c r="W122">
        <v>2680</v>
      </c>
      <c r="X122">
        <v>3326</v>
      </c>
      <c r="Y122" t="s">
        <v>25</v>
      </c>
      <c r="Z122">
        <v>0.7</v>
      </c>
      <c r="AA122">
        <v>0</v>
      </c>
      <c r="AB122">
        <v>80</v>
      </c>
      <c r="AC122">
        <v>55</v>
      </c>
      <c r="AD122">
        <v>75</v>
      </c>
      <c r="AE122">
        <v>55</v>
      </c>
      <c r="AF122">
        <v>75</v>
      </c>
      <c r="AG122">
        <v>35</v>
      </c>
      <c r="AH122">
        <v>45</v>
      </c>
    </row>
    <row r="123" spans="1:34">
      <c r="A123">
        <v>22</v>
      </c>
      <c r="B123">
        <v>1</v>
      </c>
      <c r="C123">
        <v>2</v>
      </c>
      <c r="D123">
        <v>0.77653918710341274</v>
      </c>
      <c r="E123">
        <v>0.97945057322085227</v>
      </c>
      <c r="F123">
        <v>0.74645565446752393</v>
      </c>
      <c r="G123">
        <v>0</v>
      </c>
      <c r="H123">
        <v>0</v>
      </c>
      <c r="I123">
        <v>0</v>
      </c>
      <c r="J123">
        <v>300</v>
      </c>
      <c r="K123">
        <v>3</v>
      </c>
      <c r="L123">
        <v>87</v>
      </c>
      <c r="M123">
        <v>29</v>
      </c>
      <c r="N123">
        <v>0.44999999999999996</v>
      </c>
      <c r="O123">
        <v>10.55</v>
      </c>
      <c r="P123">
        <v>35.833333333333336</v>
      </c>
      <c r="V123">
        <v>0</v>
      </c>
      <c r="W123">
        <v>4528</v>
      </c>
      <c r="X123">
        <v>4528</v>
      </c>
      <c r="Y123" t="s">
        <v>24</v>
      </c>
      <c r="Z123">
        <v>0.55000000000000004</v>
      </c>
      <c r="AA123">
        <v>0</v>
      </c>
      <c r="AB123">
        <v>80</v>
      </c>
      <c r="AC123">
        <v>25</v>
      </c>
      <c r="AD123">
        <v>55</v>
      </c>
      <c r="AE123">
        <v>15</v>
      </c>
      <c r="AF123">
        <v>25</v>
      </c>
      <c r="AG123">
        <v>15</v>
      </c>
      <c r="AH123">
        <v>85</v>
      </c>
    </row>
    <row r="124" spans="1:34">
      <c r="A124">
        <v>22</v>
      </c>
      <c r="B124">
        <v>1</v>
      </c>
      <c r="C124">
        <v>3</v>
      </c>
      <c r="D124">
        <v>1.0330989538672612</v>
      </c>
      <c r="E124">
        <v>0.99307616221562811</v>
      </c>
      <c r="F124">
        <v>0.99307616221562811</v>
      </c>
      <c r="G124">
        <v>1</v>
      </c>
      <c r="H124">
        <v>1</v>
      </c>
      <c r="I124">
        <v>0</v>
      </c>
      <c r="J124">
        <v>209</v>
      </c>
      <c r="K124">
        <v>6</v>
      </c>
      <c r="L124">
        <v>46</v>
      </c>
      <c r="M124">
        <v>7.666666666666667</v>
      </c>
      <c r="N124">
        <v>0.4</v>
      </c>
      <c r="O124">
        <v>11.11</v>
      </c>
      <c r="P124">
        <v>26.666666666666668</v>
      </c>
      <c r="V124">
        <v>91</v>
      </c>
      <c r="W124">
        <v>6024</v>
      </c>
      <c r="X124">
        <v>6024</v>
      </c>
      <c r="Y124" t="s">
        <v>24</v>
      </c>
      <c r="Z124">
        <v>0.6</v>
      </c>
      <c r="AA124">
        <v>1</v>
      </c>
      <c r="AB124">
        <v>65</v>
      </c>
      <c r="AC124">
        <v>10</v>
      </c>
      <c r="AD124">
        <v>15</v>
      </c>
      <c r="AE124">
        <v>15</v>
      </c>
      <c r="AF124">
        <v>25</v>
      </c>
      <c r="AG124">
        <v>30</v>
      </c>
      <c r="AH124">
        <v>85</v>
      </c>
    </row>
    <row r="125" spans="1:34">
      <c r="A125">
        <v>22</v>
      </c>
      <c r="B125">
        <v>2</v>
      </c>
      <c r="C125">
        <v>1</v>
      </c>
      <c r="D125">
        <v>0.66234701223902093</v>
      </c>
      <c r="E125">
        <v>0.72612470402525653</v>
      </c>
      <c r="F125">
        <v>0.52213393870601588</v>
      </c>
      <c r="G125">
        <v>0</v>
      </c>
      <c r="H125">
        <v>0</v>
      </c>
      <c r="I125">
        <v>0</v>
      </c>
      <c r="J125">
        <v>217</v>
      </c>
      <c r="K125">
        <v>1</v>
      </c>
      <c r="L125">
        <v>22</v>
      </c>
      <c r="M125">
        <v>22</v>
      </c>
      <c r="N125">
        <v>0.42859999999999998</v>
      </c>
      <c r="O125">
        <v>9.25</v>
      </c>
      <c r="P125">
        <v>73.333333333333329</v>
      </c>
      <c r="V125">
        <v>83</v>
      </c>
      <c r="W125">
        <v>920</v>
      </c>
      <c r="X125">
        <v>920</v>
      </c>
      <c r="Y125" t="s">
        <v>24</v>
      </c>
      <c r="Z125">
        <v>0.57140000000000002</v>
      </c>
      <c r="AA125">
        <v>1</v>
      </c>
      <c r="AB125">
        <v>85</v>
      </c>
      <c r="AC125">
        <v>85</v>
      </c>
      <c r="AD125">
        <v>75</v>
      </c>
      <c r="AE125">
        <v>70</v>
      </c>
      <c r="AF125">
        <v>80</v>
      </c>
      <c r="AG125">
        <v>45</v>
      </c>
      <c r="AH125">
        <v>30</v>
      </c>
    </row>
    <row r="126" spans="1:34">
      <c r="A126">
        <v>22</v>
      </c>
      <c r="B126">
        <v>2</v>
      </c>
      <c r="C126">
        <v>2</v>
      </c>
      <c r="D126">
        <v>0.97264218862491003</v>
      </c>
      <c r="E126">
        <v>0.92344497607655507</v>
      </c>
      <c r="F126">
        <v>0.76674233825198634</v>
      </c>
      <c r="G126">
        <v>0</v>
      </c>
      <c r="H126">
        <v>0</v>
      </c>
      <c r="I126">
        <v>0</v>
      </c>
      <c r="J126">
        <v>293</v>
      </c>
      <c r="K126">
        <v>1</v>
      </c>
      <c r="L126">
        <v>65</v>
      </c>
      <c r="M126">
        <v>65</v>
      </c>
      <c r="N126">
        <v>0.42110000000000003</v>
      </c>
      <c r="O126">
        <v>10.82</v>
      </c>
      <c r="P126">
        <v>60</v>
      </c>
      <c r="V126">
        <v>7</v>
      </c>
      <c r="W126">
        <v>1351</v>
      </c>
      <c r="X126">
        <v>1351</v>
      </c>
      <c r="Y126" t="s">
        <v>24</v>
      </c>
      <c r="Z126">
        <v>0.57889999999999997</v>
      </c>
      <c r="AA126">
        <v>1</v>
      </c>
      <c r="AB126">
        <v>90</v>
      </c>
      <c r="AC126">
        <v>70</v>
      </c>
      <c r="AD126">
        <v>55</v>
      </c>
      <c r="AE126">
        <v>25</v>
      </c>
      <c r="AF126">
        <v>85</v>
      </c>
      <c r="AG126">
        <v>35</v>
      </c>
      <c r="AH126">
        <v>75</v>
      </c>
    </row>
    <row r="127" spans="1:34">
      <c r="A127">
        <v>22</v>
      </c>
      <c r="B127">
        <v>2</v>
      </c>
      <c r="C127">
        <v>3</v>
      </c>
      <c r="D127">
        <v>1.1432685385169186</v>
      </c>
      <c r="E127">
        <v>0.90124858115777529</v>
      </c>
      <c r="F127">
        <v>0.90124858115777529</v>
      </c>
      <c r="G127">
        <v>1</v>
      </c>
      <c r="H127">
        <v>0</v>
      </c>
      <c r="I127">
        <v>0</v>
      </c>
      <c r="J127">
        <v>218</v>
      </c>
      <c r="K127">
        <v>2</v>
      </c>
      <c r="L127">
        <v>54</v>
      </c>
      <c r="M127">
        <v>27</v>
      </c>
      <c r="N127">
        <v>0.4667</v>
      </c>
      <c r="O127">
        <v>11</v>
      </c>
      <c r="P127">
        <v>42.5</v>
      </c>
      <c r="V127">
        <v>82</v>
      </c>
      <c r="W127">
        <v>1588</v>
      </c>
      <c r="X127">
        <v>1588</v>
      </c>
      <c r="Y127" t="s">
        <v>24</v>
      </c>
      <c r="Z127">
        <v>0.5333</v>
      </c>
      <c r="AA127">
        <v>1</v>
      </c>
      <c r="AB127">
        <v>85</v>
      </c>
      <c r="AC127">
        <v>20</v>
      </c>
      <c r="AD127">
        <v>30</v>
      </c>
      <c r="AE127">
        <v>20</v>
      </c>
      <c r="AF127">
        <v>65</v>
      </c>
      <c r="AG127">
        <v>35</v>
      </c>
      <c r="AH127">
        <v>80</v>
      </c>
    </row>
    <row r="128" spans="1:34">
      <c r="A128">
        <v>23</v>
      </c>
      <c r="B128">
        <v>1</v>
      </c>
      <c r="C128">
        <v>1</v>
      </c>
      <c r="D128">
        <v>0.663522551877894</v>
      </c>
      <c r="E128">
        <v>0.85276614502975534</v>
      </c>
      <c r="F128">
        <v>0.63781734256511702</v>
      </c>
      <c r="G128">
        <v>0</v>
      </c>
      <c r="H128">
        <v>0</v>
      </c>
      <c r="I128">
        <v>0</v>
      </c>
      <c r="J128">
        <v>300</v>
      </c>
      <c r="K128">
        <v>2</v>
      </c>
      <c r="L128">
        <v>13</v>
      </c>
      <c r="M128">
        <v>6.5</v>
      </c>
      <c r="N128">
        <v>0.55000000000000004</v>
      </c>
      <c r="O128">
        <v>8.56</v>
      </c>
      <c r="P128">
        <v>34.166666666666664</v>
      </c>
      <c r="V128">
        <v>0</v>
      </c>
      <c r="W128">
        <v>3869</v>
      </c>
      <c r="X128">
        <v>3869</v>
      </c>
      <c r="Y128" t="s">
        <v>25</v>
      </c>
      <c r="Z128">
        <v>0.45</v>
      </c>
      <c r="AA128">
        <v>0</v>
      </c>
      <c r="AB128">
        <v>50</v>
      </c>
      <c r="AC128">
        <v>40</v>
      </c>
      <c r="AD128">
        <v>20</v>
      </c>
      <c r="AE128">
        <v>40</v>
      </c>
      <c r="AF128">
        <v>40</v>
      </c>
      <c r="AG128">
        <v>15</v>
      </c>
      <c r="AH128">
        <v>60</v>
      </c>
    </row>
    <row r="129" spans="1:34">
      <c r="A129">
        <v>23</v>
      </c>
      <c r="B129">
        <v>1</v>
      </c>
      <c r="C129">
        <v>2</v>
      </c>
      <c r="D129">
        <v>0.76796432858857833</v>
      </c>
      <c r="E129">
        <v>0.96863508544235344</v>
      </c>
      <c r="F129">
        <v>0.73821299043850974</v>
      </c>
      <c r="G129">
        <v>0</v>
      </c>
      <c r="H129">
        <v>0</v>
      </c>
      <c r="I129">
        <v>0</v>
      </c>
      <c r="J129">
        <v>147</v>
      </c>
      <c r="K129">
        <v>2</v>
      </c>
      <c r="L129">
        <v>42</v>
      </c>
      <c r="M129">
        <v>21</v>
      </c>
      <c r="N129">
        <v>0.66670000000000007</v>
      </c>
      <c r="O129">
        <v>10</v>
      </c>
      <c r="P129">
        <v>30</v>
      </c>
      <c r="V129">
        <v>153</v>
      </c>
      <c r="W129">
        <v>4429</v>
      </c>
      <c r="X129">
        <v>4478</v>
      </c>
      <c r="Y129" t="s">
        <v>24</v>
      </c>
      <c r="Z129">
        <v>0.33329999999999999</v>
      </c>
      <c r="AA129">
        <v>1</v>
      </c>
      <c r="AB129">
        <v>40</v>
      </c>
      <c r="AC129">
        <v>10</v>
      </c>
      <c r="AD129">
        <v>40</v>
      </c>
      <c r="AE129">
        <v>40</v>
      </c>
      <c r="AF129">
        <v>35</v>
      </c>
      <c r="AG129">
        <v>15</v>
      </c>
      <c r="AH129">
        <v>60</v>
      </c>
    </row>
    <row r="130" spans="1:34">
      <c r="A130">
        <v>23</v>
      </c>
      <c r="B130">
        <v>1</v>
      </c>
      <c r="C130">
        <v>3</v>
      </c>
      <c r="D130">
        <v>1.0130337849425484</v>
      </c>
      <c r="E130">
        <v>0.97378832838773488</v>
      </c>
      <c r="F130">
        <v>0.97378832838773488</v>
      </c>
      <c r="G130">
        <v>1</v>
      </c>
      <c r="H130">
        <v>1</v>
      </c>
      <c r="I130">
        <v>0</v>
      </c>
      <c r="J130">
        <v>99</v>
      </c>
      <c r="K130">
        <v>2</v>
      </c>
      <c r="L130">
        <v>22</v>
      </c>
      <c r="M130">
        <v>11</v>
      </c>
      <c r="N130">
        <v>0.71429999999999993</v>
      </c>
      <c r="O130">
        <v>11.5</v>
      </c>
      <c r="P130">
        <v>26.666666666666668</v>
      </c>
      <c r="V130">
        <v>201</v>
      </c>
      <c r="W130">
        <v>5907</v>
      </c>
      <c r="X130">
        <v>5907</v>
      </c>
      <c r="Y130" t="s">
        <v>24</v>
      </c>
      <c r="Z130">
        <v>0.28570000000000001</v>
      </c>
      <c r="AA130">
        <v>1</v>
      </c>
      <c r="AB130">
        <v>35</v>
      </c>
      <c r="AC130">
        <v>10</v>
      </c>
      <c r="AD130">
        <v>25</v>
      </c>
      <c r="AE130">
        <v>40</v>
      </c>
      <c r="AF130">
        <v>30</v>
      </c>
      <c r="AG130">
        <v>20</v>
      </c>
      <c r="AH130">
        <v>60</v>
      </c>
    </row>
    <row r="131" spans="1:34">
      <c r="A131">
        <v>23</v>
      </c>
      <c r="B131">
        <v>2</v>
      </c>
      <c r="C131">
        <v>1</v>
      </c>
      <c r="D131">
        <v>0.62131029517638592</v>
      </c>
      <c r="E131">
        <v>0.68113654301499604</v>
      </c>
      <c r="F131">
        <v>0.48978433598183879</v>
      </c>
      <c r="G131">
        <v>0</v>
      </c>
      <c r="H131">
        <v>0</v>
      </c>
      <c r="I131">
        <v>0</v>
      </c>
      <c r="J131">
        <v>163</v>
      </c>
      <c r="K131">
        <v>1</v>
      </c>
      <c r="L131">
        <v>17</v>
      </c>
      <c r="M131">
        <v>17</v>
      </c>
      <c r="N131">
        <v>0.6</v>
      </c>
      <c r="O131">
        <v>13.25</v>
      </c>
      <c r="P131">
        <v>42.5</v>
      </c>
      <c r="V131">
        <v>137</v>
      </c>
      <c r="W131">
        <v>863</v>
      </c>
      <c r="X131">
        <v>863</v>
      </c>
      <c r="Y131" t="s">
        <v>24</v>
      </c>
      <c r="Z131">
        <v>0.4</v>
      </c>
      <c r="AA131">
        <v>1</v>
      </c>
      <c r="AB131">
        <v>40</v>
      </c>
      <c r="AC131">
        <v>30</v>
      </c>
      <c r="AD131">
        <v>35</v>
      </c>
      <c r="AE131">
        <v>70</v>
      </c>
      <c r="AF131">
        <v>30</v>
      </c>
      <c r="AG131">
        <v>50</v>
      </c>
      <c r="AH131">
        <v>30</v>
      </c>
    </row>
    <row r="132" spans="1:34">
      <c r="A132">
        <v>23</v>
      </c>
      <c r="B132">
        <v>2</v>
      </c>
      <c r="C132">
        <v>2</v>
      </c>
      <c r="D132">
        <v>0.95032397408207347</v>
      </c>
      <c r="E132">
        <v>0.90225563909774431</v>
      </c>
      <c r="F132">
        <v>0.74914869466515321</v>
      </c>
      <c r="G132">
        <v>0</v>
      </c>
      <c r="H132">
        <v>0</v>
      </c>
      <c r="I132">
        <v>0</v>
      </c>
      <c r="J132">
        <v>265</v>
      </c>
      <c r="K132">
        <v>2</v>
      </c>
      <c r="L132">
        <v>72</v>
      </c>
      <c r="M132">
        <v>36</v>
      </c>
      <c r="N132">
        <v>0.58820000000000006</v>
      </c>
      <c r="O132">
        <v>12</v>
      </c>
      <c r="P132">
        <v>45</v>
      </c>
      <c r="V132">
        <v>35</v>
      </c>
      <c r="W132">
        <v>1186</v>
      </c>
      <c r="X132">
        <v>1320</v>
      </c>
      <c r="Y132" t="s">
        <v>24</v>
      </c>
      <c r="Z132">
        <v>0.4118</v>
      </c>
      <c r="AA132">
        <v>1</v>
      </c>
      <c r="AB132">
        <v>45</v>
      </c>
      <c r="AC132">
        <v>25</v>
      </c>
      <c r="AD132">
        <v>40</v>
      </c>
      <c r="AE132">
        <v>70</v>
      </c>
      <c r="AF132">
        <v>55</v>
      </c>
      <c r="AG132">
        <v>35</v>
      </c>
      <c r="AH132">
        <v>30</v>
      </c>
    </row>
    <row r="133" spans="1:34">
      <c r="A133">
        <v>23</v>
      </c>
      <c r="B133">
        <v>2</v>
      </c>
      <c r="C133">
        <v>3</v>
      </c>
      <c r="D133">
        <v>1.2123830093592514</v>
      </c>
      <c r="E133">
        <v>0.95573212258796825</v>
      </c>
      <c r="F133">
        <v>0.95573212258796825</v>
      </c>
      <c r="G133">
        <v>1</v>
      </c>
      <c r="H133">
        <v>0</v>
      </c>
      <c r="I133">
        <v>0</v>
      </c>
      <c r="J133">
        <v>256</v>
      </c>
      <c r="K133">
        <v>4</v>
      </c>
      <c r="L133">
        <v>71</v>
      </c>
      <c r="M133">
        <v>17.75</v>
      </c>
      <c r="N133">
        <v>0.72219999999999995</v>
      </c>
      <c r="O133">
        <v>14.6</v>
      </c>
      <c r="P133">
        <v>42.5</v>
      </c>
      <c r="V133">
        <v>44</v>
      </c>
      <c r="W133">
        <v>1368</v>
      </c>
      <c r="X133">
        <v>1684</v>
      </c>
      <c r="Y133" t="s">
        <v>25</v>
      </c>
      <c r="Z133">
        <v>0.27779999999999999</v>
      </c>
      <c r="AA133">
        <v>1</v>
      </c>
      <c r="AB133">
        <v>50</v>
      </c>
      <c r="AC133">
        <v>30</v>
      </c>
      <c r="AD133">
        <v>40</v>
      </c>
      <c r="AE133">
        <v>50</v>
      </c>
      <c r="AF133">
        <v>50</v>
      </c>
      <c r="AG133">
        <v>35</v>
      </c>
      <c r="AH133">
        <v>50</v>
      </c>
    </row>
    <row r="134" spans="1:34">
      <c r="A134">
        <v>24</v>
      </c>
      <c r="B134">
        <v>1</v>
      </c>
      <c r="C134">
        <v>1</v>
      </c>
      <c r="D134">
        <v>0.69370605385011153</v>
      </c>
      <c r="E134">
        <v>0.89155829843508927</v>
      </c>
      <c r="F134">
        <v>0.66683151994724699</v>
      </c>
      <c r="G134">
        <v>0</v>
      </c>
      <c r="H134">
        <v>0</v>
      </c>
      <c r="I134">
        <v>0</v>
      </c>
      <c r="J134">
        <v>300</v>
      </c>
      <c r="K134">
        <v>2</v>
      </c>
      <c r="L134">
        <v>24</v>
      </c>
      <c r="M134">
        <v>12</v>
      </c>
      <c r="N134">
        <v>0.15000000000000002</v>
      </c>
      <c r="O134">
        <v>7.56</v>
      </c>
      <c r="P134">
        <v>65</v>
      </c>
      <c r="V134">
        <v>0</v>
      </c>
      <c r="W134">
        <v>4045</v>
      </c>
      <c r="X134">
        <v>4045</v>
      </c>
      <c r="Y134" t="s">
        <v>24</v>
      </c>
      <c r="Z134">
        <v>0.85</v>
      </c>
      <c r="AA134">
        <v>0</v>
      </c>
      <c r="AB134">
        <v>90</v>
      </c>
      <c r="AC134">
        <v>50</v>
      </c>
      <c r="AD134">
        <v>55</v>
      </c>
      <c r="AE134">
        <v>50</v>
      </c>
      <c r="AF134">
        <v>80</v>
      </c>
      <c r="AG134">
        <v>65</v>
      </c>
      <c r="AH134">
        <v>50</v>
      </c>
    </row>
    <row r="135" spans="1:34">
      <c r="A135">
        <v>24</v>
      </c>
      <c r="B135">
        <v>1</v>
      </c>
      <c r="C135">
        <v>2</v>
      </c>
      <c r="D135">
        <v>0.78545703995884064</v>
      </c>
      <c r="E135">
        <v>0.99069868051049104</v>
      </c>
      <c r="F135">
        <v>0.75502802505769862</v>
      </c>
      <c r="G135">
        <v>0</v>
      </c>
      <c r="H135">
        <v>0</v>
      </c>
      <c r="I135">
        <v>0</v>
      </c>
      <c r="J135">
        <v>300</v>
      </c>
      <c r="K135">
        <v>4</v>
      </c>
      <c r="L135">
        <v>58</v>
      </c>
      <c r="M135">
        <v>14.5</v>
      </c>
      <c r="N135">
        <v>0.15000000000000002</v>
      </c>
      <c r="O135">
        <v>9.2899999999999991</v>
      </c>
      <c r="P135">
        <v>44.166666666666664</v>
      </c>
      <c r="V135">
        <v>0</v>
      </c>
      <c r="W135">
        <v>4490</v>
      </c>
      <c r="X135">
        <v>4580</v>
      </c>
      <c r="Y135" t="s">
        <v>24</v>
      </c>
      <c r="Z135">
        <v>0.85</v>
      </c>
      <c r="AA135">
        <v>0</v>
      </c>
      <c r="AB135">
        <v>80</v>
      </c>
      <c r="AC135">
        <v>25</v>
      </c>
      <c r="AD135">
        <v>35</v>
      </c>
      <c r="AE135">
        <v>25</v>
      </c>
      <c r="AF135">
        <v>70</v>
      </c>
      <c r="AG135">
        <v>30</v>
      </c>
      <c r="AH135">
        <v>75</v>
      </c>
    </row>
    <row r="136" spans="1:34">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c r="A137">
        <v>24</v>
      </c>
      <c r="B137">
        <v>2</v>
      </c>
      <c r="C137">
        <v>1</v>
      </c>
      <c r="D137">
        <v>0.77753779697624192</v>
      </c>
      <c r="E137">
        <v>0.85240726124704025</v>
      </c>
      <c r="F137">
        <v>0.61293984108967081</v>
      </c>
      <c r="G137">
        <v>0</v>
      </c>
      <c r="H137">
        <v>0</v>
      </c>
      <c r="I137">
        <v>0</v>
      </c>
      <c r="J137">
        <v>150</v>
      </c>
      <c r="K137">
        <v>1</v>
      </c>
      <c r="L137">
        <v>14</v>
      </c>
      <c r="M137">
        <v>14</v>
      </c>
      <c r="N137">
        <v>9.9999999999999978E-2</v>
      </c>
      <c r="O137">
        <v>9</v>
      </c>
      <c r="P137">
        <v>75.833333333333329</v>
      </c>
      <c r="V137">
        <v>150</v>
      </c>
      <c r="W137">
        <v>1080</v>
      </c>
      <c r="X137">
        <v>1080</v>
      </c>
      <c r="Y137" t="s">
        <v>24</v>
      </c>
      <c r="Z137">
        <v>0.9</v>
      </c>
      <c r="AA137">
        <v>1</v>
      </c>
      <c r="AB137">
        <v>95</v>
      </c>
      <c r="AC137">
        <v>55</v>
      </c>
      <c r="AD137">
        <v>90</v>
      </c>
      <c r="AE137">
        <v>65</v>
      </c>
      <c r="AF137">
        <v>75</v>
      </c>
      <c r="AG137">
        <v>75</v>
      </c>
      <c r="AH137">
        <v>35</v>
      </c>
    </row>
    <row r="138" spans="1:34">
      <c r="A138">
        <v>24</v>
      </c>
      <c r="B138">
        <v>2</v>
      </c>
      <c r="C138">
        <v>2</v>
      </c>
      <c r="D138">
        <v>1.0230381569474443</v>
      </c>
      <c r="E138">
        <v>0.9712918660287081</v>
      </c>
      <c r="F138">
        <v>0.80646992054483546</v>
      </c>
      <c r="G138">
        <v>1</v>
      </c>
      <c r="H138">
        <v>0</v>
      </c>
      <c r="I138">
        <v>0</v>
      </c>
      <c r="J138">
        <v>300</v>
      </c>
      <c r="K138">
        <v>2</v>
      </c>
      <c r="L138">
        <v>99</v>
      </c>
      <c r="M138">
        <v>49.5</v>
      </c>
      <c r="N138">
        <v>5.259999999999998E-2</v>
      </c>
      <c r="O138">
        <v>11.17</v>
      </c>
      <c r="P138">
        <v>56.666666666666664</v>
      </c>
      <c r="V138">
        <v>0</v>
      </c>
      <c r="W138">
        <v>1031</v>
      </c>
      <c r="X138">
        <v>1421</v>
      </c>
      <c r="Y138" t="s">
        <v>25</v>
      </c>
      <c r="Z138">
        <v>0.94740000000000002</v>
      </c>
      <c r="AA138">
        <v>0</v>
      </c>
      <c r="AB138">
        <v>90</v>
      </c>
      <c r="AC138">
        <v>30</v>
      </c>
      <c r="AD138">
        <v>45</v>
      </c>
      <c r="AE138">
        <v>45</v>
      </c>
      <c r="AF138">
        <v>85</v>
      </c>
      <c r="AG138">
        <v>45</v>
      </c>
      <c r="AH138">
        <v>55</v>
      </c>
    </row>
    <row r="139" spans="1:34">
      <c r="A139">
        <v>24</v>
      </c>
      <c r="B139">
        <v>2</v>
      </c>
      <c r="C139">
        <v>3</v>
      </c>
      <c r="D139">
        <v>1.2656587473002159</v>
      </c>
      <c r="E139">
        <v>0.99772985244040857</v>
      </c>
      <c r="F139">
        <v>0.99772985244040857</v>
      </c>
      <c r="G139">
        <v>1</v>
      </c>
      <c r="H139">
        <v>1</v>
      </c>
      <c r="I139">
        <v>1</v>
      </c>
      <c r="J139">
        <v>300</v>
      </c>
      <c r="K139">
        <v>4</v>
      </c>
      <c r="L139">
        <v>84</v>
      </c>
      <c r="M139">
        <v>21</v>
      </c>
      <c r="N139">
        <v>9.9999999999999978E-2</v>
      </c>
      <c r="O139">
        <v>12.89</v>
      </c>
      <c r="P139">
        <v>47.5</v>
      </c>
      <c r="V139">
        <v>0</v>
      </c>
      <c r="W139">
        <v>1389</v>
      </c>
      <c r="X139">
        <v>1758</v>
      </c>
      <c r="Y139" t="s">
        <v>24</v>
      </c>
      <c r="Z139">
        <v>0.9</v>
      </c>
      <c r="AA139">
        <v>0</v>
      </c>
      <c r="AB139">
        <v>85</v>
      </c>
      <c r="AC139">
        <v>20</v>
      </c>
      <c r="AD139">
        <v>40</v>
      </c>
      <c r="AE139">
        <v>35</v>
      </c>
      <c r="AF139">
        <v>70</v>
      </c>
      <c r="AG139">
        <v>35</v>
      </c>
      <c r="AH139">
        <v>65</v>
      </c>
    </row>
    <row r="140" spans="1:34">
      <c r="A140">
        <v>25</v>
      </c>
      <c r="B140">
        <v>1</v>
      </c>
      <c r="C140">
        <v>1</v>
      </c>
      <c r="D140">
        <v>0.72629051620648255</v>
      </c>
      <c r="E140">
        <v>0.93343619131584743</v>
      </c>
      <c r="F140">
        <v>0.69815364325750084</v>
      </c>
      <c r="G140">
        <v>0</v>
      </c>
      <c r="H140">
        <v>0</v>
      </c>
      <c r="I140">
        <v>0</v>
      </c>
      <c r="J140">
        <v>179</v>
      </c>
      <c r="K140">
        <v>1</v>
      </c>
      <c r="L140">
        <v>11</v>
      </c>
      <c r="M140">
        <v>11</v>
      </c>
      <c r="N140">
        <v>0.5</v>
      </c>
      <c r="O140">
        <v>9.67</v>
      </c>
      <c r="P140">
        <v>40</v>
      </c>
      <c r="V140">
        <v>121</v>
      </c>
      <c r="W140">
        <v>4235</v>
      </c>
      <c r="X140">
        <v>4235</v>
      </c>
      <c r="Y140" t="s">
        <v>24</v>
      </c>
      <c r="Z140">
        <v>0.5</v>
      </c>
      <c r="AA140">
        <v>1</v>
      </c>
      <c r="AB140">
        <v>35</v>
      </c>
      <c r="AC140">
        <v>60</v>
      </c>
      <c r="AD140">
        <v>40</v>
      </c>
      <c r="AE140">
        <v>35</v>
      </c>
      <c r="AF140">
        <v>50</v>
      </c>
      <c r="AG140">
        <v>20</v>
      </c>
      <c r="AH140">
        <v>65</v>
      </c>
    </row>
    <row r="141" spans="1:34">
      <c r="A141">
        <v>25</v>
      </c>
      <c r="B141">
        <v>1</v>
      </c>
      <c r="C141">
        <v>2</v>
      </c>
      <c r="D141">
        <v>0.78768650317269762</v>
      </c>
      <c r="E141">
        <v>0.9935107073329007</v>
      </c>
      <c r="F141">
        <v>0.75717111770524237</v>
      </c>
      <c r="G141">
        <v>0</v>
      </c>
      <c r="H141">
        <v>0</v>
      </c>
      <c r="I141">
        <v>0</v>
      </c>
      <c r="J141">
        <v>159</v>
      </c>
      <c r="K141">
        <v>1</v>
      </c>
      <c r="L141">
        <v>28</v>
      </c>
      <c r="M141">
        <v>28</v>
      </c>
      <c r="N141">
        <v>0.54549999999999998</v>
      </c>
      <c r="O141">
        <v>16.600000000000001</v>
      </c>
      <c r="P141">
        <v>13.333333333333334</v>
      </c>
      <c r="V141">
        <v>141</v>
      </c>
      <c r="W141">
        <v>4593</v>
      </c>
      <c r="X141">
        <v>4593</v>
      </c>
      <c r="Y141" t="s">
        <v>24</v>
      </c>
      <c r="Z141">
        <v>0.45450000000000002</v>
      </c>
      <c r="AA141">
        <v>1</v>
      </c>
      <c r="AB141">
        <v>20</v>
      </c>
      <c r="AC141">
        <v>25</v>
      </c>
      <c r="AD141">
        <v>5</v>
      </c>
      <c r="AE141">
        <v>5</v>
      </c>
      <c r="AF141">
        <v>20</v>
      </c>
      <c r="AG141">
        <v>5</v>
      </c>
      <c r="AH141">
        <v>95</v>
      </c>
    </row>
    <row r="142" spans="1:34">
      <c r="A142">
        <v>25</v>
      </c>
      <c r="B142">
        <v>1</v>
      </c>
      <c r="C142">
        <v>3</v>
      </c>
      <c r="D142">
        <v>1.0159492368375922</v>
      </c>
      <c r="E142">
        <v>0.97659083415759973</v>
      </c>
      <c r="F142">
        <v>0.97659083415759973</v>
      </c>
      <c r="G142">
        <v>1</v>
      </c>
      <c r="H142">
        <v>1</v>
      </c>
      <c r="I142">
        <v>0</v>
      </c>
      <c r="J142">
        <v>194</v>
      </c>
      <c r="K142">
        <v>1</v>
      </c>
      <c r="L142">
        <v>34</v>
      </c>
      <c r="M142">
        <v>34</v>
      </c>
      <c r="N142">
        <v>0.57140000000000002</v>
      </c>
      <c r="O142">
        <v>12</v>
      </c>
      <c r="P142">
        <v>15</v>
      </c>
      <c r="V142">
        <v>106</v>
      </c>
      <c r="W142">
        <v>5924</v>
      </c>
      <c r="X142">
        <v>5924</v>
      </c>
      <c r="Y142" t="s">
        <v>24</v>
      </c>
      <c r="Z142">
        <v>0.42859999999999998</v>
      </c>
      <c r="AA142">
        <v>1</v>
      </c>
      <c r="AB142">
        <v>25</v>
      </c>
      <c r="AC142">
        <v>25</v>
      </c>
      <c r="AD142">
        <v>5</v>
      </c>
      <c r="AE142">
        <v>15</v>
      </c>
      <c r="AF142">
        <v>15</v>
      </c>
      <c r="AG142">
        <v>5</v>
      </c>
      <c r="AH142">
        <v>85</v>
      </c>
    </row>
    <row r="143" spans="1:34">
      <c r="A143">
        <v>25</v>
      </c>
      <c r="B143">
        <v>2</v>
      </c>
      <c r="C143">
        <v>1</v>
      </c>
      <c r="D143">
        <v>0.78905687544996406</v>
      </c>
      <c r="E143">
        <v>0.86503551696921865</v>
      </c>
      <c r="F143">
        <v>0.62202043132803631</v>
      </c>
      <c r="G143">
        <v>0</v>
      </c>
      <c r="H143">
        <v>0</v>
      </c>
      <c r="I143">
        <v>0</v>
      </c>
      <c r="J143">
        <v>270</v>
      </c>
      <c r="K143">
        <v>1</v>
      </c>
      <c r="L143">
        <v>39</v>
      </c>
      <c r="M143">
        <v>39</v>
      </c>
      <c r="N143">
        <v>0.5</v>
      </c>
      <c r="O143">
        <v>8.44</v>
      </c>
      <c r="P143">
        <v>61.666666666666664</v>
      </c>
      <c r="V143">
        <v>30</v>
      </c>
      <c r="W143">
        <v>1096</v>
      </c>
      <c r="X143">
        <v>1096</v>
      </c>
      <c r="Y143" t="s">
        <v>24</v>
      </c>
      <c r="Z143">
        <v>0.5</v>
      </c>
      <c r="AA143">
        <v>1</v>
      </c>
      <c r="AB143">
        <v>80</v>
      </c>
      <c r="AC143">
        <v>90</v>
      </c>
      <c r="AD143">
        <v>35</v>
      </c>
      <c r="AE143">
        <v>65</v>
      </c>
      <c r="AF143">
        <v>70</v>
      </c>
      <c r="AG143">
        <v>30</v>
      </c>
      <c r="AH143">
        <v>35</v>
      </c>
    </row>
    <row r="144" spans="1:34">
      <c r="A144">
        <v>25</v>
      </c>
      <c r="B144">
        <v>2</v>
      </c>
      <c r="C144">
        <v>2</v>
      </c>
      <c r="D144">
        <v>0.92872570194384452</v>
      </c>
      <c r="E144">
        <v>0.88174982911825017</v>
      </c>
      <c r="F144">
        <v>0.73212258796821794</v>
      </c>
      <c r="G144">
        <v>0</v>
      </c>
      <c r="H144">
        <v>0</v>
      </c>
      <c r="I144">
        <v>0</v>
      </c>
      <c r="J144">
        <v>281</v>
      </c>
      <c r="K144">
        <v>1</v>
      </c>
      <c r="L144">
        <v>73</v>
      </c>
      <c r="M144">
        <v>73</v>
      </c>
      <c r="N144">
        <v>0.66670000000000007</v>
      </c>
      <c r="O144">
        <v>7.5</v>
      </c>
      <c r="P144">
        <v>24.166666666666668</v>
      </c>
      <c r="V144">
        <v>19</v>
      </c>
      <c r="W144">
        <v>1290</v>
      </c>
      <c r="X144">
        <v>1290</v>
      </c>
      <c r="Y144" t="s">
        <v>25</v>
      </c>
      <c r="Z144">
        <v>0.33329999999999999</v>
      </c>
      <c r="AA144">
        <v>1</v>
      </c>
      <c r="AB144">
        <v>35</v>
      </c>
      <c r="AC144">
        <v>25</v>
      </c>
      <c r="AD144">
        <v>30</v>
      </c>
      <c r="AE144">
        <v>25</v>
      </c>
      <c r="AF144">
        <v>20</v>
      </c>
      <c r="AG144">
        <v>10</v>
      </c>
      <c r="AH144">
        <v>75</v>
      </c>
    </row>
    <row r="145" spans="1:34">
      <c r="A145">
        <v>25</v>
      </c>
      <c r="B145">
        <v>2</v>
      </c>
      <c r="C145">
        <v>3</v>
      </c>
      <c r="D145">
        <v>1.1684665226781858</v>
      </c>
      <c r="E145">
        <v>0.92111237230419973</v>
      </c>
      <c r="F145">
        <v>0.92111237230419973</v>
      </c>
      <c r="G145">
        <v>1</v>
      </c>
      <c r="H145">
        <v>0</v>
      </c>
      <c r="I145">
        <v>0</v>
      </c>
      <c r="J145">
        <v>288</v>
      </c>
      <c r="K145">
        <v>1</v>
      </c>
      <c r="L145">
        <v>78</v>
      </c>
      <c r="M145">
        <v>78</v>
      </c>
      <c r="N145">
        <v>0.63159999999999994</v>
      </c>
      <c r="O145">
        <v>9.57</v>
      </c>
      <c r="P145">
        <v>56.666666666666664</v>
      </c>
      <c r="V145">
        <v>12</v>
      </c>
      <c r="W145">
        <v>1623</v>
      </c>
      <c r="X145">
        <v>1623</v>
      </c>
      <c r="Y145" t="s">
        <v>24</v>
      </c>
      <c r="Z145">
        <v>0.36840000000000001</v>
      </c>
      <c r="AA145">
        <v>1</v>
      </c>
      <c r="AB145">
        <v>75</v>
      </c>
      <c r="AC145">
        <v>20</v>
      </c>
      <c r="AD145">
        <v>60</v>
      </c>
      <c r="AE145">
        <v>40</v>
      </c>
      <c r="AF145">
        <v>70</v>
      </c>
      <c r="AG145">
        <v>75</v>
      </c>
      <c r="AH145">
        <v>60</v>
      </c>
    </row>
    <row r="146" spans="1:34">
      <c r="A146">
        <v>26</v>
      </c>
      <c r="B146">
        <v>1</v>
      </c>
      <c r="C146">
        <v>1</v>
      </c>
      <c r="D146">
        <v>0.60864345738295322</v>
      </c>
      <c r="E146">
        <v>0.7822349570200573</v>
      </c>
      <c r="F146">
        <v>0.58506429277942629</v>
      </c>
      <c r="G146">
        <v>0</v>
      </c>
      <c r="H146">
        <v>0</v>
      </c>
      <c r="I146">
        <v>0</v>
      </c>
      <c r="J146">
        <v>300</v>
      </c>
      <c r="K146">
        <v>3</v>
      </c>
      <c r="L146">
        <v>21</v>
      </c>
      <c r="M146">
        <v>7</v>
      </c>
      <c r="N146">
        <v>0.5</v>
      </c>
      <c r="O146">
        <v>9.9</v>
      </c>
      <c r="P146">
        <v>52.5</v>
      </c>
      <c r="V146">
        <v>0</v>
      </c>
      <c r="W146">
        <v>1977</v>
      </c>
      <c r="X146">
        <v>3549</v>
      </c>
      <c r="Y146" t="s">
        <v>25</v>
      </c>
      <c r="Z146">
        <v>0.5</v>
      </c>
      <c r="AA146">
        <v>0</v>
      </c>
      <c r="AB146">
        <v>70</v>
      </c>
      <c r="AC146">
        <v>55</v>
      </c>
      <c r="AD146">
        <v>55</v>
      </c>
      <c r="AE146">
        <v>15</v>
      </c>
      <c r="AF146">
        <v>80</v>
      </c>
      <c r="AG146">
        <v>40</v>
      </c>
      <c r="AH146">
        <v>85</v>
      </c>
    </row>
    <row r="147" spans="1:34">
      <c r="A147">
        <v>26</v>
      </c>
      <c r="B147">
        <v>1</v>
      </c>
      <c r="C147">
        <v>2</v>
      </c>
      <c r="D147">
        <v>0.71068427370948384</v>
      </c>
      <c r="E147">
        <v>0.89638762708198139</v>
      </c>
      <c r="F147">
        <v>0.68315199472469501</v>
      </c>
      <c r="G147">
        <v>0</v>
      </c>
      <c r="H147">
        <v>0</v>
      </c>
      <c r="I147">
        <v>0</v>
      </c>
      <c r="J147">
        <v>300</v>
      </c>
      <c r="K147">
        <v>14</v>
      </c>
      <c r="L147">
        <v>185</v>
      </c>
      <c r="M147">
        <v>13.214285714285714</v>
      </c>
      <c r="N147">
        <v>0.65</v>
      </c>
      <c r="O147">
        <v>10.71</v>
      </c>
      <c r="P147">
        <v>67.5</v>
      </c>
      <c r="V147">
        <v>0</v>
      </c>
      <c r="W147">
        <v>2940</v>
      </c>
      <c r="X147">
        <v>4144</v>
      </c>
      <c r="Y147" t="s">
        <v>24</v>
      </c>
      <c r="Z147">
        <v>0.35</v>
      </c>
      <c r="AA147">
        <v>0</v>
      </c>
      <c r="AB147">
        <v>80</v>
      </c>
      <c r="AC147">
        <v>65</v>
      </c>
      <c r="AD147">
        <v>75</v>
      </c>
      <c r="AE147">
        <v>25</v>
      </c>
      <c r="AF147">
        <v>85</v>
      </c>
      <c r="AG147">
        <v>75</v>
      </c>
      <c r="AH147">
        <v>75</v>
      </c>
    </row>
    <row r="148" spans="1:34">
      <c r="A148">
        <v>26</v>
      </c>
      <c r="B148">
        <v>1</v>
      </c>
      <c r="C148">
        <v>3</v>
      </c>
      <c r="D148">
        <v>1.0346424283999314</v>
      </c>
      <c r="E148">
        <v>0.99455984174085066</v>
      </c>
      <c r="F148">
        <v>0.99455984174085066</v>
      </c>
      <c r="G148">
        <v>1</v>
      </c>
      <c r="H148">
        <v>1</v>
      </c>
      <c r="I148">
        <v>0</v>
      </c>
      <c r="J148">
        <v>300</v>
      </c>
      <c r="K148">
        <v>7</v>
      </c>
      <c r="L148">
        <v>116</v>
      </c>
      <c r="M148">
        <v>16.571428571428573</v>
      </c>
      <c r="N148">
        <v>0.55000000000000004</v>
      </c>
      <c r="O148">
        <v>7.33</v>
      </c>
      <c r="P148">
        <v>50.833333333333336</v>
      </c>
      <c r="V148">
        <v>0</v>
      </c>
      <c r="W148">
        <v>5971</v>
      </c>
      <c r="X148">
        <v>6033</v>
      </c>
      <c r="Y148" t="s">
        <v>24</v>
      </c>
      <c r="Z148">
        <v>0.45</v>
      </c>
      <c r="AA148">
        <v>0</v>
      </c>
      <c r="AB148">
        <v>75</v>
      </c>
      <c r="AC148">
        <v>75</v>
      </c>
      <c r="AD148">
        <v>60</v>
      </c>
      <c r="AE148">
        <v>5</v>
      </c>
      <c r="AF148">
        <v>70</v>
      </c>
      <c r="AG148">
        <v>20</v>
      </c>
      <c r="AH148">
        <v>95</v>
      </c>
    </row>
    <row r="149" spans="1:34">
      <c r="A149">
        <v>26</v>
      </c>
      <c r="B149">
        <v>2</v>
      </c>
      <c r="C149">
        <v>1</v>
      </c>
      <c r="D149">
        <v>0.83585313174946008</v>
      </c>
      <c r="E149">
        <v>0.91633780584056823</v>
      </c>
      <c r="F149">
        <v>0.65891032917139614</v>
      </c>
      <c r="G149">
        <v>0</v>
      </c>
      <c r="H149">
        <v>0</v>
      </c>
      <c r="I149">
        <v>0</v>
      </c>
      <c r="J149">
        <v>300</v>
      </c>
      <c r="K149">
        <v>3</v>
      </c>
      <c r="L149">
        <v>15</v>
      </c>
      <c r="M149">
        <v>5</v>
      </c>
      <c r="N149">
        <v>0.6</v>
      </c>
      <c r="O149">
        <v>10.5</v>
      </c>
      <c r="P149">
        <v>53.333333333333336</v>
      </c>
      <c r="V149">
        <v>0</v>
      </c>
      <c r="W149">
        <v>548</v>
      </c>
      <c r="X149">
        <v>1161</v>
      </c>
      <c r="Y149" t="s">
        <v>25</v>
      </c>
      <c r="Z149">
        <v>0.4</v>
      </c>
      <c r="AA149">
        <v>0</v>
      </c>
      <c r="AB149">
        <v>75</v>
      </c>
      <c r="AC149">
        <v>55</v>
      </c>
      <c r="AD149">
        <v>60</v>
      </c>
      <c r="AE149">
        <v>30</v>
      </c>
      <c r="AF149">
        <v>80</v>
      </c>
      <c r="AG149">
        <v>20</v>
      </c>
      <c r="AH149">
        <v>70</v>
      </c>
    </row>
    <row r="150" spans="1:34">
      <c r="A150">
        <v>26</v>
      </c>
      <c r="B150">
        <v>2</v>
      </c>
      <c r="C150">
        <v>2</v>
      </c>
      <c r="D150">
        <v>0.93304535637149033</v>
      </c>
      <c r="E150">
        <v>0.885850991114149</v>
      </c>
      <c r="F150">
        <v>0.73552780930760497</v>
      </c>
      <c r="G150">
        <v>0</v>
      </c>
      <c r="H150">
        <v>0</v>
      </c>
      <c r="I150">
        <v>0</v>
      </c>
      <c r="J150">
        <v>300</v>
      </c>
      <c r="K150">
        <v>13</v>
      </c>
      <c r="L150">
        <v>139</v>
      </c>
      <c r="M150">
        <v>10.692307692307692</v>
      </c>
      <c r="N150">
        <v>0.57889999999999997</v>
      </c>
      <c r="O150">
        <v>8.8800000000000008</v>
      </c>
      <c r="P150">
        <v>59.166666666666664</v>
      </c>
      <c r="V150">
        <v>0</v>
      </c>
      <c r="W150">
        <v>725</v>
      </c>
      <c r="X150">
        <v>1296</v>
      </c>
      <c r="Y150" t="s">
        <v>25</v>
      </c>
      <c r="Z150">
        <v>0.42109999999999997</v>
      </c>
      <c r="AA150">
        <v>0</v>
      </c>
      <c r="AB150">
        <v>75</v>
      </c>
      <c r="AC150">
        <v>70</v>
      </c>
      <c r="AD150">
        <v>70</v>
      </c>
      <c r="AE150">
        <v>20</v>
      </c>
      <c r="AF150">
        <v>70</v>
      </c>
      <c r="AG150">
        <v>50</v>
      </c>
      <c r="AH150">
        <v>80</v>
      </c>
    </row>
    <row r="151" spans="1:34">
      <c r="A151">
        <v>26</v>
      </c>
      <c r="B151">
        <v>2</v>
      </c>
      <c r="C151">
        <v>3</v>
      </c>
      <c r="D151">
        <v>1.2685385169186465</v>
      </c>
      <c r="E151">
        <v>1</v>
      </c>
      <c r="F151">
        <v>1</v>
      </c>
      <c r="G151">
        <v>1</v>
      </c>
      <c r="H151">
        <v>1</v>
      </c>
      <c r="I151">
        <v>1</v>
      </c>
      <c r="J151">
        <v>300</v>
      </c>
      <c r="K151">
        <v>8</v>
      </c>
      <c r="L151">
        <v>108</v>
      </c>
      <c r="M151">
        <v>13.5</v>
      </c>
      <c r="N151">
        <v>0.75</v>
      </c>
      <c r="O151">
        <v>7.8</v>
      </c>
      <c r="P151">
        <v>57.5</v>
      </c>
      <c r="V151">
        <v>0</v>
      </c>
      <c r="W151">
        <v>1502</v>
      </c>
      <c r="X151">
        <v>1762</v>
      </c>
      <c r="Y151" t="s">
        <v>24</v>
      </c>
      <c r="Z151">
        <v>0.25</v>
      </c>
      <c r="AA151">
        <v>0</v>
      </c>
      <c r="AB151">
        <v>75</v>
      </c>
      <c r="AC151">
        <v>65</v>
      </c>
      <c r="AD151">
        <v>70</v>
      </c>
      <c r="AE151">
        <v>25</v>
      </c>
      <c r="AF151">
        <v>80</v>
      </c>
      <c r="AG151">
        <v>30</v>
      </c>
      <c r="AH151">
        <v>75</v>
      </c>
    </row>
    <row r="152" spans="1:34">
      <c r="A152">
        <v>27</v>
      </c>
      <c r="B152">
        <v>1</v>
      </c>
      <c r="C152">
        <v>1</v>
      </c>
      <c r="D152">
        <v>0.68170125192934317</v>
      </c>
      <c r="E152">
        <v>0.87612960105796778</v>
      </c>
      <c r="F152">
        <v>0.6552917903066271</v>
      </c>
      <c r="G152">
        <v>0</v>
      </c>
      <c r="H152">
        <v>0</v>
      </c>
      <c r="I152">
        <v>0</v>
      </c>
      <c r="J152">
        <v>300</v>
      </c>
      <c r="K152">
        <v>3</v>
      </c>
      <c r="L152">
        <v>17</v>
      </c>
      <c r="M152">
        <v>5.666666666666667</v>
      </c>
      <c r="N152">
        <v>0.8</v>
      </c>
      <c r="O152">
        <v>12.75</v>
      </c>
      <c r="P152">
        <v>52.5</v>
      </c>
      <c r="V152">
        <v>0</v>
      </c>
      <c r="W152">
        <v>1447</v>
      </c>
      <c r="X152">
        <v>3975</v>
      </c>
      <c r="Y152" t="s">
        <v>25</v>
      </c>
      <c r="Z152">
        <v>0.2</v>
      </c>
      <c r="AA152">
        <v>0</v>
      </c>
      <c r="AB152">
        <v>75</v>
      </c>
      <c r="AC152">
        <v>25</v>
      </c>
      <c r="AD152">
        <v>60</v>
      </c>
      <c r="AE152">
        <v>30</v>
      </c>
      <c r="AF152">
        <v>75</v>
      </c>
      <c r="AG152">
        <v>50</v>
      </c>
      <c r="AH152">
        <v>70</v>
      </c>
    </row>
    <row r="153" spans="1:34">
      <c r="A153">
        <v>27</v>
      </c>
      <c r="B153">
        <v>1</v>
      </c>
      <c r="C153">
        <v>2</v>
      </c>
      <c r="D153">
        <v>0.76933630595095182</v>
      </c>
      <c r="E153">
        <v>0.97036556348691327</v>
      </c>
      <c r="F153">
        <v>0.73953181668315204</v>
      </c>
      <c r="G153">
        <v>0</v>
      </c>
      <c r="H153">
        <v>0</v>
      </c>
      <c r="I153">
        <v>0</v>
      </c>
      <c r="J153">
        <v>300</v>
      </c>
      <c r="K153">
        <v>9</v>
      </c>
      <c r="L153">
        <v>103</v>
      </c>
      <c r="M153">
        <v>11.444444444444445</v>
      </c>
      <c r="N153">
        <v>0.9</v>
      </c>
      <c r="O153">
        <v>7.5</v>
      </c>
      <c r="P153">
        <v>56.666666666666664</v>
      </c>
      <c r="V153">
        <v>0</v>
      </c>
      <c r="W153">
        <v>3978</v>
      </c>
      <c r="X153">
        <v>4486</v>
      </c>
      <c r="Y153" t="s">
        <v>25</v>
      </c>
      <c r="Z153">
        <v>0.1</v>
      </c>
      <c r="AA153">
        <v>0</v>
      </c>
      <c r="AB153">
        <v>75</v>
      </c>
      <c r="AC153">
        <v>50</v>
      </c>
      <c r="AD153">
        <v>65</v>
      </c>
      <c r="AE153">
        <v>25</v>
      </c>
      <c r="AF153">
        <v>75</v>
      </c>
      <c r="AG153">
        <v>50</v>
      </c>
      <c r="AH153">
        <v>75</v>
      </c>
    </row>
    <row r="154" spans="1:34">
      <c r="A154">
        <v>27</v>
      </c>
      <c r="B154">
        <v>1</v>
      </c>
      <c r="C154">
        <v>3</v>
      </c>
      <c r="D154">
        <v>1.0262390670553936</v>
      </c>
      <c r="E154">
        <v>0.98648203099241671</v>
      </c>
      <c r="F154">
        <v>0.98648203099241671</v>
      </c>
      <c r="G154">
        <v>1</v>
      </c>
      <c r="H154">
        <v>1</v>
      </c>
      <c r="I154">
        <v>0</v>
      </c>
      <c r="J154">
        <v>300</v>
      </c>
      <c r="K154">
        <v>6</v>
      </c>
      <c r="L154">
        <v>110</v>
      </c>
      <c r="M154">
        <v>18.333333333333332</v>
      </c>
      <c r="N154">
        <v>0.85</v>
      </c>
      <c r="O154">
        <v>10.33</v>
      </c>
      <c r="P154">
        <v>52.5</v>
      </c>
      <c r="V154">
        <v>0</v>
      </c>
      <c r="W154">
        <v>5082</v>
      </c>
      <c r="X154">
        <v>5984</v>
      </c>
      <c r="Y154" t="s">
        <v>25</v>
      </c>
      <c r="Z154">
        <v>0.15</v>
      </c>
      <c r="AA154">
        <v>0</v>
      </c>
      <c r="AB154">
        <v>65</v>
      </c>
      <c r="AC154">
        <v>45</v>
      </c>
      <c r="AD154">
        <v>60</v>
      </c>
      <c r="AE154">
        <v>25</v>
      </c>
      <c r="AF154">
        <v>75</v>
      </c>
      <c r="AG154">
        <v>45</v>
      </c>
      <c r="AH154">
        <v>75</v>
      </c>
    </row>
    <row r="155" spans="1:34">
      <c r="A155">
        <v>27</v>
      </c>
      <c r="B155">
        <v>2</v>
      </c>
      <c r="C155">
        <v>1</v>
      </c>
      <c r="D155">
        <v>0.87832973362131028</v>
      </c>
      <c r="E155">
        <v>0.96290449881610107</v>
      </c>
      <c r="F155">
        <v>0.69239500567536894</v>
      </c>
      <c r="G155">
        <v>0</v>
      </c>
      <c r="H155">
        <v>0</v>
      </c>
      <c r="I155">
        <v>0</v>
      </c>
      <c r="J155">
        <v>300</v>
      </c>
      <c r="K155">
        <v>3</v>
      </c>
      <c r="L155">
        <v>32</v>
      </c>
      <c r="M155">
        <v>10.666666666666666</v>
      </c>
      <c r="N155">
        <v>0.9</v>
      </c>
      <c r="O155">
        <v>15</v>
      </c>
      <c r="P155">
        <v>55</v>
      </c>
      <c r="V155">
        <v>0</v>
      </c>
      <c r="W155">
        <v>159</v>
      </c>
      <c r="X155">
        <v>1220</v>
      </c>
      <c r="Y155" t="s">
        <v>25</v>
      </c>
      <c r="Z155">
        <v>0.1</v>
      </c>
      <c r="AA155">
        <v>0</v>
      </c>
      <c r="AB155">
        <v>70</v>
      </c>
      <c r="AC155">
        <v>45</v>
      </c>
      <c r="AD155">
        <v>70</v>
      </c>
      <c r="AE155">
        <v>25</v>
      </c>
      <c r="AF155">
        <v>65</v>
      </c>
      <c r="AG155">
        <v>55</v>
      </c>
      <c r="AH155">
        <v>75</v>
      </c>
    </row>
    <row r="156" spans="1:34">
      <c r="A156">
        <v>27</v>
      </c>
      <c r="B156">
        <v>2</v>
      </c>
      <c r="C156">
        <v>2</v>
      </c>
      <c r="D156">
        <v>1.0316774658027357</v>
      </c>
      <c r="E156">
        <v>0.97949419002050586</v>
      </c>
      <c r="F156">
        <v>0.81328036322360953</v>
      </c>
      <c r="G156">
        <v>1</v>
      </c>
      <c r="H156">
        <v>0</v>
      </c>
      <c r="I156">
        <v>0</v>
      </c>
      <c r="J156">
        <v>300</v>
      </c>
      <c r="K156">
        <v>4</v>
      </c>
      <c r="L156">
        <v>92</v>
      </c>
      <c r="M156">
        <v>23</v>
      </c>
      <c r="N156">
        <v>0.78949999999999998</v>
      </c>
      <c r="O156">
        <v>8.75</v>
      </c>
      <c r="P156">
        <v>60</v>
      </c>
      <c r="V156">
        <v>0</v>
      </c>
      <c r="W156">
        <v>1084</v>
      </c>
      <c r="X156">
        <v>1433</v>
      </c>
      <c r="Y156" t="s">
        <v>25</v>
      </c>
      <c r="Z156">
        <v>0.21049999999999999</v>
      </c>
      <c r="AA156">
        <v>0</v>
      </c>
      <c r="AB156">
        <v>70</v>
      </c>
      <c r="AC156">
        <v>30</v>
      </c>
      <c r="AD156">
        <v>75</v>
      </c>
      <c r="AE156">
        <v>30</v>
      </c>
      <c r="AF156">
        <v>80</v>
      </c>
      <c r="AG156">
        <v>75</v>
      </c>
      <c r="AH156">
        <v>70</v>
      </c>
    </row>
    <row r="157" spans="1:34">
      <c r="A157">
        <v>27</v>
      </c>
      <c r="B157">
        <v>2</v>
      </c>
      <c r="C157">
        <v>3</v>
      </c>
      <c r="D157">
        <v>1.156227501799856</v>
      </c>
      <c r="E157">
        <v>0.91146424517593638</v>
      </c>
      <c r="F157">
        <v>0.91146424517593638</v>
      </c>
      <c r="G157">
        <v>1</v>
      </c>
      <c r="H157">
        <v>0</v>
      </c>
      <c r="I157">
        <v>0</v>
      </c>
      <c r="J157">
        <v>300</v>
      </c>
      <c r="K157">
        <v>5</v>
      </c>
      <c r="L157">
        <v>108</v>
      </c>
      <c r="M157">
        <v>21.6</v>
      </c>
      <c r="N157">
        <v>0.85</v>
      </c>
      <c r="O157">
        <v>8.33</v>
      </c>
      <c r="P157">
        <v>53.333333333333336</v>
      </c>
      <c r="V157">
        <v>0</v>
      </c>
      <c r="W157">
        <v>1108</v>
      </c>
      <c r="X157">
        <v>1606</v>
      </c>
      <c r="Y157" t="s">
        <v>25</v>
      </c>
      <c r="Z157">
        <v>0.15</v>
      </c>
      <c r="AA157">
        <v>0</v>
      </c>
      <c r="AB157">
        <v>75</v>
      </c>
      <c r="AC157">
        <v>30</v>
      </c>
      <c r="AD157">
        <v>70</v>
      </c>
      <c r="AE157">
        <v>30</v>
      </c>
      <c r="AF157">
        <v>65</v>
      </c>
      <c r="AG157">
        <v>50</v>
      </c>
      <c r="AH157">
        <v>70</v>
      </c>
    </row>
  </sheetData>
  <sortState ref="A2:Y157">
    <sortCondition ref="B2:B157"/>
    <sortCondition ref="C2:C157"/>
  </sortState>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O91"/>
  <sheetViews>
    <sheetView topLeftCell="A19" workbookViewId="0">
      <selection activeCell="J31" sqref="J31:J57"/>
    </sheetView>
  </sheetViews>
  <sheetFormatPr defaultRowHeight="15"/>
  <cols>
    <col min="3" max="3" width="24.140625" bestFit="1" customWidth="1"/>
    <col min="4" max="4" width="9.7109375" bestFit="1" customWidth="1"/>
    <col min="5" max="5" width="9.85546875" bestFit="1" customWidth="1"/>
    <col min="7" max="7" width="12.42578125" bestFit="1" customWidth="1"/>
    <col min="9" max="9" width="12.7109375" customWidth="1"/>
  </cols>
  <sheetData>
    <row r="1" spans="1:11">
      <c r="A1" s="4" t="s">
        <v>0</v>
      </c>
      <c r="B1" s="4" t="s">
        <v>1</v>
      </c>
      <c r="C1" s="4" t="s">
        <v>313</v>
      </c>
      <c r="D1" s="4" t="s">
        <v>323</v>
      </c>
      <c r="E1" s="4" t="s">
        <v>324</v>
      </c>
    </row>
    <row r="2" spans="1:11">
      <c r="A2">
        <v>10</v>
      </c>
      <c r="B2">
        <v>1</v>
      </c>
      <c r="C2">
        <v>0.9612594790636334</v>
      </c>
      <c r="D2">
        <v>1</v>
      </c>
      <c r="E2">
        <v>0</v>
      </c>
      <c r="G2">
        <f>C2</f>
        <v>0.9612594790636334</v>
      </c>
      <c r="I2">
        <f>D2+E2</f>
        <v>1</v>
      </c>
      <c r="J2">
        <f>IF(I2&gt;3, 1, 0)</f>
        <v>0</v>
      </c>
      <c r="K2">
        <v>1</v>
      </c>
    </row>
    <row r="3" spans="1:11">
      <c r="A3">
        <v>1</v>
      </c>
      <c r="B3">
        <v>1</v>
      </c>
      <c r="C3">
        <v>0.97197494230135184</v>
      </c>
      <c r="D3">
        <v>1</v>
      </c>
      <c r="E3">
        <v>1</v>
      </c>
      <c r="I3">
        <f t="shared" ref="I3:I27" si="0">D3+E3</f>
        <v>2</v>
      </c>
      <c r="J3">
        <f t="shared" ref="J3:J27" si="1">IF(I3&gt;3, 1, 0)</f>
        <v>0</v>
      </c>
      <c r="K3">
        <v>1</v>
      </c>
    </row>
    <row r="4" spans="1:11">
      <c r="A4">
        <v>6</v>
      </c>
      <c r="B4">
        <v>1</v>
      </c>
      <c r="C4">
        <v>0.9576327068908671</v>
      </c>
      <c r="D4">
        <v>1</v>
      </c>
      <c r="E4">
        <v>1</v>
      </c>
      <c r="G4">
        <f>AVERAGE(C3:C4)</f>
        <v>0.96480382459610947</v>
      </c>
      <c r="I4">
        <f t="shared" si="0"/>
        <v>2</v>
      </c>
      <c r="J4">
        <f t="shared" si="1"/>
        <v>0</v>
      </c>
      <c r="K4">
        <v>1</v>
      </c>
    </row>
    <row r="5" spans="1:11">
      <c r="A5">
        <v>7</v>
      </c>
      <c r="B5">
        <v>1</v>
      </c>
      <c r="C5">
        <v>0.96488625123639959</v>
      </c>
      <c r="D5">
        <v>2</v>
      </c>
      <c r="E5">
        <v>1</v>
      </c>
      <c r="I5">
        <f t="shared" si="0"/>
        <v>3</v>
      </c>
      <c r="J5">
        <f t="shared" si="1"/>
        <v>0</v>
      </c>
      <c r="K5">
        <v>1</v>
      </c>
    </row>
    <row r="6" spans="1:11">
      <c r="A6">
        <v>18</v>
      </c>
      <c r="B6">
        <v>1</v>
      </c>
      <c r="C6">
        <v>0.98302011210023077</v>
      </c>
      <c r="D6">
        <v>2</v>
      </c>
      <c r="E6">
        <v>1</v>
      </c>
      <c r="I6">
        <f t="shared" si="0"/>
        <v>3</v>
      </c>
      <c r="J6">
        <f t="shared" si="1"/>
        <v>0</v>
      </c>
      <c r="K6">
        <v>1</v>
      </c>
    </row>
    <row r="7" spans="1:11">
      <c r="A7">
        <v>22</v>
      </c>
      <c r="B7">
        <v>1</v>
      </c>
      <c r="C7">
        <v>0.99307616221562811</v>
      </c>
      <c r="D7">
        <v>2</v>
      </c>
      <c r="E7">
        <v>1</v>
      </c>
      <c r="G7">
        <f>AVERAGE(C5:C7)</f>
        <v>0.98032750851741957</v>
      </c>
      <c r="I7">
        <f t="shared" si="0"/>
        <v>3</v>
      </c>
      <c r="J7">
        <f t="shared" si="1"/>
        <v>0</v>
      </c>
      <c r="K7">
        <v>1</v>
      </c>
    </row>
    <row r="8" spans="1:11">
      <c r="A8">
        <v>17</v>
      </c>
      <c r="B8">
        <v>1</v>
      </c>
      <c r="C8">
        <v>1</v>
      </c>
      <c r="D8">
        <v>2</v>
      </c>
      <c r="E8">
        <v>2</v>
      </c>
      <c r="I8">
        <f t="shared" si="0"/>
        <v>4</v>
      </c>
      <c r="J8">
        <f t="shared" si="1"/>
        <v>1</v>
      </c>
      <c r="K8">
        <v>1</v>
      </c>
    </row>
    <row r="9" spans="1:11">
      <c r="A9">
        <v>19</v>
      </c>
      <c r="B9">
        <v>1</v>
      </c>
      <c r="C9">
        <v>0.98615232443125622</v>
      </c>
      <c r="D9">
        <v>2</v>
      </c>
      <c r="E9">
        <v>2</v>
      </c>
      <c r="G9">
        <f>AVERAGE(C8:C9)</f>
        <v>0.99307616221562811</v>
      </c>
      <c r="I9">
        <f t="shared" si="0"/>
        <v>4</v>
      </c>
      <c r="J9">
        <f t="shared" si="1"/>
        <v>1</v>
      </c>
      <c r="K9">
        <v>1</v>
      </c>
    </row>
    <row r="10" spans="1:11">
      <c r="A10">
        <v>5</v>
      </c>
      <c r="B10">
        <v>1</v>
      </c>
      <c r="C10">
        <v>0.98038245961094628</v>
      </c>
      <c r="D10">
        <v>3</v>
      </c>
      <c r="E10">
        <v>0</v>
      </c>
      <c r="G10">
        <f>C10</f>
        <v>0.98038245961094628</v>
      </c>
      <c r="I10">
        <f t="shared" si="0"/>
        <v>3</v>
      </c>
      <c r="J10">
        <f t="shared" si="1"/>
        <v>0</v>
      </c>
      <c r="K10">
        <v>1</v>
      </c>
    </row>
    <row r="11" spans="1:11">
      <c r="A11">
        <v>23</v>
      </c>
      <c r="B11">
        <v>1</v>
      </c>
      <c r="C11">
        <v>0.97378832838773488</v>
      </c>
      <c r="D11">
        <v>3</v>
      </c>
      <c r="E11">
        <v>1</v>
      </c>
      <c r="G11">
        <f>C11</f>
        <v>0.97378832838773488</v>
      </c>
      <c r="I11">
        <f t="shared" si="0"/>
        <v>4</v>
      </c>
      <c r="J11">
        <f t="shared" si="1"/>
        <v>1</v>
      </c>
      <c r="K11">
        <v>1</v>
      </c>
    </row>
    <row r="12" spans="1:11">
      <c r="A12">
        <v>2</v>
      </c>
      <c r="B12">
        <v>1</v>
      </c>
      <c r="C12">
        <v>0.99736234751071551</v>
      </c>
      <c r="D12">
        <v>3</v>
      </c>
      <c r="E12">
        <v>2</v>
      </c>
      <c r="I12">
        <f t="shared" si="0"/>
        <v>5</v>
      </c>
      <c r="J12">
        <f t="shared" si="1"/>
        <v>1</v>
      </c>
      <c r="K12">
        <v>1</v>
      </c>
    </row>
    <row r="13" spans="1:11">
      <c r="A13">
        <v>12</v>
      </c>
      <c r="B13">
        <v>1</v>
      </c>
      <c r="C13">
        <v>0.99109792284866471</v>
      </c>
      <c r="D13">
        <v>3</v>
      </c>
      <c r="E13">
        <v>2</v>
      </c>
      <c r="I13">
        <f t="shared" si="0"/>
        <v>5</v>
      </c>
      <c r="J13">
        <f t="shared" si="1"/>
        <v>1</v>
      </c>
      <c r="K13">
        <v>1</v>
      </c>
    </row>
    <row r="14" spans="1:11">
      <c r="A14">
        <v>16</v>
      </c>
      <c r="B14">
        <v>1</v>
      </c>
      <c r="C14">
        <v>0.99043850972634351</v>
      </c>
      <c r="D14">
        <v>3</v>
      </c>
      <c r="E14">
        <v>2</v>
      </c>
      <c r="G14">
        <f>AVERAGE(C12:C14)</f>
        <v>0.99296626002857458</v>
      </c>
      <c r="I14">
        <f t="shared" si="0"/>
        <v>5</v>
      </c>
      <c r="J14">
        <f t="shared" si="1"/>
        <v>1</v>
      </c>
      <c r="K14">
        <v>1</v>
      </c>
    </row>
    <row r="15" spans="1:11">
      <c r="A15">
        <v>14</v>
      </c>
      <c r="B15">
        <v>1</v>
      </c>
      <c r="C15">
        <v>0.99439498846027041</v>
      </c>
      <c r="D15">
        <v>3</v>
      </c>
      <c r="E15">
        <v>3</v>
      </c>
      <c r="I15">
        <f t="shared" si="0"/>
        <v>6</v>
      </c>
      <c r="J15">
        <f t="shared" si="1"/>
        <v>1</v>
      </c>
      <c r="K15">
        <v>1</v>
      </c>
    </row>
    <row r="16" spans="1:11">
      <c r="A16">
        <v>24</v>
      </c>
      <c r="B16">
        <v>1</v>
      </c>
      <c r="C16">
        <v>0.97972304648862507</v>
      </c>
      <c r="D16">
        <v>3</v>
      </c>
      <c r="E16">
        <v>3</v>
      </c>
      <c r="G16">
        <f>AVERAGE(C15:C16)</f>
        <v>0.9870590174744478</v>
      </c>
      <c r="I16">
        <f t="shared" si="0"/>
        <v>6</v>
      </c>
      <c r="J16">
        <f t="shared" si="1"/>
        <v>1</v>
      </c>
      <c r="K16">
        <v>1</v>
      </c>
    </row>
    <row r="17" spans="1:11">
      <c r="A17">
        <v>9</v>
      </c>
      <c r="B17">
        <v>1</v>
      </c>
      <c r="C17">
        <v>0.99406528189910981</v>
      </c>
      <c r="D17">
        <v>4</v>
      </c>
      <c r="E17">
        <v>2</v>
      </c>
      <c r="I17">
        <f t="shared" si="0"/>
        <v>6</v>
      </c>
      <c r="J17">
        <f t="shared" si="1"/>
        <v>1</v>
      </c>
      <c r="K17">
        <v>1</v>
      </c>
    </row>
    <row r="18" spans="1:11">
      <c r="A18">
        <v>20</v>
      </c>
      <c r="B18">
        <v>1</v>
      </c>
      <c r="C18">
        <v>0.99010880316518302</v>
      </c>
      <c r="D18">
        <v>4</v>
      </c>
      <c r="E18">
        <v>2</v>
      </c>
      <c r="I18">
        <f t="shared" si="0"/>
        <v>6</v>
      </c>
      <c r="J18">
        <f t="shared" si="1"/>
        <v>1</v>
      </c>
      <c r="K18">
        <v>1</v>
      </c>
    </row>
    <row r="19" spans="1:11">
      <c r="A19" s="16">
        <v>27</v>
      </c>
      <c r="B19" s="16">
        <v>1</v>
      </c>
      <c r="C19" s="16">
        <v>0.98648203099241671</v>
      </c>
      <c r="D19" s="16">
        <v>4</v>
      </c>
      <c r="E19" s="16">
        <v>2</v>
      </c>
      <c r="G19">
        <f>AVERAGE(C17:C19)</f>
        <v>0.99021870535223655</v>
      </c>
      <c r="I19">
        <f t="shared" si="0"/>
        <v>6</v>
      </c>
      <c r="J19">
        <f t="shared" si="1"/>
        <v>1</v>
      </c>
      <c r="K19">
        <v>1</v>
      </c>
    </row>
    <row r="20" spans="1:11">
      <c r="A20">
        <v>8</v>
      </c>
      <c r="B20">
        <v>1</v>
      </c>
      <c r="C20">
        <v>0.96010550609957135</v>
      </c>
      <c r="D20">
        <v>4</v>
      </c>
      <c r="E20">
        <v>3</v>
      </c>
      <c r="G20">
        <f>C20</f>
        <v>0.96010550609957135</v>
      </c>
      <c r="I20">
        <f t="shared" si="0"/>
        <v>7</v>
      </c>
      <c r="J20">
        <f t="shared" si="1"/>
        <v>1</v>
      </c>
      <c r="K20">
        <v>1</v>
      </c>
    </row>
    <row r="21" spans="1:11">
      <c r="A21">
        <v>13</v>
      </c>
      <c r="B21">
        <v>1</v>
      </c>
      <c r="C21">
        <v>0.96604022420046154</v>
      </c>
      <c r="D21">
        <v>4</v>
      </c>
      <c r="E21">
        <v>4</v>
      </c>
      <c r="I21">
        <f t="shared" si="0"/>
        <v>8</v>
      </c>
      <c r="J21">
        <f t="shared" si="1"/>
        <v>1</v>
      </c>
      <c r="K21">
        <v>1</v>
      </c>
    </row>
    <row r="22" spans="1:11">
      <c r="A22">
        <v>25</v>
      </c>
      <c r="B22">
        <v>1</v>
      </c>
      <c r="C22">
        <v>0.97659083415759973</v>
      </c>
      <c r="D22">
        <v>4</v>
      </c>
      <c r="E22">
        <v>4</v>
      </c>
      <c r="G22">
        <f>AVERAGE(C21:C22)</f>
        <v>0.97131552917903063</v>
      </c>
      <c r="I22">
        <f t="shared" si="0"/>
        <v>8</v>
      </c>
      <c r="J22">
        <f t="shared" si="1"/>
        <v>1</v>
      </c>
      <c r="K22">
        <v>1</v>
      </c>
    </row>
    <row r="23" spans="1:11">
      <c r="A23">
        <v>26</v>
      </c>
      <c r="B23">
        <v>1</v>
      </c>
      <c r="C23">
        <v>0.99455984174085066</v>
      </c>
      <c r="D23">
        <v>5</v>
      </c>
      <c r="E23">
        <v>2</v>
      </c>
      <c r="G23">
        <f>C23</f>
        <v>0.99455984174085066</v>
      </c>
      <c r="I23">
        <f t="shared" si="0"/>
        <v>7</v>
      </c>
      <c r="J23">
        <f t="shared" si="1"/>
        <v>1</v>
      </c>
      <c r="K23">
        <v>1</v>
      </c>
    </row>
    <row r="24" spans="1:11">
      <c r="A24">
        <v>3</v>
      </c>
      <c r="B24">
        <v>1</v>
      </c>
      <c r="C24">
        <v>0.97757995384108143</v>
      </c>
      <c r="D24">
        <v>6</v>
      </c>
      <c r="E24">
        <v>2</v>
      </c>
      <c r="G24">
        <f>C24</f>
        <v>0.97757995384108143</v>
      </c>
      <c r="I24">
        <f t="shared" si="0"/>
        <v>8</v>
      </c>
      <c r="J24">
        <f t="shared" si="1"/>
        <v>1</v>
      </c>
      <c r="K24">
        <v>1</v>
      </c>
    </row>
    <row r="25" spans="1:11">
      <c r="A25">
        <v>11</v>
      </c>
      <c r="B25">
        <v>1</v>
      </c>
      <c r="C25">
        <v>0.97560171447411803</v>
      </c>
      <c r="D25">
        <v>6</v>
      </c>
      <c r="E25">
        <v>4</v>
      </c>
      <c r="I25">
        <f t="shared" si="0"/>
        <v>10</v>
      </c>
      <c r="J25">
        <f t="shared" si="1"/>
        <v>1</v>
      </c>
      <c r="K25">
        <v>1</v>
      </c>
    </row>
    <row r="26" spans="1:11">
      <c r="A26">
        <v>15</v>
      </c>
      <c r="B26">
        <v>1</v>
      </c>
      <c r="C26">
        <v>0.96818331684800529</v>
      </c>
      <c r="D26">
        <v>6</v>
      </c>
      <c r="E26">
        <v>4</v>
      </c>
      <c r="G26">
        <f>AVERAGE(C25:C26)</f>
        <v>0.97189251566106161</v>
      </c>
      <c r="I26">
        <f t="shared" si="0"/>
        <v>10</v>
      </c>
      <c r="J26">
        <f t="shared" si="1"/>
        <v>1</v>
      </c>
      <c r="K26">
        <v>1</v>
      </c>
    </row>
    <row r="27" spans="1:11">
      <c r="A27" s="1">
        <v>21</v>
      </c>
      <c r="B27" s="1">
        <v>1</v>
      </c>
      <c r="C27" s="1">
        <v>0.96966699637322784</v>
      </c>
      <c r="D27" s="1">
        <v>6</v>
      </c>
      <c r="E27" s="1">
        <v>6</v>
      </c>
      <c r="G27">
        <f>C27</f>
        <v>0.96966699637322784</v>
      </c>
      <c r="I27">
        <f t="shared" si="0"/>
        <v>12</v>
      </c>
      <c r="J27">
        <f t="shared" si="1"/>
        <v>1</v>
      </c>
      <c r="K27">
        <v>1</v>
      </c>
    </row>
    <row r="28" spans="1:11">
      <c r="J28">
        <f>SUM(J2:J27)</f>
        <v>19</v>
      </c>
      <c r="K28">
        <f>SUM(K2:K27)</f>
        <v>26</v>
      </c>
    </row>
    <row r="31" spans="1:11">
      <c r="A31">
        <v>1</v>
      </c>
      <c r="B31">
        <v>2</v>
      </c>
      <c r="C31">
        <v>0.78830874006810447</v>
      </c>
      <c r="D31">
        <v>1</v>
      </c>
      <c r="E31">
        <v>0</v>
      </c>
      <c r="I31">
        <f t="shared" ref="I31:I57" si="2">D31+E31</f>
        <v>1</v>
      </c>
      <c r="J31">
        <f t="shared" ref="J31:J57" si="3">IF(I31&gt;3, 1, 0)</f>
        <v>0</v>
      </c>
      <c r="K31">
        <v>1</v>
      </c>
    </row>
    <row r="32" spans="1:11">
      <c r="A32">
        <v>20</v>
      </c>
      <c r="B32">
        <v>2</v>
      </c>
      <c r="C32">
        <v>0.78830874006810447</v>
      </c>
      <c r="D32">
        <v>1</v>
      </c>
      <c r="E32">
        <v>0</v>
      </c>
      <c r="G32">
        <f>AVERAGE(C31:C32)</f>
        <v>0.78830874006810447</v>
      </c>
      <c r="I32">
        <f t="shared" si="2"/>
        <v>1</v>
      </c>
      <c r="J32">
        <f t="shared" si="3"/>
        <v>0</v>
      </c>
      <c r="K32">
        <v>1</v>
      </c>
    </row>
    <row r="33" spans="1:11">
      <c r="A33" s="3"/>
      <c r="B33" s="3"/>
      <c r="C33" s="3">
        <f>1737/1762</f>
        <v>0.9858115777525539</v>
      </c>
      <c r="D33" s="3">
        <v>1</v>
      </c>
      <c r="E33" s="3">
        <v>1</v>
      </c>
      <c r="F33" s="3"/>
      <c r="G33" s="3"/>
      <c r="I33">
        <f t="shared" si="2"/>
        <v>2</v>
      </c>
      <c r="J33">
        <f t="shared" si="3"/>
        <v>0</v>
      </c>
      <c r="K33">
        <v>1</v>
      </c>
    </row>
    <row r="34" spans="1:11">
      <c r="A34" s="3">
        <v>6</v>
      </c>
      <c r="B34" s="3">
        <v>2</v>
      </c>
      <c r="C34" s="3">
        <v>0.82746878547105562</v>
      </c>
      <c r="D34" s="3">
        <v>1</v>
      </c>
      <c r="E34" s="3">
        <v>1</v>
      </c>
      <c r="F34" s="3"/>
      <c r="G34" s="3">
        <f>AVERAGE(C33:C34)</f>
        <v>0.90664018161180482</v>
      </c>
      <c r="I34">
        <f t="shared" si="2"/>
        <v>2</v>
      </c>
      <c r="J34">
        <f t="shared" si="3"/>
        <v>0</v>
      </c>
      <c r="K34">
        <v>1</v>
      </c>
    </row>
    <row r="35" spans="1:11">
      <c r="A35">
        <v>22</v>
      </c>
      <c r="B35">
        <v>2</v>
      </c>
      <c r="C35">
        <v>0.90124858115777529</v>
      </c>
      <c r="D35">
        <v>2</v>
      </c>
      <c r="E35">
        <v>1</v>
      </c>
      <c r="G35">
        <f>C35</f>
        <v>0.90124858115777529</v>
      </c>
      <c r="I35">
        <f t="shared" si="2"/>
        <v>3</v>
      </c>
      <c r="J35">
        <f t="shared" si="3"/>
        <v>0</v>
      </c>
      <c r="K35">
        <v>1</v>
      </c>
    </row>
    <row r="36" spans="1:11">
      <c r="A36">
        <v>7</v>
      </c>
      <c r="B36">
        <v>2</v>
      </c>
      <c r="C36">
        <v>0.83484676503972755</v>
      </c>
      <c r="D36">
        <v>2</v>
      </c>
      <c r="E36">
        <v>2</v>
      </c>
      <c r="G36">
        <f>C36</f>
        <v>0.83484676503972755</v>
      </c>
      <c r="I36">
        <f t="shared" si="2"/>
        <v>4</v>
      </c>
      <c r="J36">
        <f t="shared" si="3"/>
        <v>1</v>
      </c>
      <c r="K36">
        <v>1</v>
      </c>
    </row>
    <row r="37" spans="1:11">
      <c r="A37">
        <v>5</v>
      </c>
      <c r="B37">
        <v>2</v>
      </c>
      <c r="C37">
        <v>0.87570942111237227</v>
      </c>
      <c r="D37">
        <v>3</v>
      </c>
      <c r="E37">
        <v>0</v>
      </c>
      <c r="G37">
        <f>C37</f>
        <v>0.87570942111237227</v>
      </c>
      <c r="I37">
        <f t="shared" si="2"/>
        <v>3</v>
      </c>
      <c r="J37">
        <f t="shared" si="3"/>
        <v>0</v>
      </c>
      <c r="K37">
        <v>1</v>
      </c>
    </row>
    <row r="38" spans="1:11">
      <c r="A38">
        <v>17</v>
      </c>
      <c r="B38">
        <v>2</v>
      </c>
      <c r="C38">
        <v>0.87343927355278095</v>
      </c>
      <c r="D38">
        <v>3</v>
      </c>
      <c r="E38">
        <v>1</v>
      </c>
      <c r="G38">
        <f>C38</f>
        <v>0.87343927355278095</v>
      </c>
      <c r="I38">
        <f t="shared" si="2"/>
        <v>4</v>
      </c>
      <c r="J38">
        <f t="shared" si="3"/>
        <v>1</v>
      </c>
      <c r="K38">
        <v>1</v>
      </c>
    </row>
    <row r="39" spans="1:11">
      <c r="A39">
        <v>23</v>
      </c>
      <c r="B39">
        <v>2</v>
      </c>
      <c r="C39">
        <v>0.95573212258796825</v>
      </c>
      <c r="D39">
        <v>3</v>
      </c>
      <c r="E39">
        <v>2</v>
      </c>
      <c r="G39">
        <f>C39</f>
        <v>0.95573212258796825</v>
      </c>
      <c r="I39">
        <f t="shared" si="2"/>
        <v>5</v>
      </c>
      <c r="J39">
        <f t="shared" si="3"/>
        <v>1</v>
      </c>
      <c r="K39">
        <v>1</v>
      </c>
    </row>
    <row r="40" spans="1:11">
      <c r="A40">
        <v>13</v>
      </c>
      <c r="B40">
        <v>2</v>
      </c>
      <c r="C40">
        <v>0.85584562996594782</v>
      </c>
      <c r="D40">
        <v>3</v>
      </c>
      <c r="E40">
        <v>3</v>
      </c>
      <c r="I40">
        <f t="shared" si="2"/>
        <v>6</v>
      </c>
      <c r="J40">
        <f t="shared" si="3"/>
        <v>1</v>
      </c>
      <c r="K40">
        <v>1</v>
      </c>
    </row>
    <row r="41" spans="1:11">
      <c r="A41">
        <v>24</v>
      </c>
      <c r="B41">
        <v>2</v>
      </c>
      <c r="C41">
        <v>0.99772985244040857</v>
      </c>
      <c r="D41">
        <v>3</v>
      </c>
      <c r="E41">
        <v>3</v>
      </c>
      <c r="G41">
        <f>AVERAGE(C40:C41)</f>
        <v>0.92678774120317819</v>
      </c>
      <c r="I41">
        <f t="shared" si="2"/>
        <v>6</v>
      </c>
      <c r="J41">
        <f t="shared" si="3"/>
        <v>1</v>
      </c>
      <c r="K41">
        <v>1</v>
      </c>
    </row>
    <row r="42" spans="1:11">
      <c r="A42">
        <v>9</v>
      </c>
      <c r="B42">
        <v>2</v>
      </c>
      <c r="C42">
        <v>0.97616345062429055</v>
      </c>
      <c r="D42">
        <v>4</v>
      </c>
      <c r="E42">
        <v>2</v>
      </c>
      <c r="G42">
        <f>C42</f>
        <v>0.97616345062429055</v>
      </c>
      <c r="I42">
        <f t="shared" si="2"/>
        <v>6</v>
      </c>
      <c r="J42">
        <f t="shared" si="3"/>
        <v>1</v>
      </c>
      <c r="K42">
        <v>1</v>
      </c>
    </row>
    <row r="43" spans="1:11">
      <c r="A43">
        <v>2</v>
      </c>
      <c r="B43">
        <v>2</v>
      </c>
      <c r="C43">
        <v>0.96708286038592506</v>
      </c>
      <c r="D43">
        <v>4</v>
      </c>
      <c r="E43">
        <v>3</v>
      </c>
      <c r="G43">
        <f>C43</f>
        <v>0.96708286038592506</v>
      </c>
      <c r="I43">
        <f t="shared" si="2"/>
        <v>7</v>
      </c>
      <c r="J43">
        <f t="shared" si="3"/>
        <v>1</v>
      </c>
      <c r="K43">
        <v>1</v>
      </c>
    </row>
    <row r="44" spans="1:11">
      <c r="A44">
        <v>8</v>
      </c>
      <c r="B44">
        <v>2</v>
      </c>
      <c r="C44">
        <v>0.92622020431328034</v>
      </c>
      <c r="D44">
        <v>4</v>
      </c>
      <c r="E44">
        <v>4</v>
      </c>
      <c r="I44">
        <f t="shared" si="2"/>
        <v>8</v>
      </c>
      <c r="J44">
        <f t="shared" si="3"/>
        <v>1</v>
      </c>
      <c r="K44">
        <v>1</v>
      </c>
    </row>
    <row r="45" spans="1:11">
      <c r="A45">
        <v>19</v>
      </c>
      <c r="B45">
        <v>2</v>
      </c>
      <c r="C45">
        <v>0.85754824063564128</v>
      </c>
      <c r="D45">
        <v>4</v>
      </c>
      <c r="E45">
        <v>4</v>
      </c>
      <c r="I45">
        <f t="shared" si="2"/>
        <v>8</v>
      </c>
      <c r="J45">
        <f t="shared" si="3"/>
        <v>1</v>
      </c>
      <c r="K45">
        <v>1</v>
      </c>
    </row>
    <row r="46" spans="1:11">
      <c r="A46" s="16">
        <v>27</v>
      </c>
      <c r="B46" s="16">
        <v>2</v>
      </c>
      <c r="C46" s="16">
        <v>0.91146424517593638</v>
      </c>
      <c r="D46" s="16">
        <v>4</v>
      </c>
      <c r="E46" s="16">
        <v>4</v>
      </c>
      <c r="G46">
        <f>AVERAGE(C44:C46)</f>
        <v>0.898410896708286</v>
      </c>
      <c r="I46">
        <f t="shared" si="2"/>
        <v>8</v>
      </c>
      <c r="J46">
        <f t="shared" si="3"/>
        <v>1</v>
      </c>
      <c r="K46">
        <v>1</v>
      </c>
    </row>
    <row r="47" spans="1:11">
      <c r="A47">
        <v>16</v>
      </c>
      <c r="B47">
        <v>2</v>
      </c>
      <c r="C47">
        <v>0.9614074914869466</v>
      </c>
      <c r="D47">
        <v>5</v>
      </c>
      <c r="E47">
        <v>3</v>
      </c>
      <c r="G47">
        <f>C47</f>
        <v>0.9614074914869466</v>
      </c>
      <c r="I47">
        <f t="shared" si="2"/>
        <v>8</v>
      </c>
      <c r="J47">
        <f t="shared" si="3"/>
        <v>1</v>
      </c>
      <c r="K47">
        <v>1</v>
      </c>
    </row>
    <row r="48" spans="1:11">
      <c r="A48">
        <v>3</v>
      </c>
      <c r="B48">
        <v>2</v>
      </c>
      <c r="C48">
        <v>0.94040862656072643</v>
      </c>
      <c r="D48">
        <v>5</v>
      </c>
      <c r="E48">
        <v>5</v>
      </c>
      <c r="I48">
        <f t="shared" si="2"/>
        <v>10</v>
      </c>
      <c r="J48">
        <f t="shared" si="3"/>
        <v>1</v>
      </c>
      <c r="K48">
        <v>1</v>
      </c>
    </row>
    <row r="49" spans="1:14">
      <c r="A49">
        <v>14</v>
      </c>
      <c r="B49">
        <v>2</v>
      </c>
      <c r="C49">
        <v>0.98751418842224747</v>
      </c>
      <c r="D49">
        <v>5</v>
      </c>
      <c r="E49">
        <v>5</v>
      </c>
      <c r="G49">
        <f>AVERAGE(C48:C49)</f>
        <v>0.96396140749148695</v>
      </c>
      <c r="I49">
        <f t="shared" si="2"/>
        <v>10</v>
      </c>
      <c r="J49">
        <f t="shared" si="3"/>
        <v>1</v>
      </c>
      <c r="K49">
        <v>1</v>
      </c>
    </row>
    <row r="50" spans="1:14">
      <c r="A50">
        <v>25</v>
      </c>
      <c r="B50">
        <v>2</v>
      </c>
      <c r="C50">
        <v>0.92111237230419973</v>
      </c>
      <c r="D50">
        <v>6</v>
      </c>
      <c r="E50">
        <v>5</v>
      </c>
      <c r="G50">
        <f>C50</f>
        <v>0.92111237230419973</v>
      </c>
      <c r="I50">
        <f t="shared" si="2"/>
        <v>11</v>
      </c>
      <c r="J50">
        <f t="shared" si="3"/>
        <v>1</v>
      </c>
      <c r="K50">
        <v>1</v>
      </c>
    </row>
    <row r="51" spans="1:14">
      <c r="A51">
        <v>21</v>
      </c>
      <c r="B51">
        <v>2</v>
      </c>
      <c r="C51">
        <v>0.87741203178206584</v>
      </c>
      <c r="D51">
        <v>7</v>
      </c>
      <c r="E51">
        <v>7</v>
      </c>
      <c r="G51">
        <f>C51</f>
        <v>0.87741203178206584</v>
      </c>
      <c r="I51">
        <f t="shared" si="2"/>
        <v>14</v>
      </c>
      <c r="J51">
        <f t="shared" si="3"/>
        <v>1</v>
      </c>
      <c r="K51">
        <v>1</v>
      </c>
    </row>
    <row r="52" spans="1:14">
      <c r="A52">
        <v>12</v>
      </c>
      <c r="B52">
        <v>2</v>
      </c>
      <c r="C52">
        <v>0.97956867196367758</v>
      </c>
      <c r="D52">
        <v>8</v>
      </c>
      <c r="E52">
        <v>0</v>
      </c>
      <c r="I52">
        <f t="shared" si="2"/>
        <v>8</v>
      </c>
      <c r="J52">
        <f t="shared" si="3"/>
        <v>1</v>
      </c>
      <c r="K52">
        <v>1</v>
      </c>
    </row>
    <row r="53" spans="1:14">
      <c r="A53">
        <v>26</v>
      </c>
      <c r="B53">
        <v>2</v>
      </c>
      <c r="C53">
        <v>1</v>
      </c>
      <c r="D53">
        <v>8</v>
      </c>
      <c r="E53">
        <v>0</v>
      </c>
      <c r="G53">
        <f>AVERAGE(C52:C53)</f>
        <v>0.98978433598183879</v>
      </c>
      <c r="I53">
        <f t="shared" si="2"/>
        <v>8</v>
      </c>
      <c r="J53">
        <f t="shared" si="3"/>
        <v>1</v>
      </c>
      <c r="K53">
        <v>1</v>
      </c>
    </row>
    <row r="54" spans="1:14">
      <c r="A54">
        <v>11</v>
      </c>
      <c r="B54">
        <v>2</v>
      </c>
      <c r="C54">
        <v>0.94948921679909193</v>
      </c>
      <c r="D54">
        <v>8</v>
      </c>
      <c r="E54">
        <v>7</v>
      </c>
      <c r="G54">
        <f>C54</f>
        <v>0.94948921679909193</v>
      </c>
      <c r="I54">
        <f t="shared" si="2"/>
        <v>15</v>
      </c>
      <c r="J54">
        <f t="shared" si="3"/>
        <v>1</v>
      </c>
      <c r="K54">
        <v>1</v>
      </c>
    </row>
    <row r="55" spans="1:14">
      <c r="A55">
        <v>10</v>
      </c>
      <c r="B55">
        <v>2</v>
      </c>
      <c r="C55">
        <v>0.99432463110102154</v>
      </c>
      <c r="I55">
        <f t="shared" si="2"/>
        <v>0</v>
      </c>
      <c r="J55">
        <f t="shared" si="3"/>
        <v>0</v>
      </c>
      <c r="K55">
        <v>1</v>
      </c>
    </row>
    <row r="56" spans="1:14">
      <c r="A56">
        <v>15</v>
      </c>
      <c r="B56">
        <v>2</v>
      </c>
      <c r="C56">
        <v>0.82179341657207716</v>
      </c>
      <c r="I56">
        <f t="shared" si="2"/>
        <v>0</v>
      </c>
      <c r="J56">
        <f t="shared" si="3"/>
        <v>0</v>
      </c>
      <c r="K56">
        <v>1</v>
      </c>
    </row>
    <row r="57" spans="1:14">
      <c r="A57" s="1">
        <v>18</v>
      </c>
      <c r="B57" s="1">
        <v>2</v>
      </c>
      <c r="C57" s="1">
        <v>0.93586833144154369</v>
      </c>
      <c r="D57" s="1"/>
      <c r="E57" s="1"/>
      <c r="I57">
        <f t="shared" si="2"/>
        <v>0</v>
      </c>
      <c r="J57">
        <f t="shared" si="3"/>
        <v>0</v>
      </c>
      <c r="K57">
        <v>1</v>
      </c>
    </row>
    <row r="58" spans="1:14">
      <c r="J58">
        <f>SUM(J31:J57)</f>
        <v>18</v>
      </c>
      <c r="K58">
        <f>SUM(K31:K57)</f>
        <v>27</v>
      </c>
      <c r="L58">
        <f>J58+J28</f>
        <v>37</v>
      </c>
      <c r="M58">
        <f>K58+K28</f>
        <v>53</v>
      </c>
      <c r="N58" s="5">
        <f>L58/M58</f>
        <v>0.69811320754716977</v>
      </c>
    </row>
    <row r="60" spans="1:14">
      <c r="G60" t="s">
        <v>326</v>
      </c>
      <c r="H60" t="s">
        <v>327</v>
      </c>
      <c r="I60" t="s">
        <v>328</v>
      </c>
      <c r="J60" t="s">
        <v>323</v>
      </c>
      <c r="K60" t="s">
        <v>325</v>
      </c>
    </row>
    <row r="61" spans="1:14">
      <c r="G61">
        <v>0.78830874006810447</v>
      </c>
      <c r="H61">
        <f>1701/1762</f>
        <v>0.9653802497162316</v>
      </c>
      <c r="I61">
        <f>G61-H61</f>
        <v>-0.17707150964812712</v>
      </c>
      <c r="J61">
        <v>1</v>
      </c>
      <c r="K61">
        <v>0</v>
      </c>
      <c r="L61">
        <v>-0.17707150964812712</v>
      </c>
    </row>
    <row r="62" spans="1:14">
      <c r="G62" s="3">
        <f>1737/1762</f>
        <v>0.9858115777525539</v>
      </c>
      <c r="H62">
        <f t="shared" ref="H62:H77" si="4">1701/1762</f>
        <v>0.9653802497162316</v>
      </c>
      <c r="I62">
        <f t="shared" ref="I62:I77" si="5">G62-H62</f>
        <v>2.0431328036322305E-2</v>
      </c>
      <c r="J62">
        <v>1</v>
      </c>
      <c r="K62">
        <v>1</v>
      </c>
      <c r="L62">
        <v>2.0431328036322305E-2</v>
      </c>
    </row>
    <row r="63" spans="1:14">
      <c r="G63">
        <v>0.90124858115777529</v>
      </c>
      <c r="H63">
        <f t="shared" si="4"/>
        <v>0.9653802497162316</v>
      </c>
      <c r="I63">
        <f t="shared" si="5"/>
        <v>-6.4131668558456312E-2</v>
      </c>
      <c r="J63">
        <v>2</v>
      </c>
      <c r="K63">
        <v>1</v>
      </c>
      <c r="L63">
        <v>-6.4131668558456312E-2</v>
      </c>
    </row>
    <row r="64" spans="1:14">
      <c r="G64">
        <v>0.83484676503972755</v>
      </c>
      <c r="H64">
        <f t="shared" si="4"/>
        <v>0.9653802497162316</v>
      </c>
      <c r="I64">
        <f t="shared" si="5"/>
        <v>-0.13053348467650405</v>
      </c>
      <c r="J64">
        <v>2</v>
      </c>
      <c r="K64">
        <v>2</v>
      </c>
      <c r="L64">
        <v>-0.13053348467650405</v>
      </c>
    </row>
    <row r="65" spans="7:12">
      <c r="G65">
        <v>0.87570942111237227</v>
      </c>
      <c r="H65">
        <f t="shared" si="4"/>
        <v>0.9653802497162316</v>
      </c>
      <c r="I65">
        <f t="shared" si="5"/>
        <v>-8.9670828603859332E-2</v>
      </c>
      <c r="J65">
        <v>3</v>
      </c>
      <c r="K65">
        <v>0</v>
      </c>
      <c r="L65">
        <v>-8.9670828603859332E-2</v>
      </c>
    </row>
    <row r="66" spans="7:12">
      <c r="G66">
        <v>0.87343927355278095</v>
      </c>
      <c r="H66">
        <f t="shared" si="4"/>
        <v>0.9653802497162316</v>
      </c>
      <c r="I66">
        <f t="shared" si="5"/>
        <v>-9.1940976163450649E-2</v>
      </c>
      <c r="J66">
        <v>3</v>
      </c>
      <c r="K66">
        <v>1</v>
      </c>
      <c r="L66">
        <v>-9.1940976163450649E-2</v>
      </c>
    </row>
    <row r="67" spans="7:12">
      <c r="G67">
        <v>0.95573212258796825</v>
      </c>
      <c r="H67">
        <f t="shared" si="4"/>
        <v>0.9653802497162316</v>
      </c>
      <c r="I67">
        <f t="shared" si="5"/>
        <v>-9.6481271282633507E-3</v>
      </c>
      <c r="J67">
        <v>3</v>
      </c>
      <c r="K67">
        <v>2</v>
      </c>
      <c r="L67">
        <v>-9.6481271282633507E-3</v>
      </c>
    </row>
    <row r="68" spans="7:12">
      <c r="G68">
        <v>0.92678774120317819</v>
      </c>
      <c r="H68">
        <f t="shared" si="4"/>
        <v>0.9653802497162316</v>
      </c>
      <c r="I68">
        <f t="shared" si="5"/>
        <v>-3.8592508513053403E-2</v>
      </c>
      <c r="J68">
        <v>3</v>
      </c>
      <c r="K68">
        <v>3</v>
      </c>
      <c r="L68">
        <v>-3.8592508513053403E-2</v>
      </c>
    </row>
    <row r="69" spans="7:12">
      <c r="G69">
        <v>0.97616345062429055</v>
      </c>
      <c r="H69">
        <f t="shared" si="4"/>
        <v>0.9653802497162316</v>
      </c>
      <c r="I69">
        <f t="shared" si="5"/>
        <v>1.0783200908058954E-2</v>
      </c>
      <c r="J69">
        <v>4</v>
      </c>
      <c r="K69">
        <v>2</v>
      </c>
      <c r="L69">
        <v>1.0783200908058954E-2</v>
      </c>
    </row>
    <row r="70" spans="7:12">
      <c r="G70">
        <v>0.96708286038592506</v>
      </c>
      <c r="H70">
        <f t="shared" si="4"/>
        <v>0.9653802497162316</v>
      </c>
      <c r="I70">
        <f t="shared" si="5"/>
        <v>1.7026106696934606E-3</v>
      </c>
      <c r="J70">
        <v>4</v>
      </c>
      <c r="K70">
        <v>3</v>
      </c>
      <c r="L70">
        <v>1.7026106696934606E-3</v>
      </c>
    </row>
    <row r="71" spans="7:12">
      <c r="G71">
        <v>0.898410896708286</v>
      </c>
      <c r="H71">
        <f t="shared" si="4"/>
        <v>0.9653802497162316</v>
      </c>
      <c r="I71">
        <f t="shared" si="5"/>
        <v>-6.6969353007945598E-2</v>
      </c>
      <c r="J71">
        <v>4</v>
      </c>
      <c r="K71">
        <v>4</v>
      </c>
      <c r="L71">
        <v>-6.6969353007945598E-2</v>
      </c>
    </row>
    <row r="72" spans="7:12">
      <c r="G72">
        <v>0.9614074914869466</v>
      </c>
      <c r="H72">
        <f t="shared" si="4"/>
        <v>0.9653802497162316</v>
      </c>
      <c r="I72">
        <f t="shared" si="5"/>
        <v>-3.9727582292850006E-3</v>
      </c>
      <c r="J72">
        <v>5</v>
      </c>
      <c r="K72">
        <v>3</v>
      </c>
      <c r="L72">
        <v>-3.9727582292850006E-3</v>
      </c>
    </row>
    <row r="73" spans="7:12">
      <c r="G73">
        <v>0.96396140749148695</v>
      </c>
      <c r="H73">
        <f t="shared" si="4"/>
        <v>0.9653802497162316</v>
      </c>
      <c r="I73">
        <f t="shared" si="5"/>
        <v>-1.4188422247446431E-3</v>
      </c>
      <c r="J73">
        <v>5</v>
      </c>
      <c r="K73">
        <v>5</v>
      </c>
      <c r="L73">
        <v>-1.4188422247446431E-3</v>
      </c>
    </row>
    <row r="74" spans="7:12">
      <c r="G74">
        <v>0.92111237230419973</v>
      </c>
      <c r="H74">
        <f t="shared" si="4"/>
        <v>0.9653802497162316</v>
      </c>
      <c r="I74">
        <f t="shared" si="5"/>
        <v>-4.4267877412031864E-2</v>
      </c>
      <c r="J74">
        <v>6</v>
      </c>
      <c r="K74">
        <v>5</v>
      </c>
      <c r="L74">
        <v>-4.4267877412031864E-2</v>
      </c>
    </row>
    <row r="75" spans="7:12">
      <c r="G75">
        <v>0.87741203178206584</v>
      </c>
      <c r="H75">
        <f t="shared" si="4"/>
        <v>0.9653802497162316</v>
      </c>
      <c r="I75">
        <f t="shared" si="5"/>
        <v>-8.796821793416576E-2</v>
      </c>
      <c r="J75">
        <v>7</v>
      </c>
      <c r="K75">
        <v>7</v>
      </c>
      <c r="L75">
        <v>-8.796821793416576E-2</v>
      </c>
    </row>
    <row r="76" spans="7:12">
      <c r="G76">
        <v>0.98978433598183879</v>
      </c>
      <c r="H76">
        <f t="shared" si="4"/>
        <v>0.9653802497162316</v>
      </c>
      <c r="I76">
        <f t="shared" si="5"/>
        <v>2.4404086265607194E-2</v>
      </c>
      <c r="J76">
        <v>8</v>
      </c>
      <c r="K76">
        <v>0</v>
      </c>
      <c r="L76">
        <v>2.4404086265607194E-2</v>
      </c>
    </row>
    <row r="77" spans="7:12">
      <c r="G77">
        <v>0.94948921679909193</v>
      </c>
      <c r="H77">
        <f t="shared" si="4"/>
        <v>0.9653802497162316</v>
      </c>
      <c r="I77">
        <f t="shared" si="5"/>
        <v>-1.5891032917139669E-2</v>
      </c>
      <c r="J77">
        <v>8</v>
      </c>
      <c r="K77">
        <v>7</v>
      </c>
      <c r="L77">
        <v>-1.5891032917139669E-2</v>
      </c>
    </row>
    <row r="82" spans="7:15">
      <c r="H82">
        <v>0</v>
      </c>
      <c r="I82">
        <v>1</v>
      </c>
      <c r="J82">
        <v>2</v>
      </c>
      <c r="K82">
        <v>3</v>
      </c>
      <c r="L82">
        <v>4</v>
      </c>
      <c r="M82">
        <v>5</v>
      </c>
      <c r="N82">
        <v>6</v>
      </c>
      <c r="O82">
        <v>7</v>
      </c>
    </row>
    <row r="83" spans="7:15">
      <c r="G83">
        <v>1</v>
      </c>
      <c r="H83" s="5">
        <v>-0.17707150964812712</v>
      </c>
      <c r="I83" s="5">
        <v>2.0431328036322305E-2</v>
      </c>
      <c r="J83" s="5"/>
      <c r="K83" s="5"/>
      <c r="L83" s="5"/>
      <c r="M83" s="5"/>
      <c r="N83" s="5"/>
      <c r="O83" s="5"/>
    </row>
    <row r="84" spans="7:15">
      <c r="G84">
        <v>2</v>
      </c>
      <c r="H84" s="5"/>
      <c r="I84" s="5">
        <v>-6.4131668558456312E-2</v>
      </c>
      <c r="J84" s="5">
        <v>-0.13053348467650405</v>
      </c>
      <c r="K84" s="5"/>
      <c r="L84" s="5"/>
      <c r="M84" s="5"/>
      <c r="N84" s="5"/>
      <c r="O84" s="5"/>
    </row>
    <row r="85" spans="7:15">
      <c r="G85">
        <v>3</v>
      </c>
      <c r="H85" s="5">
        <v>-8.9670828603859332E-2</v>
      </c>
      <c r="I85" s="5">
        <v>-9.1940976163450649E-2</v>
      </c>
      <c r="J85" s="5">
        <v>-9.6481271282633507E-3</v>
      </c>
      <c r="K85" s="5">
        <v>-3.8592508513053403E-2</v>
      </c>
      <c r="L85" s="5"/>
      <c r="M85" s="5"/>
      <c r="N85" s="5"/>
      <c r="O85" s="5"/>
    </row>
    <row r="86" spans="7:15">
      <c r="G86">
        <v>4</v>
      </c>
      <c r="H86" s="5"/>
      <c r="I86" s="5"/>
      <c r="J86" s="5">
        <v>1.0783200908058999E-2</v>
      </c>
      <c r="K86" s="5">
        <v>1.7026106696934606E-3</v>
      </c>
      <c r="L86" s="5">
        <v>-6.6969353007945598E-2</v>
      </c>
      <c r="M86" s="5"/>
      <c r="N86" s="5"/>
      <c r="O86" s="5"/>
    </row>
    <row r="87" spans="7:15">
      <c r="G87">
        <v>5</v>
      </c>
      <c r="H87" s="5"/>
      <c r="I87" s="5"/>
      <c r="J87" s="5"/>
      <c r="K87" s="5">
        <v>-3.9727582292850006E-3</v>
      </c>
      <c r="L87" s="5"/>
      <c r="M87" s="5">
        <v>-1.4188422247446431E-3</v>
      </c>
      <c r="N87" s="5"/>
      <c r="O87" s="5"/>
    </row>
    <row r="88" spans="7:15">
      <c r="G88">
        <v>6</v>
      </c>
      <c r="H88" s="5"/>
      <c r="I88" s="5"/>
      <c r="J88" s="5"/>
      <c r="K88" s="5"/>
      <c r="L88" s="5"/>
      <c r="M88" s="5">
        <v>-4.4267877412031864E-2</v>
      </c>
      <c r="N88" s="5"/>
      <c r="O88" s="5"/>
    </row>
    <row r="89" spans="7:15">
      <c r="G89">
        <v>7</v>
      </c>
      <c r="H89" s="5"/>
      <c r="I89" s="5"/>
      <c r="J89" s="5"/>
      <c r="K89" s="5"/>
      <c r="L89" s="5"/>
      <c r="M89" s="5"/>
      <c r="N89" s="5"/>
      <c r="O89" s="5">
        <v>-8.796821793416576E-2</v>
      </c>
    </row>
    <row r="90" spans="7:15">
      <c r="G90">
        <v>8</v>
      </c>
      <c r="H90" s="5">
        <v>2.4404086265607194E-2</v>
      </c>
      <c r="I90" s="5"/>
      <c r="J90" s="5"/>
      <c r="K90" s="5"/>
      <c r="L90" s="5"/>
      <c r="M90" s="5"/>
      <c r="N90" s="5"/>
      <c r="O90" s="5">
        <v>-1.5891032917139669E-2</v>
      </c>
    </row>
    <row r="91" spans="7:15">
      <c r="H91" s="5"/>
      <c r="I91" s="5"/>
      <c r="J91" s="5"/>
      <c r="K91" s="5"/>
      <c r="L91" s="5"/>
      <c r="M91" s="5"/>
      <c r="N91" s="5"/>
      <c r="O91" s="5"/>
    </row>
  </sheetData>
  <sortState ref="A31:E56">
    <sortCondition ref="D31:D56"/>
    <sortCondition ref="E31:E56"/>
  </sortState>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B5:AC82"/>
  <sheetViews>
    <sheetView topLeftCell="A19" zoomScale="110" zoomScaleNormal="110" workbookViewId="0">
      <selection activeCell="M70" sqref="M70"/>
    </sheetView>
  </sheetViews>
  <sheetFormatPr defaultRowHeight="15"/>
  <cols>
    <col min="2" max="2" width="16.85546875" bestFit="1" customWidth="1"/>
    <col min="3" max="3" width="14" bestFit="1" customWidth="1"/>
    <col min="4" max="4" width="12" bestFit="1" customWidth="1"/>
    <col min="5" max="5" width="15.140625" bestFit="1" customWidth="1"/>
  </cols>
  <sheetData>
    <row r="5" spans="2:5">
      <c r="C5" t="s">
        <v>369</v>
      </c>
      <c r="D5" t="s">
        <v>370</v>
      </c>
      <c r="E5" t="s">
        <v>371</v>
      </c>
    </row>
    <row r="6" spans="2:5">
      <c r="B6" t="s">
        <v>372</v>
      </c>
      <c r="C6">
        <v>0.60462476857135616</v>
      </c>
      <c r="D6">
        <v>0.5834279228149829</v>
      </c>
      <c r="E6">
        <v>0.59402634569316948</v>
      </c>
    </row>
    <row r="7" spans="2:5">
      <c r="B7" t="s">
        <v>373</v>
      </c>
      <c r="C7">
        <v>0.72499936594892078</v>
      </c>
      <c r="D7">
        <v>0.72993975377630305</v>
      </c>
      <c r="E7">
        <v>0.72746955986261219</v>
      </c>
    </row>
    <row r="8" spans="2:5">
      <c r="B8" t="s">
        <v>374</v>
      </c>
      <c r="C8">
        <v>0.98016054173324207</v>
      </c>
      <c r="D8">
        <v>0.91176984196280442</v>
      </c>
      <c r="E8">
        <v>0.94596519184802319</v>
      </c>
    </row>
    <row r="21" spans="2:5">
      <c r="C21" t="s">
        <v>369</v>
      </c>
      <c r="D21" t="s">
        <v>370</v>
      </c>
      <c r="E21" t="s">
        <v>371</v>
      </c>
    </row>
    <row r="22" spans="2:5">
      <c r="B22" t="s">
        <v>375</v>
      </c>
      <c r="C22" s="5">
        <v>0.9612594790636334</v>
      </c>
      <c r="D22" s="5">
        <v>0.78830874006810447</v>
      </c>
      <c r="E22" s="5">
        <f>SUM(C22:D22)/2</f>
        <v>0.87478410956586894</v>
      </c>
    </row>
    <row r="23" spans="2:5">
      <c r="B23" t="s">
        <v>374</v>
      </c>
      <c r="C23" s="5">
        <v>0.98016054173324207</v>
      </c>
      <c r="D23" s="5">
        <v>0.91176984196280442</v>
      </c>
      <c r="E23" s="5">
        <f t="shared" ref="E23:E25" si="0">SUM(C23:D23)/2</f>
        <v>0.94596519184802319</v>
      </c>
    </row>
    <row r="24" spans="2:5">
      <c r="B24" t="s">
        <v>327</v>
      </c>
      <c r="C24" s="5">
        <v>0.96356742499175729</v>
      </c>
      <c r="D24" s="5">
        <v>0.9653802497162316</v>
      </c>
      <c r="E24" s="5">
        <f t="shared" si="0"/>
        <v>0.9644738373539945</v>
      </c>
    </row>
    <row r="25" spans="2:5">
      <c r="B25" t="s">
        <v>376</v>
      </c>
      <c r="C25" s="5">
        <v>0.9947246950214309</v>
      </c>
      <c r="D25" s="5">
        <v>0.9858115777525539</v>
      </c>
      <c r="E25" s="5">
        <f t="shared" si="0"/>
        <v>0.9902681363869924</v>
      </c>
    </row>
    <row r="29" spans="2:5">
      <c r="C29" s="5"/>
      <c r="D29" s="5"/>
      <c r="E29" s="5"/>
    </row>
    <row r="30" spans="2:5">
      <c r="C30" s="5"/>
      <c r="D30" s="5"/>
      <c r="E30" s="5"/>
    </row>
    <row r="36" spans="2:8">
      <c r="C36" t="s">
        <v>375</v>
      </c>
      <c r="D36" t="s">
        <v>327</v>
      </c>
      <c r="E36" s="3" t="s">
        <v>376</v>
      </c>
    </row>
    <row r="37" spans="2:8">
      <c r="B37" t="s">
        <v>377</v>
      </c>
      <c r="C37" s="28">
        <v>0.88461538461538458</v>
      </c>
      <c r="D37" s="28">
        <v>0.88461538461538458</v>
      </c>
      <c r="E37" s="7">
        <v>7.6923076923076927E-2</v>
      </c>
    </row>
    <row r="38" spans="2:8">
      <c r="B38" t="s">
        <v>370</v>
      </c>
      <c r="C38" s="28">
        <v>0.92307692307692313</v>
      </c>
      <c r="D38" s="5">
        <v>0.26923076923076922</v>
      </c>
      <c r="E38" s="7">
        <v>0.15384615384615385</v>
      </c>
    </row>
    <row r="45" spans="2:8">
      <c r="B45" t="s">
        <v>377</v>
      </c>
      <c r="F45" t="s">
        <v>370</v>
      </c>
    </row>
    <row r="46" spans="2:8">
      <c r="B46" t="s">
        <v>372</v>
      </c>
      <c r="C46" t="s">
        <v>373</v>
      </c>
      <c r="D46" t="s">
        <v>374</v>
      </c>
      <c r="F46" t="s">
        <v>372</v>
      </c>
      <c r="G46" t="s">
        <v>373</v>
      </c>
      <c r="H46" t="s">
        <v>374</v>
      </c>
    </row>
    <row r="47" spans="2:8">
      <c r="B47">
        <v>73.333333333333329</v>
      </c>
      <c r="C47">
        <v>50.833333333333336</v>
      </c>
      <c r="D47">
        <v>31.666666666666668</v>
      </c>
      <c r="F47">
        <v>79.166666666666671</v>
      </c>
      <c r="G47">
        <v>59.166666666666664</v>
      </c>
      <c r="H47">
        <v>31.666666666666668</v>
      </c>
    </row>
    <row r="48" spans="2:8">
      <c r="B48">
        <v>53.333333333333336</v>
      </c>
      <c r="C48">
        <v>49.166666666666664</v>
      </c>
      <c r="D48">
        <v>50.833333333333336</v>
      </c>
      <c r="F48">
        <v>65</v>
      </c>
      <c r="G48">
        <v>65</v>
      </c>
      <c r="H48">
        <v>55</v>
      </c>
    </row>
    <row r="49" spans="2:8">
      <c r="B49">
        <v>64.166666666666671</v>
      </c>
      <c r="C49">
        <v>13.333333333333334</v>
      </c>
      <c r="D49">
        <v>4.166666666666667</v>
      </c>
      <c r="F49">
        <v>59.166666666666664</v>
      </c>
      <c r="G49">
        <v>12.5</v>
      </c>
      <c r="H49">
        <v>50.833333333333336</v>
      </c>
    </row>
    <row r="50" spans="2:8">
      <c r="B50">
        <v>26.666666666666668</v>
      </c>
      <c r="C50">
        <v>28.333333333333332</v>
      </c>
      <c r="D50">
        <v>29.166666666666668</v>
      </c>
      <c r="F50">
        <v>50</v>
      </c>
      <c r="G50">
        <v>57.5</v>
      </c>
      <c r="H50">
        <v>50.833333333333336</v>
      </c>
    </row>
    <row r="51" spans="2:8">
      <c r="B51">
        <v>67.5</v>
      </c>
      <c r="C51">
        <v>58.333333333333336</v>
      </c>
      <c r="D51">
        <v>65</v>
      </c>
      <c r="F51">
        <v>65.833333333333329</v>
      </c>
      <c r="G51">
        <v>65</v>
      </c>
      <c r="H51">
        <v>42.5</v>
      </c>
    </row>
    <row r="52" spans="2:8">
      <c r="B52">
        <v>64.166666666666671</v>
      </c>
      <c r="C52">
        <v>56.666666666666664</v>
      </c>
      <c r="D52">
        <v>43.333333333333336</v>
      </c>
      <c r="F52">
        <v>75</v>
      </c>
      <c r="G52">
        <v>61.666666666666664</v>
      </c>
      <c r="H52">
        <v>77.5</v>
      </c>
    </row>
    <row r="53" spans="2:8">
      <c r="B53">
        <v>46.666666666666664</v>
      </c>
      <c r="C53">
        <v>21.666666666666668</v>
      </c>
      <c r="D53">
        <v>25</v>
      </c>
      <c r="F53">
        <v>53.333333333333336</v>
      </c>
      <c r="G53">
        <v>20</v>
      </c>
      <c r="H53">
        <v>22.5</v>
      </c>
    </row>
    <row r="54" spans="2:8">
      <c r="B54">
        <v>57.5</v>
      </c>
      <c r="C54">
        <v>62.5</v>
      </c>
      <c r="D54">
        <v>59.166666666666664</v>
      </c>
      <c r="F54">
        <v>75</v>
      </c>
      <c r="G54">
        <v>62.5</v>
      </c>
      <c r="H54">
        <v>76.666666666666671</v>
      </c>
    </row>
    <row r="55" spans="2:8">
      <c r="B55">
        <v>82.5</v>
      </c>
      <c r="C55">
        <v>45</v>
      </c>
      <c r="D55">
        <v>63.333333333333336</v>
      </c>
      <c r="F55">
        <v>70.833333333333329</v>
      </c>
      <c r="G55">
        <v>45</v>
      </c>
      <c r="H55">
        <v>62.5</v>
      </c>
    </row>
    <row r="56" spans="2:8">
      <c r="B56">
        <v>17.5</v>
      </c>
      <c r="C56">
        <v>31.666666666666668</v>
      </c>
      <c r="D56">
        <v>21.666666666666668</v>
      </c>
      <c r="F56">
        <v>55</v>
      </c>
      <c r="G56">
        <v>46.666666666666664</v>
      </c>
      <c r="H56">
        <v>56.666666666666664</v>
      </c>
    </row>
    <row r="57" spans="2:8">
      <c r="B57">
        <v>66.666666666666671</v>
      </c>
      <c r="C57">
        <v>32.5</v>
      </c>
      <c r="D57">
        <v>30</v>
      </c>
      <c r="F57">
        <v>79.166666666666671</v>
      </c>
      <c r="G57">
        <v>50.833333333333336</v>
      </c>
      <c r="H57">
        <v>35.833333333333336</v>
      </c>
    </row>
    <row r="58" spans="2:8">
      <c r="B58">
        <v>71.666666666666671</v>
      </c>
      <c r="C58">
        <v>64.166666666666671</v>
      </c>
      <c r="D58">
        <v>65</v>
      </c>
      <c r="F58">
        <v>63.333333333333336</v>
      </c>
      <c r="G58">
        <v>61.666666666666664</v>
      </c>
      <c r="H58">
        <v>62.5</v>
      </c>
    </row>
    <row r="59" spans="2:8">
      <c r="B59">
        <v>74.166666666666671</v>
      </c>
      <c r="C59">
        <v>65</v>
      </c>
      <c r="D59">
        <v>61.666666666666664</v>
      </c>
      <c r="F59">
        <v>85.833333333333329</v>
      </c>
      <c r="G59">
        <v>78.333333333333329</v>
      </c>
      <c r="H59">
        <v>66.666666666666671</v>
      </c>
    </row>
    <row r="60" spans="2:8">
      <c r="B60">
        <v>45</v>
      </c>
      <c r="C60">
        <v>57.5</v>
      </c>
      <c r="D60">
        <v>70.833333333333329</v>
      </c>
      <c r="F60">
        <v>59.166666666666664</v>
      </c>
      <c r="G60">
        <v>62.5</v>
      </c>
      <c r="H60">
        <v>67.5</v>
      </c>
    </row>
    <row r="61" spans="2:8">
      <c r="B61">
        <v>70</v>
      </c>
      <c r="C61">
        <v>60</v>
      </c>
      <c r="D61">
        <v>40</v>
      </c>
      <c r="F61">
        <v>83.333333333333329</v>
      </c>
      <c r="G61">
        <v>46.666666666666664</v>
      </c>
      <c r="H61">
        <v>58.333333333333336</v>
      </c>
    </row>
    <row r="62" spans="2:8">
      <c r="B62">
        <v>61.666666666666664</v>
      </c>
      <c r="C62">
        <v>51.666666666666664</v>
      </c>
      <c r="D62">
        <v>54.166666666666664</v>
      </c>
      <c r="F62">
        <v>59.166666666666664</v>
      </c>
      <c r="G62">
        <v>53.333333333333336</v>
      </c>
      <c r="H62">
        <v>68.333333333333329</v>
      </c>
    </row>
    <row r="63" spans="2:8">
      <c r="B63">
        <v>72.5</v>
      </c>
      <c r="C63">
        <v>63.333333333333336</v>
      </c>
      <c r="D63">
        <v>53.333333333333336</v>
      </c>
      <c r="F63">
        <v>86.666666666666671</v>
      </c>
      <c r="G63">
        <v>62.5</v>
      </c>
      <c r="H63">
        <v>71.666666666666671</v>
      </c>
    </row>
    <row r="64" spans="2:8">
      <c r="B64">
        <v>57.5</v>
      </c>
      <c r="C64">
        <v>35.833333333333336</v>
      </c>
      <c r="D64">
        <v>30</v>
      </c>
      <c r="F64">
        <v>79.166666666666671</v>
      </c>
      <c r="G64">
        <v>39.166666666666664</v>
      </c>
      <c r="H64">
        <v>63.333333333333336</v>
      </c>
    </row>
    <row r="65" spans="2:29">
      <c r="B65">
        <v>71.666666666666671</v>
      </c>
      <c r="C65">
        <v>41.666666666666664</v>
      </c>
      <c r="D65">
        <v>65</v>
      </c>
      <c r="F65">
        <v>73.333333333333329</v>
      </c>
      <c r="G65">
        <v>77.5</v>
      </c>
      <c r="H65">
        <v>74.166666666666671</v>
      </c>
    </row>
    <row r="66" spans="2:29">
      <c r="B66">
        <v>36.666666666666664</v>
      </c>
      <c r="C66">
        <v>36.666666666666664</v>
      </c>
      <c r="D66">
        <v>17.5</v>
      </c>
      <c r="F66">
        <v>31.666666666666668</v>
      </c>
      <c r="G66">
        <v>51.666666666666664</v>
      </c>
      <c r="H66">
        <v>47.5</v>
      </c>
    </row>
    <row r="67" spans="2:29">
      <c r="B67">
        <v>62.5</v>
      </c>
      <c r="C67">
        <v>35.833333333333336</v>
      </c>
      <c r="D67">
        <v>26.666666666666668</v>
      </c>
      <c r="F67">
        <v>73.333333333333329</v>
      </c>
      <c r="G67">
        <v>60</v>
      </c>
      <c r="H67">
        <v>42.5</v>
      </c>
    </row>
    <row r="68" spans="2:29">
      <c r="B68">
        <v>34.166666666666664</v>
      </c>
      <c r="C68">
        <v>30</v>
      </c>
      <c r="D68">
        <v>26.666666666666668</v>
      </c>
      <c r="F68">
        <v>42.5</v>
      </c>
      <c r="G68">
        <v>45</v>
      </c>
      <c r="H68">
        <v>42.5</v>
      </c>
    </row>
    <row r="69" spans="2:29">
      <c r="B69">
        <v>65</v>
      </c>
      <c r="C69">
        <v>44.166666666666664</v>
      </c>
      <c r="D69">
        <v>45.833333333333336</v>
      </c>
      <c r="F69">
        <v>75.833333333333329</v>
      </c>
      <c r="G69">
        <v>56.666666666666664</v>
      </c>
      <c r="H69">
        <v>47.5</v>
      </c>
    </row>
    <row r="70" spans="2:29">
      <c r="B70">
        <v>40</v>
      </c>
      <c r="C70">
        <v>13.333333333333334</v>
      </c>
      <c r="D70">
        <v>15</v>
      </c>
      <c r="F70">
        <v>61.666666666666664</v>
      </c>
      <c r="G70">
        <v>24.166666666666668</v>
      </c>
      <c r="H70">
        <v>56.666666666666664</v>
      </c>
    </row>
    <row r="71" spans="2:29">
      <c r="B71">
        <v>52.5</v>
      </c>
      <c r="C71">
        <v>67.5</v>
      </c>
      <c r="D71">
        <v>50.833333333333336</v>
      </c>
      <c r="F71">
        <v>53.333333333333336</v>
      </c>
      <c r="G71">
        <v>59.166666666666664</v>
      </c>
      <c r="H71">
        <v>57.5</v>
      </c>
    </row>
    <row r="72" spans="2:29">
      <c r="B72" s="1">
        <v>52.5</v>
      </c>
      <c r="C72" s="1">
        <v>56.666666666666664</v>
      </c>
      <c r="D72" s="1">
        <v>52.5</v>
      </c>
      <c r="F72" s="1">
        <v>55</v>
      </c>
      <c r="G72" s="1">
        <v>60</v>
      </c>
      <c r="H72" s="1">
        <v>53.333333333333336</v>
      </c>
    </row>
    <row r="76" spans="2:29">
      <c r="AC76" s="1"/>
    </row>
    <row r="77" spans="2:29">
      <c r="AC77" s="1"/>
    </row>
    <row r="78" spans="2:29">
      <c r="AC78" s="1"/>
    </row>
    <row r="80" spans="2:29">
      <c r="AC80" s="1"/>
    </row>
    <row r="81" spans="29:29">
      <c r="AC81" s="1"/>
    </row>
    <row r="82" spans="29:29">
      <c r="AC82" s="1"/>
    </row>
  </sheetData>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dimension ref="A1:P27"/>
  <sheetViews>
    <sheetView workbookViewId="0">
      <pane ySplit="1" topLeftCell="A2" activePane="bottomLeft" state="frozen"/>
      <selection pane="bottomLeft" activeCell="D19" sqref="A1:P27"/>
    </sheetView>
  </sheetViews>
  <sheetFormatPr defaultRowHeight="1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8" width="6.5703125" bestFit="1" customWidth="1"/>
    <col min="9" max="9" width="12.85546875" bestFit="1" customWidth="1"/>
    <col min="10" max="11" width="11.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s="4" customFormat="1">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c r="A2">
        <v>1</v>
      </c>
      <c r="B2" t="s">
        <v>41</v>
      </c>
      <c r="C2">
        <v>23</v>
      </c>
      <c r="D2" t="s">
        <v>42</v>
      </c>
      <c r="E2" t="s">
        <v>43</v>
      </c>
      <c r="F2" t="s">
        <v>44</v>
      </c>
      <c r="G2" t="s">
        <v>45</v>
      </c>
      <c r="H2">
        <v>3</v>
      </c>
      <c r="I2">
        <v>3</v>
      </c>
      <c r="J2">
        <v>3</v>
      </c>
      <c r="K2">
        <v>3</v>
      </c>
      <c r="L2">
        <v>3</v>
      </c>
      <c r="M2" t="s">
        <v>47</v>
      </c>
      <c r="N2" t="s">
        <v>47</v>
      </c>
      <c r="O2" t="s">
        <v>47</v>
      </c>
      <c r="P2" t="s">
        <v>47</v>
      </c>
    </row>
    <row r="3" spans="1:16">
      <c r="A3">
        <v>2</v>
      </c>
      <c r="B3" t="s">
        <v>48</v>
      </c>
      <c r="C3">
        <v>24</v>
      </c>
      <c r="D3" t="s">
        <v>42</v>
      </c>
      <c r="E3" t="s">
        <v>43</v>
      </c>
      <c r="F3" t="s">
        <v>45</v>
      </c>
      <c r="G3" t="s">
        <v>49</v>
      </c>
      <c r="H3">
        <v>2</v>
      </c>
      <c r="I3">
        <v>1</v>
      </c>
      <c r="J3">
        <v>2</v>
      </c>
      <c r="K3">
        <v>3</v>
      </c>
      <c r="L3">
        <v>1</v>
      </c>
      <c r="M3" t="s">
        <v>43</v>
      </c>
      <c r="N3" t="s">
        <v>43</v>
      </c>
      <c r="O3" t="s">
        <v>47</v>
      </c>
      <c r="P3" t="s">
        <v>52</v>
      </c>
    </row>
    <row r="4" spans="1:16">
      <c r="A4">
        <v>3</v>
      </c>
      <c r="B4" t="s">
        <v>48</v>
      </c>
      <c r="C4">
        <v>27</v>
      </c>
      <c r="D4" t="s">
        <v>53</v>
      </c>
      <c r="E4" t="s">
        <v>43</v>
      </c>
      <c r="F4" t="s">
        <v>44</v>
      </c>
      <c r="G4" t="s">
        <v>44</v>
      </c>
      <c r="H4">
        <v>3</v>
      </c>
      <c r="I4">
        <v>3</v>
      </c>
      <c r="J4">
        <v>3</v>
      </c>
      <c r="K4">
        <v>3</v>
      </c>
      <c r="L4">
        <v>4</v>
      </c>
      <c r="M4" t="s">
        <v>47</v>
      </c>
      <c r="N4" t="s">
        <v>47</v>
      </c>
      <c r="O4" t="s">
        <v>47</v>
      </c>
      <c r="P4" t="s">
        <v>43</v>
      </c>
    </row>
    <row r="5" spans="1:16">
      <c r="A5">
        <v>5</v>
      </c>
      <c r="B5" t="s">
        <v>41</v>
      </c>
      <c r="C5">
        <v>20</v>
      </c>
      <c r="D5" t="s">
        <v>53</v>
      </c>
      <c r="E5" t="s">
        <v>43</v>
      </c>
      <c r="F5" t="s">
        <v>44</v>
      </c>
      <c r="G5" t="s">
        <v>44</v>
      </c>
      <c r="H5">
        <v>2</v>
      </c>
      <c r="I5">
        <v>1</v>
      </c>
      <c r="J5">
        <v>1</v>
      </c>
      <c r="K5">
        <v>2</v>
      </c>
      <c r="L5">
        <v>1</v>
      </c>
      <c r="M5" t="s">
        <v>43</v>
      </c>
      <c r="N5" t="s">
        <v>47</v>
      </c>
      <c r="O5" t="s">
        <v>47</v>
      </c>
      <c r="P5" t="s">
        <v>43</v>
      </c>
    </row>
    <row r="6" spans="1:16">
      <c r="A6">
        <v>6</v>
      </c>
      <c r="B6" t="s">
        <v>48</v>
      </c>
      <c r="C6">
        <v>30</v>
      </c>
      <c r="D6" t="s">
        <v>42</v>
      </c>
      <c r="E6" t="s">
        <v>43</v>
      </c>
      <c r="F6" t="s">
        <v>44</v>
      </c>
      <c r="G6" t="s">
        <v>49</v>
      </c>
      <c r="H6">
        <v>2</v>
      </c>
      <c r="I6">
        <v>2</v>
      </c>
      <c r="J6">
        <v>2</v>
      </c>
      <c r="K6">
        <v>2</v>
      </c>
      <c r="L6">
        <v>4</v>
      </c>
      <c r="M6" t="s">
        <v>25</v>
      </c>
      <c r="N6" t="s">
        <v>43</v>
      </c>
      <c r="O6" t="s">
        <v>47</v>
      </c>
      <c r="P6" t="s">
        <v>52</v>
      </c>
    </row>
    <row r="7" spans="1:16">
      <c r="A7">
        <v>7</v>
      </c>
      <c r="B7" t="s">
        <v>41</v>
      </c>
      <c r="C7">
        <v>24</v>
      </c>
      <c r="D7" t="s">
        <v>42</v>
      </c>
      <c r="E7" t="s">
        <v>43</v>
      </c>
      <c r="F7" t="s">
        <v>44</v>
      </c>
      <c r="G7" t="s">
        <v>45</v>
      </c>
      <c r="H7">
        <v>3</v>
      </c>
      <c r="I7">
        <v>3</v>
      </c>
      <c r="J7">
        <v>3</v>
      </c>
      <c r="K7">
        <v>3</v>
      </c>
      <c r="L7">
        <v>4</v>
      </c>
      <c r="M7" t="s">
        <v>47</v>
      </c>
      <c r="N7" t="s">
        <v>47</v>
      </c>
      <c r="O7" t="s">
        <v>47</v>
      </c>
      <c r="P7" t="s">
        <v>52</v>
      </c>
    </row>
    <row r="8" spans="1:16">
      <c r="A8">
        <v>8</v>
      </c>
      <c r="B8" t="s">
        <v>41</v>
      </c>
      <c r="C8">
        <v>20</v>
      </c>
      <c r="D8" t="s">
        <v>53</v>
      </c>
      <c r="E8" t="s">
        <v>43</v>
      </c>
      <c r="F8" t="s">
        <v>44</v>
      </c>
      <c r="G8" t="s">
        <v>44</v>
      </c>
      <c r="H8">
        <v>3</v>
      </c>
      <c r="I8">
        <v>2</v>
      </c>
      <c r="J8">
        <v>2</v>
      </c>
      <c r="K8">
        <v>3</v>
      </c>
      <c r="L8">
        <v>4</v>
      </c>
      <c r="M8" t="s">
        <v>47</v>
      </c>
      <c r="N8" t="s">
        <v>47</v>
      </c>
      <c r="O8" t="s">
        <v>54</v>
      </c>
      <c r="P8" t="s">
        <v>52</v>
      </c>
    </row>
    <row r="9" spans="1:16">
      <c r="A9">
        <v>9</v>
      </c>
      <c r="B9" t="s">
        <v>41</v>
      </c>
      <c r="C9">
        <v>23</v>
      </c>
      <c r="D9" t="s">
        <v>53</v>
      </c>
      <c r="E9" t="s">
        <v>43</v>
      </c>
      <c r="F9" t="s">
        <v>45</v>
      </c>
      <c r="G9" t="s">
        <v>45</v>
      </c>
      <c r="H9">
        <v>3</v>
      </c>
      <c r="I9">
        <v>2</v>
      </c>
      <c r="J9">
        <v>1</v>
      </c>
      <c r="K9">
        <v>3</v>
      </c>
      <c r="L9">
        <v>3</v>
      </c>
      <c r="M9" t="s">
        <v>47</v>
      </c>
      <c r="N9" t="s">
        <v>47</v>
      </c>
      <c r="O9" t="s">
        <v>43</v>
      </c>
      <c r="P9" t="s">
        <v>47</v>
      </c>
    </row>
    <row r="10" spans="1:16">
      <c r="A10">
        <v>10</v>
      </c>
      <c r="B10" t="s">
        <v>48</v>
      </c>
      <c r="C10">
        <v>24</v>
      </c>
      <c r="D10" t="s">
        <v>42</v>
      </c>
      <c r="E10" t="s">
        <v>43</v>
      </c>
      <c r="F10" t="s">
        <v>44</v>
      </c>
      <c r="G10" t="s">
        <v>49</v>
      </c>
      <c r="H10">
        <v>3</v>
      </c>
      <c r="I10">
        <v>2</v>
      </c>
      <c r="J10">
        <v>2</v>
      </c>
      <c r="K10">
        <v>2</v>
      </c>
      <c r="L10">
        <v>3</v>
      </c>
      <c r="M10" t="s">
        <v>43</v>
      </c>
      <c r="N10" t="s">
        <v>47</v>
      </c>
      <c r="O10" t="s">
        <v>47</v>
      </c>
      <c r="P10" t="s">
        <v>47</v>
      </c>
    </row>
    <row r="11" spans="1:16">
      <c r="A11">
        <v>11</v>
      </c>
      <c r="B11" t="s">
        <v>41</v>
      </c>
      <c r="C11">
        <v>20</v>
      </c>
      <c r="D11" t="s">
        <v>42</v>
      </c>
      <c r="E11" t="s">
        <v>43</v>
      </c>
      <c r="F11" t="s">
        <v>44</v>
      </c>
      <c r="G11" t="s">
        <v>49</v>
      </c>
      <c r="H11">
        <v>2</v>
      </c>
      <c r="I11">
        <v>1</v>
      </c>
      <c r="J11">
        <v>1</v>
      </c>
      <c r="K11">
        <v>3</v>
      </c>
      <c r="L11">
        <v>3</v>
      </c>
      <c r="M11" t="s">
        <v>47</v>
      </c>
      <c r="N11" t="s">
        <v>43</v>
      </c>
      <c r="O11" t="s">
        <v>43</v>
      </c>
      <c r="P11" t="s">
        <v>52</v>
      </c>
    </row>
    <row r="12" spans="1:16">
      <c r="A12">
        <v>12</v>
      </c>
      <c r="B12" t="s">
        <v>48</v>
      </c>
      <c r="C12">
        <v>20</v>
      </c>
      <c r="D12" t="s">
        <v>42</v>
      </c>
      <c r="E12" t="s">
        <v>43</v>
      </c>
      <c r="F12" t="s">
        <v>45</v>
      </c>
      <c r="G12" t="s">
        <v>49</v>
      </c>
      <c r="H12">
        <v>2</v>
      </c>
      <c r="I12">
        <v>2</v>
      </c>
      <c r="J12">
        <v>3</v>
      </c>
      <c r="K12">
        <v>3</v>
      </c>
      <c r="L12">
        <v>3</v>
      </c>
      <c r="M12" t="s">
        <v>47</v>
      </c>
      <c r="N12" t="s">
        <v>43</v>
      </c>
      <c r="O12" t="s">
        <v>43</v>
      </c>
      <c r="P12" t="s">
        <v>52</v>
      </c>
    </row>
    <row r="13" spans="1:16">
      <c r="A13">
        <v>13</v>
      </c>
      <c r="B13" t="s">
        <v>41</v>
      </c>
      <c r="C13">
        <v>24</v>
      </c>
      <c r="D13" t="s">
        <v>42</v>
      </c>
      <c r="E13" t="s">
        <v>43</v>
      </c>
      <c r="F13" t="s">
        <v>44</v>
      </c>
      <c r="G13" t="s">
        <v>45</v>
      </c>
      <c r="H13">
        <v>3</v>
      </c>
      <c r="I13">
        <v>1</v>
      </c>
      <c r="J13">
        <v>3</v>
      </c>
      <c r="K13">
        <v>3</v>
      </c>
      <c r="L13">
        <v>1</v>
      </c>
      <c r="M13" t="s">
        <v>47</v>
      </c>
      <c r="N13" t="s">
        <v>47</v>
      </c>
      <c r="O13" t="s">
        <v>47</v>
      </c>
      <c r="P13" t="s">
        <v>52</v>
      </c>
    </row>
    <row r="14" spans="1:16">
      <c r="A14">
        <v>14</v>
      </c>
      <c r="B14" t="s">
        <v>41</v>
      </c>
      <c r="C14">
        <v>22</v>
      </c>
      <c r="D14" t="s">
        <v>53</v>
      </c>
      <c r="E14" t="s">
        <v>43</v>
      </c>
      <c r="F14" t="s">
        <v>44</v>
      </c>
      <c r="G14" t="s">
        <v>44</v>
      </c>
      <c r="H14">
        <v>2</v>
      </c>
      <c r="I14">
        <v>1</v>
      </c>
      <c r="J14">
        <v>2</v>
      </c>
      <c r="K14">
        <v>3</v>
      </c>
      <c r="L14">
        <v>3</v>
      </c>
      <c r="M14" t="s">
        <v>47</v>
      </c>
      <c r="N14" t="s">
        <v>47</v>
      </c>
      <c r="O14" t="s">
        <v>43</v>
      </c>
      <c r="P14" t="s">
        <v>52</v>
      </c>
    </row>
    <row r="15" spans="1:16">
      <c r="A15">
        <v>15</v>
      </c>
      <c r="B15" t="s">
        <v>41</v>
      </c>
      <c r="C15">
        <v>20</v>
      </c>
      <c r="D15" t="s">
        <v>53</v>
      </c>
      <c r="E15" t="s">
        <v>43</v>
      </c>
      <c r="F15" t="s">
        <v>45</v>
      </c>
      <c r="G15" t="s">
        <v>49</v>
      </c>
      <c r="H15">
        <v>2</v>
      </c>
      <c r="I15">
        <v>1</v>
      </c>
      <c r="J15">
        <v>2</v>
      </c>
      <c r="K15">
        <v>2</v>
      </c>
      <c r="L15">
        <v>2</v>
      </c>
      <c r="M15" t="s">
        <v>43</v>
      </c>
      <c r="N15" t="s">
        <v>43</v>
      </c>
      <c r="O15" t="s">
        <v>47</v>
      </c>
      <c r="P15" t="s">
        <v>52</v>
      </c>
    </row>
    <row r="16" spans="1:16">
      <c r="A16">
        <v>16</v>
      </c>
      <c r="B16" t="s">
        <v>48</v>
      </c>
      <c r="C16">
        <v>25</v>
      </c>
      <c r="D16" t="s">
        <v>53</v>
      </c>
      <c r="E16" t="s">
        <v>43</v>
      </c>
      <c r="F16" t="s">
        <v>49</v>
      </c>
      <c r="G16" t="s">
        <v>55</v>
      </c>
      <c r="H16">
        <v>2</v>
      </c>
      <c r="I16">
        <v>1</v>
      </c>
      <c r="J16">
        <v>3</v>
      </c>
      <c r="K16">
        <v>3</v>
      </c>
      <c r="L16">
        <v>2</v>
      </c>
      <c r="M16" t="s">
        <v>47</v>
      </c>
      <c r="N16" t="s">
        <v>47</v>
      </c>
      <c r="O16" t="s">
        <v>43</v>
      </c>
      <c r="P16" t="s">
        <v>47</v>
      </c>
    </row>
    <row r="17" spans="1:16">
      <c r="A17">
        <v>17</v>
      </c>
      <c r="B17" t="s">
        <v>48</v>
      </c>
      <c r="C17">
        <v>21</v>
      </c>
      <c r="D17" t="s">
        <v>53</v>
      </c>
      <c r="E17" t="s">
        <v>43</v>
      </c>
      <c r="F17" t="s">
        <v>44</v>
      </c>
      <c r="G17" t="s">
        <v>45</v>
      </c>
      <c r="H17">
        <v>2</v>
      </c>
      <c r="I17">
        <v>1</v>
      </c>
      <c r="J17">
        <v>2</v>
      </c>
      <c r="K17">
        <v>2</v>
      </c>
      <c r="L17">
        <v>2</v>
      </c>
      <c r="M17" t="s">
        <v>43</v>
      </c>
      <c r="N17" t="s">
        <v>43</v>
      </c>
      <c r="O17" t="s">
        <v>43</v>
      </c>
      <c r="P17" t="s">
        <v>52</v>
      </c>
    </row>
    <row r="18" spans="1:16">
      <c r="A18">
        <v>18</v>
      </c>
      <c r="B18" t="s">
        <v>48</v>
      </c>
      <c r="C18">
        <v>19</v>
      </c>
      <c r="D18" t="s">
        <v>42</v>
      </c>
      <c r="E18" t="s">
        <v>43</v>
      </c>
      <c r="F18" t="s">
        <v>45</v>
      </c>
      <c r="G18" t="s">
        <v>56</v>
      </c>
      <c r="H18">
        <v>2</v>
      </c>
      <c r="I18">
        <v>1</v>
      </c>
      <c r="J18">
        <v>2</v>
      </c>
      <c r="K18">
        <v>3</v>
      </c>
      <c r="L18">
        <v>1</v>
      </c>
      <c r="M18" t="s">
        <v>47</v>
      </c>
      <c r="N18" t="s">
        <v>43</v>
      </c>
      <c r="O18" t="s">
        <v>47</v>
      </c>
      <c r="P18" t="s">
        <v>52</v>
      </c>
    </row>
    <row r="19" spans="1:16">
      <c r="A19">
        <v>19</v>
      </c>
      <c r="B19" t="s">
        <v>48</v>
      </c>
      <c r="C19">
        <v>23</v>
      </c>
      <c r="D19" t="s">
        <v>42</v>
      </c>
      <c r="E19" t="s">
        <v>43</v>
      </c>
      <c r="F19" t="s">
        <v>49</v>
      </c>
      <c r="G19" t="s">
        <v>55</v>
      </c>
      <c r="H19">
        <v>2</v>
      </c>
      <c r="I19">
        <v>2</v>
      </c>
      <c r="J19">
        <v>2</v>
      </c>
      <c r="K19">
        <v>3</v>
      </c>
      <c r="L19">
        <v>2</v>
      </c>
      <c r="M19" t="s">
        <v>47</v>
      </c>
      <c r="N19" t="s">
        <v>43</v>
      </c>
      <c r="O19" t="s">
        <v>43</v>
      </c>
      <c r="P19" t="s">
        <v>43</v>
      </c>
    </row>
    <row r="20" spans="1:16">
      <c r="A20">
        <v>20</v>
      </c>
      <c r="B20" t="s">
        <v>48</v>
      </c>
      <c r="C20">
        <v>22</v>
      </c>
      <c r="D20" t="s">
        <v>42</v>
      </c>
      <c r="E20" t="s">
        <v>43</v>
      </c>
      <c r="F20" t="s">
        <v>44</v>
      </c>
      <c r="G20" t="s">
        <v>44</v>
      </c>
      <c r="H20">
        <v>2</v>
      </c>
      <c r="I20">
        <v>2</v>
      </c>
      <c r="J20">
        <v>2</v>
      </c>
      <c r="K20">
        <v>1</v>
      </c>
      <c r="L20">
        <v>1</v>
      </c>
      <c r="M20" t="s">
        <v>47</v>
      </c>
      <c r="N20" t="s">
        <v>43</v>
      </c>
      <c r="O20" t="s">
        <v>47</v>
      </c>
      <c r="P20" t="s">
        <v>47</v>
      </c>
    </row>
    <row r="21" spans="1:16">
      <c r="A21">
        <v>21</v>
      </c>
      <c r="B21" t="s">
        <v>48</v>
      </c>
      <c r="C21">
        <v>25</v>
      </c>
      <c r="D21" t="s">
        <v>53</v>
      </c>
      <c r="E21" t="s">
        <v>43</v>
      </c>
      <c r="F21" t="s">
        <v>44</v>
      </c>
      <c r="G21" t="s">
        <v>49</v>
      </c>
      <c r="H21">
        <v>2</v>
      </c>
      <c r="I21">
        <v>2</v>
      </c>
      <c r="J21">
        <v>2</v>
      </c>
      <c r="K21">
        <v>3</v>
      </c>
      <c r="L21">
        <v>3</v>
      </c>
      <c r="M21" t="s">
        <v>47</v>
      </c>
      <c r="N21" t="s">
        <v>43</v>
      </c>
      <c r="O21" t="s">
        <v>43</v>
      </c>
      <c r="P21" t="s">
        <v>52</v>
      </c>
    </row>
    <row r="22" spans="1:16">
      <c r="A22">
        <v>22</v>
      </c>
      <c r="B22" t="s">
        <v>41</v>
      </c>
      <c r="C22">
        <v>25</v>
      </c>
      <c r="D22" t="s">
        <v>53</v>
      </c>
      <c r="E22" t="s">
        <v>43</v>
      </c>
      <c r="F22" t="s">
        <v>45</v>
      </c>
      <c r="G22" t="s">
        <v>49</v>
      </c>
      <c r="H22">
        <v>2</v>
      </c>
      <c r="I22">
        <v>1</v>
      </c>
      <c r="J22">
        <v>3</v>
      </c>
      <c r="K22">
        <v>3</v>
      </c>
      <c r="L22">
        <v>3</v>
      </c>
      <c r="M22" t="s">
        <v>47</v>
      </c>
      <c r="N22" t="s">
        <v>47</v>
      </c>
      <c r="O22" t="s">
        <v>43</v>
      </c>
      <c r="P22" t="s">
        <v>52</v>
      </c>
    </row>
    <row r="23" spans="1:16">
      <c r="A23">
        <v>23</v>
      </c>
      <c r="B23" t="s">
        <v>41</v>
      </c>
      <c r="C23">
        <v>21</v>
      </c>
      <c r="D23" t="s">
        <v>42</v>
      </c>
      <c r="E23" t="s">
        <v>43</v>
      </c>
      <c r="F23" t="s">
        <v>44</v>
      </c>
      <c r="G23" t="s">
        <v>44</v>
      </c>
      <c r="H23">
        <v>2</v>
      </c>
      <c r="I23">
        <v>1</v>
      </c>
      <c r="J23">
        <v>2</v>
      </c>
      <c r="K23">
        <v>2</v>
      </c>
      <c r="L23">
        <v>2</v>
      </c>
      <c r="M23" t="s">
        <v>43</v>
      </c>
      <c r="N23" t="s">
        <v>43</v>
      </c>
      <c r="O23" t="s">
        <v>43</v>
      </c>
      <c r="P23" t="s">
        <v>43</v>
      </c>
    </row>
    <row r="24" spans="1:16">
      <c r="A24">
        <v>24</v>
      </c>
      <c r="B24" t="s">
        <v>48</v>
      </c>
      <c r="C24">
        <v>23</v>
      </c>
      <c r="D24" t="s">
        <v>53</v>
      </c>
      <c r="E24" t="s">
        <v>43</v>
      </c>
      <c r="F24" t="s">
        <v>45</v>
      </c>
      <c r="G24" t="s">
        <v>55</v>
      </c>
      <c r="H24">
        <v>2</v>
      </c>
      <c r="I24">
        <v>1</v>
      </c>
      <c r="J24">
        <v>2</v>
      </c>
      <c r="K24">
        <v>3</v>
      </c>
      <c r="L24">
        <v>2</v>
      </c>
      <c r="M24" t="s">
        <v>43</v>
      </c>
      <c r="N24" t="s">
        <v>47</v>
      </c>
      <c r="O24" t="s">
        <v>43</v>
      </c>
      <c r="P24" t="s">
        <v>47</v>
      </c>
    </row>
    <row r="25" spans="1:16">
      <c r="A25">
        <v>25</v>
      </c>
      <c r="B25" t="s">
        <v>48</v>
      </c>
      <c r="C25">
        <v>21</v>
      </c>
      <c r="D25" t="s">
        <v>42</v>
      </c>
      <c r="E25" t="s">
        <v>43</v>
      </c>
      <c r="F25" t="s">
        <v>44</v>
      </c>
      <c r="G25" t="s">
        <v>49</v>
      </c>
      <c r="H25">
        <v>2</v>
      </c>
      <c r="I25">
        <v>2</v>
      </c>
      <c r="J25">
        <v>2</v>
      </c>
      <c r="K25">
        <v>2</v>
      </c>
      <c r="L25">
        <v>2</v>
      </c>
      <c r="M25" t="s">
        <v>43</v>
      </c>
      <c r="N25" t="s">
        <v>43</v>
      </c>
      <c r="O25" t="s">
        <v>43</v>
      </c>
      <c r="P25" t="s">
        <v>43</v>
      </c>
    </row>
    <row r="26" spans="1:16">
      <c r="A26">
        <v>26</v>
      </c>
      <c r="B26" t="s">
        <v>48</v>
      </c>
      <c r="C26">
        <v>25</v>
      </c>
      <c r="D26" t="s">
        <v>53</v>
      </c>
      <c r="E26" t="s">
        <v>43</v>
      </c>
      <c r="F26" t="s">
        <v>45</v>
      </c>
      <c r="G26" t="s">
        <v>55</v>
      </c>
      <c r="H26">
        <v>1</v>
      </c>
      <c r="I26">
        <v>1</v>
      </c>
      <c r="J26">
        <v>2</v>
      </c>
      <c r="K26">
        <v>3</v>
      </c>
      <c r="L26">
        <v>1</v>
      </c>
      <c r="M26" t="s">
        <v>43</v>
      </c>
      <c r="N26" t="s">
        <v>43</v>
      </c>
      <c r="O26" t="s">
        <v>54</v>
      </c>
      <c r="P26" t="s">
        <v>47</v>
      </c>
    </row>
    <row r="27" spans="1:16">
      <c r="A27">
        <v>27</v>
      </c>
      <c r="B27" t="s">
        <v>41</v>
      </c>
      <c r="C27">
        <v>24</v>
      </c>
      <c r="D27" t="s">
        <v>53</v>
      </c>
      <c r="E27" t="s">
        <v>43</v>
      </c>
      <c r="F27" t="s">
        <v>45</v>
      </c>
      <c r="G27" t="s">
        <v>55</v>
      </c>
      <c r="H27">
        <v>2</v>
      </c>
      <c r="I27">
        <v>1</v>
      </c>
      <c r="J27">
        <v>1</v>
      </c>
      <c r="K27">
        <v>1</v>
      </c>
      <c r="L27">
        <v>2</v>
      </c>
      <c r="M27" t="s">
        <v>47</v>
      </c>
      <c r="N27" t="s">
        <v>47</v>
      </c>
      <c r="O27" t="s">
        <v>47</v>
      </c>
      <c r="P27"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7"/>
  <sheetViews>
    <sheetView topLeftCell="J1" workbookViewId="0">
      <pane ySplit="1" topLeftCell="A2" activePane="bottomLeft" state="frozen"/>
      <selection pane="bottomLeft" activeCell="J28" sqref="J28"/>
    </sheetView>
  </sheetViews>
  <sheetFormatPr defaultRowHeight="1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c r="A1" s="4" t="s">
        <v>57</v>
      </c>
      <c r="B1" s="4" t="s">
        <v>58</v>
      </c>
      <c r="C1" s="4" t="s">
        <v>59</v>
      </c>
      <c r="D1" s="4" t="s">
        <v>60</v>
      </c>
      <c r="E1" s="4" t="s">
        <v>61</v>
      </c>
      <c r="F1" s="4" t="s">
        <v>62</v>
      </c>
      <c r="G1" s="4" t="s">
        <v>63</v>
      </c>
      <c r="H1" s="4" t="s">
        <v>64</v>
      </c>
      <c r="I1" s="4" t="s">
        <v>65</v>
      </c>
      <c r="J1" s="4" t="s">
        <v>66</v>
      </c>
    </row>
    <row r="2" spans="1:10">
      <c r="A2" t="s">
        <v>67</v>
      </c>
      <c r="B2" t="s">
        <v>68</v>
      </c>
      <c r="C2" t="s">
        <v>69</v>
      </c>
      <c r="D2" t="s">
        <v>70</v>
      </c>
      <c r="E2" t="s">
        <v>71</v>
      </c>
      <c r="F2" t="s">
        <v>52</v>
      </c>
      <c r="G2" t="s">
        <v>72</v>
      </c>
      <c r="H2" t="s">
        <v>73</v>
      </c>
      <c r="I2" t="s">
        <v>74</v>
      </c>
      <c r="J2" t="s">
        <v>75</v>
      </c>
    </row>
    <row r="3" spans="1:10">
      <c r="A3" t="s">
        <v>76</v>
      </c>
      <c r="B3" t="s">
        <v>77</v>
      </c>
      <c r="C3" t="s">
        <v>78</v>
      </c>
      <c r="D3" t="s">
        <v>79</v>
      </c>
      <c r="E3" t="s">
        <v>80</v>
      </c>
      <c r="F3" t="s">
        <v>81</v>
      </c>
      <c r="G3" t="s">
        <v>82</v>
      </c>
      <c r="H3" t="s">
        <v>83</v>
      </c>
      <c r="I3" t="s">
        <v>84</v>
      </c>
      <c r="J3" t="s">
        <v>85</v>
      </c>
    </row>
    <row r="4" spans="1:10">
      <c r="A4" t="s">
        <v>86</v>
      </c>
      <c r="B4" t="s">
        <v>87</v>
      </c>
      <c r="C4" t="s">
        <v>88</v>
      </c>
      <c r="D4" t="s">
        <v>89</v>
      </c>
      <c r="E4" t="s">
        <v>90</v>
      </c>
      <c r="F4" t="s">
        <v>91</v>
      </c>
      <c r="G4" t="s">
        <v>92</v>
      </c>
      <c r="H4" t="s">
        <v>93</v>
      </c>
      <c r="I4" t="s">
        <v>94</v>
      </c>
      <c r="J4" t="s">
        <v>85</v>
      </c>
    </row>
    <row r="5" spans="1:10">
      <c r="A5" t="s">
        <v>96</v>
      </c>
      <c r="B5" t="s">
        <v>97</v>
      </c>
      <c r="C5" t="s">
        <v>98</v>
      </c>
      <c r="D5" t="s">
        <v>99</v>
      </c>
      <c r="E5" t="s">
        <v>100</v>
      </c>
      <c r="F5" t="s">
        <v>101</v>
      </c>
      <c r="G5" t="s">
        <v>102</v>
      </c>
      <c r="H5" t="s">
        <v>103</v>
      </c>
      <c r="I5" t="s">
        <v>104</v>
      </c>
      <c r="J5" t="s">
        <v>85</v>
      </c>
    </row>
    <row r="6" spans="1:10">
      <c r="A6" t="s">
        <v>105</v>
      </c>
      <c r="B6" t="s">
        <v>106</v>
      </c>
      <c r="C6" t="s">
        <v>107</v>
      </c>
      <c r="D6" t="s">
        <v>108</v>
      </c>
      <c r="E6" t="s">
        <v>52</v>
      </c>
      <c r="F6" t="s">
        <v>109</v>
      </c>
      <c r="G6" t="s">
        <v>110</v>
      </c>
      <c r="H6" t="s">
        <v>111</v>
      </c>
      <c r="I6" t="s">
        <v>85</v>
      </c>
      <c r="J6" t="s">
        <v>43</v>
      </c>
    </row>
    <row r="7" spans="1:10">
      <c r="A7" t="s">
        <v>112</v>
      </c>
      <c r="B7" t="s">
        <v>113</v>
      </c>
      <c r="C7" t="s">
        <v>114</v>
      </c>
      <c r="D7" t="s">
        <v>115</v>
      </c>
      <c r="E7" t="s">
        <v>116</v>
      </c>
      <c r="F7" t="s">
        <v>117</v>
      </c>
      <c r="G7" t="s">
        <v>118</v>
      </c>
      <c r="H7" t="s">
        <v>119</v>
      </c>
      <c r="I7" t="s">
        <v>95</v>
      </c>
      <c r="J7" t="s">
        <v>85</v>
      </c>
    </row>
    <row r="8" spans="1:10">
      <c r="A8" t="s">
        <v>120</v>
      </c>
      <c r="B8" t="s">
        <v>121</v>
      </c>
      <c r="C8" t="s">
        <v>122</v>
      </c>
      <c r="D8" t="s">
        <v>123</v>
      </c>
      <c r="E8" t="s">
        <v>124</v>
      </c>
      <c r="F8" t="s">
        <v>125</v>
      </c>
      <c r="G8" t="s">
        <v>126</v>
      </c>
      <c r="H8" t="s">
        <v>127</v>
      </c>
      <c r="I8" t="s">
        <v>128</v>
      </c>
      <c r="J8" t="s">
        <v>85</v>
      </c>
    </row>
    <row r="9" spans="1:10">
      <c r="A9" t="s">
        <v>129</v>
      </c>
      <c r="B9" t="s">
        <v>130</v>
      </c>
      <c r="C9" t="s">
        <v>131</v>
      </c>
      <c r="D9" t="s">
        <v>132</v>
      </c>
      <c r="E9" t="s">
        <v>133</v>
      </c>
      <c r="F9" t="s">
        <v>134</v>
      </c>
      <c r="G9" t="s">
        <v>135</v>
      </c>
      <c r="H9" t="s">
        <v>136</v>
      </c>
      <c r="I9" t="s">
        <v>85</v>
      </c>
      <c r="J9" t="s">
        <v>85</v>
      </c>
    </row>
    <row r="10" spans="1:10">
      <c r="A10" t="s">
        <v>137</v>
      </c>
      <c r="B10" t="s">
        <v>138</v>
      </c>
      <c r="C10" t="s">
        <v>141</v>
      </c>
      <c r="D10" t="s">
        <v>142</v>
      </c>
      <c r="E10" t="s">
        <v>139</v>
      </c>
      <c r="F10" t="s">
        <v>140</v>
      </c>
      <c r="G10" t="s">
        <v>143</v>
      </c>
      <c r="H10" t="s">
        <v>145</v>
      </c>
      <c r="I10" t="s">
        <v>144</v>
      </c>
      <c r="J10" t="s">
        <v>146</v>
      </c>
    </row>
    <row r="11" spans="1:10">
      <c r="A11" t="s">
        <v>147</v>
      </c>
      <c r="B11" t="s">
        <v>148</v>
      </c>
      <c r="C11" t="s">
        <v>149</v>
      </c>
      <c r="D11" t="s">
        <v>150</v>
      </c>
      <c r="E11" t="s">
        <v>151</v>
      </c>
      <c r="F11" t="s">
        <v>152</v>
      </c>
      <c r="G11" t="s">
        <v>153</v>
      </c>
      <c r="H11" t="s">
        <v>154</v>
      </c>
      <c r="I11" t="s">
        <v>155</v>
      </c>
      <c r="J11" t="s">
        <v>85</v>
      </c>
    </row>
    <row r="12" spans="1:10">
      <c r="A12" t="s">
        <v>156</v>
      </c>
      <c r="B12" t="s">
        <v>157</v>
      </c>
      <c r="C12" t="s">
        <v>158</v>
      </c>
      <c r="D12" t="s">
        <v>159</v>
      </c>
      <c r="E12" t="s">
        <v>160</v>
      </c>
      <c r="F12" t="s">
        <v>161</v>
      </c>
      <c r="G12" t="s">
        <v>85</v>
      </c>
      <c r="H12" t="s">
        <v>162</v>
      </c>
      <c r="I12" t="s">
        <v>163</v>
      </c>
      <c r="J12" t="s">
        <v>85</v>
      </c>
    </row>
    <row r="13" spans="1:10">
      <c r="A13" t="s">
        <v>164</v>
      </c>
      <c r="B13" t="s">
        <v>165</v>
      </c>
      <c r="C13" t="s">
        <v>166</v>
      </c>
      <c r="D13" t="s">
        <v>167</v>
      </c>
      <c r="E13" t="s">
        <v>168</v>
      </c>
      <c r="F13" t="s">
        <v>169</v>
      </c>
      <c r="G13" t="s">
        <v>170</v>
      </c>
      <c r="H13" t="s">
        <v>170</v>
      </c>
      <c r="I13" t="s">
        <v>170</v>
      </c>
      <c r="J13" t="s">
        <v>171</v>
      </c>
    </row>
    <row r="14" spans="1:10">
      <c r="A14" t="s">
        <v>172</v>
      </c>
      <c r="B14" t="s">
        <v>173</v>
      </c>
      <c r="C14" t="s">
        <v>174</v>
      </c>
      <c r="D14" t="s">
        <v>175</v>
      </c>
      <c r="E14" t="s">
        <v>176</v>
      </c>
      <c r="F14" t="s">
        <v>177</v>
      </c>
      <c r="G14" t="s">
        <v>178</v>
      </c>
      <c r="H14" t="s">
        <v>179</v>
      </c>
      <c r="I14" t="s">
        <v>180</v>
      </c>
      <c r="J14" t="s">
        <v>85</v>
      </c>
    </row>
    <row r="15" spans="1:10">
      <c r="A15" t="s">
        <v>181</v>
      </c>
      <c r="B15" t="s">
        <v>182</v>
      </c>
      <c r="C15" t="s">
        <v>183</v>
      </c>
      <c r="D15" t="s">
        <v>184</v>
      </c>
      <c r="E15" t="s">
        <v>185</v>
      </c>
      <c r="F15" t="s">
        <v>186</v>
      </c>
      <c r="G15" t="s">
        <v>187</v>
      </c>
      <c r="H15" t="s">
        <v>188</v>
      </c>
      <c r="I15" t="s">
        <v>189</v>
      </c>
      <c r="J15" t="s">
        <v>85</v>
      </c>
    </row>
    <row r="16" spans="1:10">
      <c r="A16" t="s">
        <v>190</v>
      </c>
      <c r="B16" t="s">
        <v>191</v>
      </c>
      <c r="C16" t="s">
        <v>192</v>
      </c>
      <c r="D16" t="s">
        <v>193</v>
      </c>
      <c r="E16" t="s">
        <v>194</v>
      </c>
      <c r="F16" t="s">
        <v>195</v>
      </c>
      <c r="G16" t="s">
        <v>196</v>
      </c>
      <c r="H16" t="s">
        <v>197</v>
      </c>
      <c r="I16" t="s">
        <v>198</v>
      </c>
      <c r="J16" t="s">
        <v>199</v>
      </c>
    </row>
    <row r="17" spans="1:10">
      <c r="A17" t="s">
        <v>200</v>
      </c>
      <c r="B17" t="s">
        <v>201</v>
      </c>
      <c r="C17" t="s">
        <v>202</v>
      </c>
      <c r="D17" t="s">
        <v>203</v>
      </c>
      <c r="E17" t="s">
        <v>204</v>
      </c>
      <c r="F17" t="s">
        <v>205</v>
      </c>
      <c r="G17" t="s">
        <v>206</v>
      </c>
      <c r="H17" t="s">
        <v>207</v>
      </c>
      <c r="I17" t="s">
        <v>208</v>
      </c>
      <c r="J17" t="s">
        <v>43</v>
      </c>
    </row>
    <row r="18" spans="1:10">
      <c r="A18" t="s">
        <v>209</v>
      </c>
      <c r="B18" t="s">
        <v>210</v>
      </c>
      <c r="C18" t="s">
        <v>211</v>
      </c>
      <c r="D18" t="s">
        <v>212</v>
      </c>
      <c r="E18" t="s">
        <v>213</v>
      </c>
      <c r="F18" t="s">
        <v>214</v>
      </c>
      <c r="G18" t="s">
        <v>215</v>
      </c>
      <c r="H18" t="s">
        <v>216</v>
      </c>
      <c r="I18" t="s">
        <v>217</v>
      </c>
      <c r="J18" t="s">
        <v>85</v>
      </c>
    </row>
    <row r="19" spans="1:10">
      <c r="A19" t="s">
        <v>218</v>
      </c>
      <c r="B19" t="s">
        <v>219</v>
      </c>
      <c r="C19" t="s">
        <v>85</v>
      </c>
      <c r="D19" t="s">
        <v>220</v>
      </c>
      <c r="E19" t="s">
        <v>221</v>
      </c>
      <c r="F19" t="s">
        <v>222</v>
      </c>
      <c r="G19" t="s">
        <v>223</v>
      </c>
      <c r="H19" t="s">
        <v>224</v>
      </c>
      <c r="I19" t="s">
        <v>225</v>
      </c>
      <c r="J19" t="s">
        <v>85</v>
      </c>
    </row>
    <row r="20" spans="1:10">
      <c r="A20" t="s">
        <v>226</v>
      </c>
      <c r="B20" t="s">
        <v>227</v>
      </c>
      <c r="C20" t="s">
        <v>228</v>
      </c>
      <c r="D20" t="s">
        <v>229</v>
      </c>
      <c r="E20" t="s">
        <v>230</v>
      </c>
      <c r="F20" t="s">
        <v>231</v>
      </c>
      <c r="G20" t="s">
        <v>232</v>
      </c>
      <c r="H20" t="s">
        <v>233</v>
      </c>
      <c r="I20" t="s">
        <v>234</v>
      </c>
      <c r="J20" t="s">
        <v>43</v>
      </c>
    </row>
    <row r="21" spans="1:10">
      <c r="A21" t="s">
        <v>235</v>
      </c>
      <c r="B21" t="s">
        <v>236</v>
      </c>
      <c r="C21" t="s">
        <v>237</v>
      </c>
      <c r="D21" t="s">
        <v>238</v>
      </c>
      <c r="E21" t="s">
        <v>239</v>
      </c>
      <c r="F21" t="s">
        <v>240</v>
      </c>
      <c r="G21" t="s">
        <v>241</v>
      </c>
      <c r="H21" t="s">
        <v>242</v>
      </c>
      <c r="I21" t="s">
        <v>243</v>
      </c>
      <c r="J21" t="s">
        <v>85</v>
      </c>
    </row>
    <row r="22" spans="1:10">
      <c r="A22" t="s">
        <v>244</v>
      </c>
      <c r="B22" t="s">
        <v>245</v>
      </c>
      <c r="C22" t="s">
        <v>246</v>
      </c>
      <c r="D22" t="s">
        <v>247</v>
      </c>
      <c r="E22" t="s">
        <v>248</v>
      </c>
      <c r="F22" t="s">
        <v>249</v>
      </c>
      <c r="G22" t="s">
        <v>250</v>
      </c>
      <c r="H22" t="s">
        <v>85</v>
      </c>
      <c r="I22" t="s">
        <v>251</v>
      </c>
      <c r="J22" t="s">
        <v>252</v>
      </c>
    </row>
    <row r="23" spans="1:10">
      <c r="A23" t="s">
        <v>253</v>
      </c>
      <c r="B23" t="s">
        <v>254</v>
      </c>
      <c r="C23" t="s">
        <v>255</v>
      </c>
      <c r="D23" t="s">
        <v>256</v>
      </c>
      <c r="E23" t="s">
        <v>257</v>
      </c>
      <c r="F23" t="s">
        <v>258</v>
      </c>
      <c r="G23" t="s">
        <v>259</v>
      </c>
      <c r="H23" t="s">
        <v>260</v>
      </c>
      <c r="I23" t="s">
        <v>261</v>
      </c>
      <c r="J23" t="s">
        <v>85</v>
      </c>
    </row>
    <row r="24" spans="1:10">
      <c r="A24" t="s">
        <v>262</v>
      </c>
      <c r="B24" t="s">
        <v>263</v>
      </c>
      <c r="C24" t="s">
        <v>264</v>
      </c>
      <c r="D24" t="s">
        <v>265</v>
      </c>
      <c r="E24" t="s">
        <v>266</v>
      </c>
      <c r="F24" t="s">
        <v>267</v>
      </c>
      <c r="G24" t="s">
        <v>268</v>
      </c>
      <c r="H24" t="s">
        <v>269</v>
      </c>
      <c r="I24" t="s">
        <v>270</v>
      </c>
      <c r="J24" t="s">
        <v>271</v>
      </c>
    </row>
    <row r="25" spans="1:10">
      <c r="A25" t="s">
        <v>272</v>
      </c>
      <c r="B25" t="s">
        <v>273</v>
      </c>
      <c r="C25" t="s">
        <v>274</v>
      </c>
      <c r="D25" t="s">
        <v>275</v>
      </c>
      <c r="E25" t="s">
        <v>276</v>
      </c>
      <c r="F25" t="s">
        <v>277</v>
      </c>
      <c r="G25" t="s">
        <v>278</v>
      </c>
      <c r="H25" t="s">
        <v>279</v>
      </c>
      <c r="I25" t="s">
        <v>280</v>
      </c>
      <c r="J25" t="s">
        <v>281</v>
      </c>
    </row>
    <row r="26" spans="1:10">
      <c r="A26" t="s">
        <v>282</v>
      </c>
      <c r="B26" t="s">
        <v>283</v>
      </c>
      <c r="C26" t="s">
        <v>284</v>
      </c>
      <c r="D26" t="s">
        <v>285</v>
      </c>
      <c r="E26" t="s">
        <v>286</v>
      </c>
      <c r="F26" t="s">
        <v>287</v>
      </c>
      <c r="G26" t="s">
        <v>288</v>
      </c>
      <c r="H26" t="s">
        <v>289</v>
      </c>
      <c r="I26" t="s">
        <v>290</v>
      </c>
      <c r="J26" t="s">
        <v>291</v>
      </c>
    </row>
    <row r="27" spans="1:10">
      <c r="A27" t="s">
        <v>292</v>
      </c>
      <c r="B27" t="s">
        <v>293</v>
      </c>
      <c r="C27" t="s">
        <v>294</v>
      </c>
      <c r="D27" t="s">
        <v>295</v>
      </c>
      <c r="E27" t="s">
        <v>296</v>
      </c>
      <c r="F27" t="s">
        <v>297</v>
      </c>
      <c r="G27" t="s">
        <v>298</v>
      </c>
      <c r="H27" t="s">
        <v>299</v>
      </c>
      <c r="I27" t="s">
        <v>300</v>
      </c>
      <c r="J2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7"/>
  <sheetViews>
    <sheetView workbookViewId="0">
      <pane ySplit="1" topLeftCell="A2" activePane="bottomLeft" state="frozen"/>
      <selection pane="bottomLeft" activeCell="C38" sqref="C38"/>
    </sheetView>
  </sheetViews>
  <sheetFormatPr defaultRowHeight="1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c r="A1" s="4" t="s">
        <v>0</v>
      </c>
      <c r="B1" s="4" t="s">
        <v>301</v>
      </c>
      <c r="C1" s="4" t="s">
        <v>302</v>
      </c>
      <c r="D1" s="4" t="s">
        <v>303</v>
      </c>
      <c r="E1" s="4"/>
      <c r="F1" s="4" t="s">
        <v>304</v>
      </c>
      <c r="G1" s="4" t="s">
        <v>305</v>
      </c>
      <c r="H1" s="4" t="s">
        <v>306</v>
      </c>
    </row>
    <row r="2" spans="1:8">
      <c r="A2">
        <v>1</v>
      </c>
      <c r="B2" t="s">
        <v>307</v>
      </c>
      <c r="C2" t="s">
        <v>307</v>
      </c>
      <c r="F2" t="s">
        <v>308</v>
      </c>
      <c r="H2" t="s">
        <v>308</v>
      </c>
    </row>
    <row r="3" spans="1:8">
      <c r="A3">
        <v>2</v>
      </c>
      <c r="B3" t="s">
        <v>309</v>
      </c>
      <c r="D3" t="s">
        <v>308</v>
      </c>
      <c r="F3" t="s">
        <v>309</v>
      </c>
      <c r="G3" t="s">
        <v>307</v>
      </c>
    </row>
    <row r="4" spans="1:8">
      <c r="A4">
        <v>3</v>
      </c>
      <c r="B4" t="s">
        <v>309</v>
      </c>
      <c r="D4" t="s">
        <v>309</v>
      </c>
      <c r="G4" t="s">
        <v>308</v>
      </c>
      <c r="H4" t="s">
        <v>309</v>
      </c>
    </row>
    <row r="5" spans="1:8">
      <c r="A5">
        <v>5</v>
      </c>
      <c r="B5" t="s">
        <v>309</v>
      </c>
      <c r="D5" t="s">
        <v>308</v>
      </c>
      <c r="F5" t="s">
        <v>308</v>
      </c>
      <c r="H5" t="s">
        <v>308</v>
      </c>
    </row>
    <row r="6" spans="1:8">
      <c r="A6">
        <v>6</v>
      </c>
      <c r="B6" t="s">
        <v>307</v>
      </c>
      <c r="C6" t="s">
        <v>308</v>
      </c>
      <c r="F6" t="s">
        <v>308</v>
      </c>
      <c r="G6" t="s">
        <v>308</v>
      </c>
    </row>
    <row r="7" spans="1:8">
      <c r="A7">
        <v>7</v>
      </c>
      <c r="C7" t="s">
        <v>307</v>
      </c>
      <c r="D7" t="s">
        <v>307</v>
      </c>
      <c r="F7" t="s">
        <v>308</v>
      </c>
      <c r="H7" t="s">
        <v>309</v>
      </c>
    </row>
    <row r="8" spans="1:8">
      <c r="A8">
        <v>8</v>
      </c>
      <c r="B8" t="s">
        <v>308</v>
      </c>
      <c r="C8" t="s">
        <v>307</v>
      </c>
      <c r="G8" t="s">
        <v>308</v>
      </c>
      <c r="H8" t="s">
        <v>309</v>
      </c>
    </row>
    <row r="9" spans="1:8">
      <c r="A9">
        <v>9</v>
      </c>
      <c r="B9" t="s">
        <v>308</v>
      </c>
      <c r="C9" t="s">
        <v>309</v>
      </c>
      <c r="G9" t="s">
        <v>307</v>
      </c>
      <c r="H9" t="s">
        <v>309</v>
      </c>
    </row>
    <row r="10" spans="1:8">
      <c r="A10">
        <v>10</v>
      </c>
      <c r="B10" t="s">
        <v>307</v>
      </c>
      <c r="D10" t="s">
        <v>309</v>
      </c>
      <c r="F10" t="s">
        <v>307</v>
      </c>
      <c r="H10" t="s">
        <v>308</v>
      </c>
    </row>
    <row r="11" spans="1:8">
      <c r="A11">
        <v>11</v>
      </c>
      <c r="B11" t="s">
        <v>308</v>
      </c>
      <c r="D11" t="s">
        <v>307</v>
      </c>
      <c r="F11" t="s">
        <v>307</v>
      </c>
      <c r="G11" t="s">
        <v>309</v>
      </c>
    </row>
    <row r="12" spans="1:8">
      <c r="A12">
        <v>12</v>
      </c>
      <c r="B12" t="s">
        <v>307</v>
      </c>
      <c r="C12" t="s">
        <v>307</v>
      </c>
      <c r="F12" t="s">
        <v>307</v>
      </c>
      <c r="H12" t="s">
        <v>308</v>
      </c>
    </row>
    <row r="13" spans="1:8">
      <c r="A13">
        <v>13</v>
      </c>
      <c r="C13" t="s">
        <v>308</v>
      </c>
      <c r="D13" t="s">
        <v>308</v>
      </c>
      <c r="F13" t="s">
        <v>308</v>
      </c>
      <c r="G13" t="s">
        <v>309</v>
      </c>
    </row>
    <row r="14" spans="1:8">
      <c r="A14">
        <v>14</v>
      </c>
      <c r="B14" t="s">
        <v>307</v>
      </c>
      <c r="C14" t="s">
        <v>307</v>
      </c>
      <c r="F14" t="s">
        <v>307</v>
      </c>
      <c r="H14" t="s">
        <v>307</v>
      </c>
    </row>
    <row r="15" spans="1:8">
      <c r="A15">
        <v>15</v>
      </c>
      <c r="B15" t="s">
        <v>308</v>
      </c>
      <c r="D15" t="s">
        <v>309</v>
      </c>
      <c r="G15" t="s">
        <v>308</v>
      </c>
      <c r="H15" t="s">
        <v>308</v>
      </c>
    </row>
    <row r="16" spans="1:8">
      <c r="A16">
        <v>16</v>
      </c>
      <c r="B16" t="s">
        <v>309</v>
      </c>
      <c r="C16" t="s">
        <v>307</v>
      </c>
      <c r="G16" t="s">
        <v>308</v>
      </c>
      <c r="H16" t="s">
        <v>309</v>
      </c>
    </row>
    <row r="17" spans="1:8">
      <c r="A17">
        <v>17</v>
      </c>
      <c r="B17" t="s">
        <v>307</v>
      </c>
      <c r="C17" t="s">
        <v>308</v>
      </c>
      <c r="F17" t="s">
        <v>309</v>
      </c>
      <c r="H17" t="s">
        <v>309</v>
      </c>
    </row>
    <row r="18" spans="1:8">
      <c r="A18">
        <v>18</v>
      </c>
      <c r="B18" t="s">
        <v>307</v>
      </c>
      <c r="D18" t="s">
        <v>310</v>
      </c>
      <c r="G18" t="s">
        <v>308</v>
      </c>
      <c r="H18" t="s">
        <v>309</v>
      </c>
    </row>
    <row r="19" spans="1:8">
      <c r="A19">
        <v>19</v>
      </c>
      <c r="B19" t="s">
        <v>307</v>
      </c>
      <c r="C19" t="s">
        <v>307</v>
      </c>
      <c r="G19" t="s">
        <v>308</v>
      </c>
      <c r="H19" t="s">
        <v>309</v>
      </c>
    </row>
    <row r="20" spans="1:8">
      <c r="A20">
        <v>20</v>
      </c>
      <c r="C20" t="s">
        <v>307</v>
      </c>
      <c r="D20" t="s">
        <v>309</v>
      </c>
      <c r="F20" t="s">
        <v>307</v>
      </c>
      <c r="H20" t="s">
        <v>309</v>
      </c>
    </row>
    <row r="21" spans="1:8">
      <c r="A21">
        <v>21</v>
      </c>
      <c r="B21" t="s">
        <v>308</v>
      </c>
      <c r="C21" t="s">
        <v>307</v>
      </c>
      <c r="G21" t="s">
        <v>309</v>
      </c>
      <c r="H21" t="s">
        <v>308</v>
      </c>
    </row>
    <row r="22" spans="1:8">
      <c r="A22">
        <v>22</v>
      </c>
      <c r="B22" t="s">
        <v>307</v>
      </c>
      <c r="D22" t="s">
        <v>308</v>
      </c>
      <c r="F22" t="s">
        <v>308</v>
      </c>
      <c r="H22" t="s">
        <v>307</v>
      </c>
    </row>
    <row r="23" spans="1:8">
      <c r="A23">
        <v>23</v>
      </c>
      <c r="C23" t="s">
        <v>308</v>
      </c>
      <c r="D23" t="s">
        <v>308</v>
      </c>
      <c r="F23" t="s">
        <v>309</v>
      </c>
      <c r="H23" t="s">
        <v>307</v>
      </c>
    </row>
    <row r="24" spans="1:8">
      <c r="A24">
        <v>24</v>
      </c>
      <c r="B24" t="s">
        <v>307</v>
      </c>
      <c r="C24" t="s">
        <v>307</v>
      </c>
      <c r="F24" t="s">
        <v>307</v>
      </c>
      <c r="G24" t="s">
        <v>308</v>
      </c>
    </row>
    <row r="25" spans="1:8">
      <c r="A25">
        <v>25</v>
      </c>
      <c r="B25" t="s">
        <v>308</v>
      </c>
      <c r="D25" t="s">
        <v>309</v>
      </c>
      <c r="F25" t="s">
        <v>307</v>
      </c>
      <c r="G25" t="s">
        <v>309</v>
      </c>
    </row>
    <row r="26" spans="1:8">
      <c r="A26">
        <v>26</v>
      </c>
      <c r="C26" t="s">
        <v>307</v>
      </c>
      <c r="D26" t="s">
        <v>307</v>
      </c>
      <c r="F26" t="s">
        <v>309</v>
      </c>
      <c r="G26" t="s">
        <v>309</v>
      </c>
    </row>
    <row r="27" spans="1:8">
      <c r="A27">
        <v>27</v>
      </c>
      <c r="B27" t="s">
        <v>308</v>
      </c>
      <c r="C27" t="s">
        <v>308</v>
      </c>
      <c r="F27" t="s">
        <v>308</v>
      </c>
      <c r="H27"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H188"/>
  <sheetViews>
    <sheetView zoomScale="80" zoomScaleNormal="80" workbookViewId="0">
      <pane ySplit="1" topLeftCell="A152" activePane="bottomLeft" state="frozen"/>
      <selection pane="bottomLeft" activeCell="G178" sqref="G178"/>
    </sheetView>
  </sheetViews>
  <sheetFormatPr defaultColWidth="8.85546875" defaultRowHeight="15"/>
  <cols>
    <col min="1" max="1" width="8.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3.42578125"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c r="A28">
        <v>1</v>
      </c>
      <c r="B28">
        <v>1</v>
      </c>
      <c r="C28">
        <v>2</v>
      </c>
      <c r="D28">
        <v>0.73675184359458068</v>
      </c>
      <c r="E28">
        <v>0.92926670992861782</v>
      </c>
      <c r="F28">
        <v>0.70820969337289807</v>
      </c>
      <c r="G28">
        <v>0</v>
      </c>
      <c r="H28">
        <v>0</v>
      </c>
      <c r="I28">
        <v>0</v>
      </c>
      <c r="J28">
        <v>200</v>
      </c>
      <c r="K28">
        <v>7</v>
      </c>
      <c r="L28">
        <v>61</v>
      </c>
      <c r="M28">
        <v>8.7142857142857135</v>
      </c>
      <c r="N28">
        <v>0.76919999999999999</v>
      </c>
      <c r="O28">
        <v>10.67</v>
      </c>
      <c r="P28">
        <v>50.833333333333336</v>
      </c>
      <c r="V28">
        <v>100</v>
      </c>
      <c r="W28">
        <v>4296</v>
      </c>
      <c r="X28">
        <v>4296</v>
      </c>
      <c r="Y28" t="s">
        <v>24</v>
      </c>
      <c r="Z28">
        <v>0.23080000000000001</v>
      </c>
      <c r="AA28">
        <v>1</v>
      </c>
      <c r="AB28">
        <v>80</v>
      </c>
      <c r="AC28">
        <v>60</v>
      </c>
      <c r="AD28">
        <v>40</v>
      </c>
      <c r="AE28">
        <v>20</v>
      </c>
      <c r="AF28">
        <v>75</v>
      </c>
      <c r="AG28">
        <v>30</v>
      </c>
      <c r="AH28">
        <v>80</v>
      </c>
    </row>
    <row r="29" spans="1:34">
      <c r="A29">
        <v>2</v>
      </c>
      <c r="B29">
        <v>1</v>
      </c>
      <c r="C29">
        <v>2</v>
      </c>
      <c r="D29">
        <v>0.775338706911336</v>
      </c>
      <c r="E29">
        <v>0.9779364049318624</v>
      </c>
      <c r="F29">
        <v>0.74530168150346188</v>
      </c>
      <c r="G29">
        <v>0</v>
      </c>
      <c r="H29">
        <v>0</v>
      </c>
      <c r="I29">
        <v>0</v>
      </c>
      <c r="J29">
        <v>300</v>
      </c>
      <c r="K29">
        <v>4</v>
      </c>
      <c r="L29">
        <v>90</v>
      </c>
      <c r="M29">
        <v>22.5</v>
      </c>
      <c r="N29">
        <v>9.9999999999999978E-2</v>
      </c>
      <c r="O29">
        <v>8.44</v>
      </c>
      <c r="P29">
        <v>49.166666666666664</v>
      </c>
      <c r="V29">
        <v>0</v>
      </c>
      <c r="W29">
        <v>3746</v>
      </c>
      <c r="X29">
        <v>4521</v>
      </c>
      <c r="Y29" t="s">
        <v>25</v>
      </c>
      <c r="Z29">
        <v>0.9</v>
      </c>
      <c r="AA29">
        <v>0</v>
      </c>
      <c r="AB29">
        <v>55</v>
      </c>
      <c r="AC29">
        <v>50</v>
      </c>
      <c r="AD29">
        <v>45</v>
      </c>
      <c r="AE29">
        <v>25</v>
      </c>
      <c r="AF29">
        <v>75</v>
      </c>
      <c r="AG29">
        <v>45</v>
      </c>
      <c r="AH29">
        <v>75</v>
      </c>
    </row>
    <row r="30" spans="1:34">
      <c r="A30">
        <v>3</v>
      </c>
      <c r="B30">
        <v>1</v>
      </c>
      <c r="C30">
        <v>2</v>
      </c>
      <c r="D30">
        <v>0.77619619276281937</v>
      </c>
      <c r="E30">
        <v>0.97901795370971234</v>
      </c>
      <c r="F30">
        <v>0.74612594790636333</v>
      </c>
      <c r="G30">
        <v>0</v>
      </c>
      <c r="H30">
        <v>0</v>
      </c>
      <c r="I30">
        <v>0</v>
      </c>
      <c r="J30">
        <v>149</v>
      </c>
      <c r="K30">
        <v>2</v>
      </c>
      <c r="L30">
        <v>32</v>
      </c>
      <c r="M30">
        <v>16</v>
      </c>
      <c r="N30">
        <v>0.7</v>
      </c>
      <c r="O30">
        <v>15.67</v>
      </c>
      <c r="P30">
        <v>13.333333333333334</v>
      </c>
      <c r="V30">
        <v>151</v>
      </c>
      <c r="W30">
        <v>4470</v>
      </c>
      <c r="X30">
        <v>4526</v>
      </c>
      <c r="Y30" t="s">
        <v>24</v>
      </c>
      <c r="Z30">
        <v>0.3</v>
      </c>
      <c r="AA30">
        <v>1</v>
      </c>
      <c r="AB30">
        <v>10</v>
      </c>
      <c r="AC30">
        <v>5</v>
      </c>
      <c r="AD30">
        <v>15</v>
      </c>
      <c r="AE30">
        <v>40</v>
      </c>
      <c r="AF30">
        <v>5</v>
      </c>
      <c r="AG30">
        <v>5</v>
      </c>
      <c r="AH30">
        <v>60</v>
      </c>
    </row>
    <row r="31" spans="1:34">
      <c r="A31">
        <v>5</v>
      </c>
      <c r="B31">
        <v>1</v>
      </c>
      <c r="C31">
        <v>2</v>
      </c>
      <c r="D31">
        <v>0.78065511919053332</v>
      </c>
      <c r="E31">
        <v>0.98464200735453167</v>
      </c>
      <c r="F31">
        <v>0.75041213320145073</v>
      </c>
      <c r="G31">
        <v>0</v>
      </c>
      <c r="H31">
        <v>0</v>
      </c>
      <c r="I31">
        <v>0</v>
      </c>
      <c r="J31">
        <v>220</v>
      </c>
      <c r="K31">
        <v>2</v>
      </c>
      <c r="L31">
        <v>53</v>
      </c>
      <c r="M31">
        <v>26.5</v>
      </c>
      <c r="N31">
        <v>0.66670000000000007</v>
      </c>
      <c r="O31">
        <v>11.8</v>
      </c>
      <c r="P31">
        <v>28.333333333333332</v>
      </c>
      <c r="V31">
        <v>80</v>
      </c>
      <c r="W31">
        <v>4552</v>
      </c>
      <c r="X31">
        <v>4552</v>
      </c>
      <c r="Y31" t="s">
        <v>24</v>
      </c>
      <c r="Z31">
        <v>0.33329999999999999</v>
      </c>
      <c r="AA31">
        <v>1</v>
      </c>
      <c r="AB31">
        <v>40</v>
      </c>
      <c r="AC31">
        <v>15</v>
      </c>
      <c r="AD31">
        <v>10</v>
      </c>
      <c r="AE31">
        <v>65</v>
      </c>
      <c r="AF31">
        <v>35</v>
      </c>
      <c r="AG31">
        <v>5</v>
      </c>
      <c r="AH31">
        <v>35</v>
      </c>
    </row>
    <row r="32" spans="1:34">
      <c r="A32">
        <v>6</v>
      </c>
      <c r="B32">
        <v>1</v>
      </c>
      <c r="C32">
        <v>2</v>
      </c>
      <c r="D32">
        <v>0.53404218830389294</v>
      </c>
      <c r="E32">
        <v>0.67358857884490586</v>
      </c>
      <c r="F32">
        <v>0.51335311572700293</v>
      </c>
      <c r="G32">
        <v>0</v>
      </c>
      <c r="H32">
        <v>0</v>
      </c>
      <c r="I32">
        <v>0</v>
      </c>
      <c r="J32">
        <v>45</v>
      </c>
      <c r="K32">
        <v>1</v>
      </c>
      <c r="L32">
        <v>30</v>
      </c>
      <c r="M32">
        <v>30</v>
      </c>
      <c r="N32">
        <v>1</v>
      </c>
      <c r="O32">
        <v>0</v>
      </c>
      <c r="P32">
        <v>58.333333333333336</v>
      </c>
      <c r="V32">
        <v>255</v>
      </c>
      <c r="W32">
        <v>3114</v>
      </c>
      <c r="X32">
        <v>3114</v>
      </c>
      <c r="Y32" t="s">
        <v>25</v>
      </c>
      <c r="Z32">
        <v>0</v>
      </c>
      <c r="AA32">
        <v>1</v>
      </c>
      <c r="AB32">
        <v>80</v>
      </c>
      <c r="AC32">
        <v>45</v>
      </c>
      <c r="AD32">
        <v>30</v>
      </c>
      <c r="AE32">
        <v>65</v>
      </c>
      <c r="AF32">
        <v>60</v>
      </c>
      <c r="AG32">
        <v>70</v>
      </c>
      <c r="AH32">
        <v>35</v>
      </c>
    </row>
    <row r="33" spans="1:34">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c r="A34">
        <v>8</v>
      </c>
      <c r="B34">
        <v>1</v>
      </c>
      <c r="C34">
        <v>2</v>
      </c>
      <c r="D34">
        <v>0.75287257760246951</v>
      </c>
      <c r="E34">
        <v>0.94959982695219558</v>
      </c>
      <c r="F34">
        <v>0.72370590174744476</v>
      </c>
      <c r="G34">
        <v>0</v>
      </c>
      <c r="H34">
        <v>0</v>
      </c>
      <c r="I34">
        <v>0</v>
      </c>
      <c r="J34">
        <v>87</v>
      </c>
      <c r="K34">
        <v>1</v>
      </c>
      <c r="L34">
        <v>31</v>
      </c>
      <c r="M34">
        <v>31</v>
      </c>
      <c r="N34">
        <v>1</v>
      </c>
      <c r="O34">
        <v>0</v>
      </c>
      <c r="P34">
        <v>21.666666666666668</v>
      </c>
      <c r="V34">
        <v>213</v>
      </c>
      <c r="W34">
        <v>4390</v>
      </c>
      <c r="X34">
        <v>4390</v>
      </c>
      <c r="Y34" t="s">
        <v>25</v>
      </c>
      <c r="Z34">
        <v>0</v>
      </c>
      <c r="AA34">
        <v>1</v>
      </c>
      <c r="AB34">
        <v>15</v>
      </c>
      <c r="AC34">
        <v>5</v>
      </c>
      <c r="AD34">
        <v>15</v>
      </c>
      <c r="AE34">
        <v>65</v>
      </c>
      <c r="AF34">
        <v>20</v>
      </c>
      <c r="AG34">
        <v>10</v>
      </c>
      <c r="AH34">
        <v>35</v>
      </c>
    </row>
    <row r="35" spans="1:34">
      <c r="A35">
        <v>9</v>
      </c>
      <c r="B35">
        <v>1</v>
      </c>
      <c r="C35">
        <v>2</v>
      </c>
      <c r="D35">
        <v>0.75115760589950265</v>
      </c>
      <c r="E35">
        <v>0.94743672939649581</v>
      </c>
      <c r="F35">
        <v>0.72205736894164196</v>
      </c>
      <c r="G35">
        <v>0</v>
      </c>
      <c r="H35">
        <v>0</v>
      </c>
      <c r="I35">
        <v>0</v>
      </c>
      <c r="J35">
        <v>300</v>
      </c>
      <c r="K35">
        <v>12</v>
      </c>
      <c r="L35">
        <v>222</v>
      </c>
      <c r="M35">
        <v>18.5</v>
      </c>
      <c r="N35">
        <v>0.85</v>
      </c>
      <c r="O35">
        <v>11.5</v>
      </c>
      <c r="P35">
        <v>62.5</v>
      </c>
      <c r="V35">
        <v>0</v>
      </c>
      <c r="W35">
        <v>3340</v>
      </c>
      <c r="X35">
        <v>4380</v>
      </c>
      <c r="Y35" t="s">
        <v>24</v>
      </c>
      <c r="Z35">
        <v>0.15</v>
      </c>
      <c r="AA35">
        <v>0</v>
      </c>
      <c r="AB35">
        <v>85</v>
      </c>
      <c r="AC35">
        <v>80</v>
      </c>
      <c r="AD35">
        <v>75</v>
      </c>
      <c r="AE35">
        <v>35</v>
      </c>
      <c r="AF35">
        <v>60</v>
      </c>
      <c r="AG35">
        <v>40</v>
      </c>
      <c r="AH35">
        <v>65</v>
      </c>
    </row>
    <row r="36" spans="1:34">
      <c r="A36">
        <v>10</v>
      </c>
      <c r="B36">
        <v>1</v>
      </c>
      <c r="C36">
        <v>2</v>
      </c>
      <c r="D36">
        <v>0.78682901732121424</v>
      </c>
      <c r="E36">
        <v>0.99242915855505087</v>
      </c>
      <c r="F36">
        <v>0.75634685130234092</v>
      </c>
      <c r="G36">
        <v>0</v>
      </c>
      <c r="H36">
        <v>0</v>
      </c>
      <c r="I36">
        <v>0</v>
      </c>
      <c r="J36">
        <v>265</v>
      </c>
      <c r="K36">
        <v>5</v>
      </c>
      <c r="L36">
        <v>67</v>
      </c>
      <c r="M36">
        <v>13.4</v>
      </c>
      <c r="N36">
        <v>0.22219999999999995</v>
      </c>
      <c r="O36">
        <v>12.36</v>
      </c>
      <c r="P36">
        <v>45</v>
      </c>
      <c r="V36">
        <v>35</v>
      </c>
      <c r="W36">
        <v>4500</v>
      </c>
      <c r="X36">
        <v>4588</v>
      </c>
      <c r="Y36" t="s">
        <v>24</v>
      </c>
      <c r="Z36">
        <v>0.77780000000000005</v>
      </c>
      <c r="AA36">
        <v>1</v>
      </c>
      <c r="AB36">
        <v>65</v>
      </c>
      <c r="AC36">
        <v>45</v>
      </c>
      <c r="AD36">
        <v>35</v>
      </c>
      <c r="AE36">
        <v>20</v>
      </c>
      <c r="AF36">
        <v>75</v>
      </c>
      <c r="AG36">
        <v>30</v>
      </c>
      <c r="AH36">
        <v>80</v>
      </c>
    </row>
    <row r="37" spans="1:34">
      <c r="A37">
        <v>11</v>
      </c>
      <c r="B37">
        <v>1</v>
      </c>
      <c r="C37">
        <v>2</v>
      </c>
      <c r="D37">
        <v>0.77105127765391868</v>
      </c>
      <c r="E37">
        <v>0.97252866104261304</v>
      </c>
      <c r="F37">
        <v>0.74118034948895484</v>
      </c>
      <c r="G37">
        <v>0</v>
      </c>
      <c r="H37">
        <v>0</v>
      </c>
      <c r="I37">
        <v>0</v>
      </c>
      <c r="J37">
        <v>266</v>
      </c>
      <c r="K37">
        <v>2</v>
      </c>
      <c r="L37">
        <v>44</v>
      </c>
      <c r="M37">
        <v>22</v>
      </c>
      <c r="N37">
        <v>0.72219999999999995</v>
      </c>
      <c r="O37">
        <v>17</v>
      </c>
      <c r="P37">
        <v>31.666666666666668</v>
      </c>
      <c r="V37">
        <v>34</v>
      </c>
      <c r="W37">
        <v>4496</v>
      </c>
      <c r="X37">
        <v>4496</v>
      </c>
      <c r="Y37" t="s">
        <v>25</v>
      </c>
      <c r="Z37">
        <v>0.27779999999999999</v>
      </c>
      <c r="AA37">
        <v>1</v>
      </c>
      <c r="AB37">
        <v>30</v>
      </c>
      <c r="AC37">
        <v>10</v>
      </c>
      <c r="AD37">
        <v>20</v>
      </c>
      <c r="AE37">
        <v>55</v>
      </c>
      <c r="AF37">
        <v>50</v>
      </c>
      <c r="AG37">
        <v>25</v>
      </c>
      <c r="AH37">
        <v>45</v>
      </c>
    </row>
    <row r="38" spans="1:34">
      <c r="A38">
        <v>12</v>
      </c>
      <c r="B38">
        <v>1</v>
      </c>
      <c r="C38">
        <v>2</v>
      </c>
      <c r="D38">
        <v>0.77825415880637971</v>
      </c>
      <c r="E38">
        <v>0.98161367077655204</v>
      </c>
      <c r="F38">
        <v>0.74810418727332673</v>
      </c>
      <c r="G38">
        <v>0</v>
      </c>
      <c r="H38">
        <v>0</v>
      </c>
      <c r="I38">
        <v>0</v>
      </c>
      <c r="J38">
        <v>229</v>
      </c>
      <c r="K38">
        <v>3</v>
      </c>
      <c r="L38">
        <v>65</v>
      </c>
      <c r="M38">
        <v>21.666666666666668</v>
      </c>
      <c r="N38">
        <v>0.19999999999999996</v>
      </c>
      <c r="O38">
        <v>10.08</v>
      </c>
      <c r="P38">
        <v>32.5</v>
      </c>
      <c r="V38">
        <v>71</v>
      </c>
      <c r="W38">
        <v>4524</v>
      </c>
      <c r="X38">
        <v>4538</v>
      </c>
      <c r="Y38" t="s">
        <v>24</v>
      </c>
      <c r="Z38">
        <v>0.8</v>
      </c>
      <c r="AA38">
        <v>1</v>
      </c>
      <c r="AB38">
        <v>45</v>
      </c>
      <c r="AC38">
        <v>25</v>
      </c>
      <c r="AD38">
        <v>25</v>
      </c>
      <c r="AE38">
        <v>35</v>
      </c>
      <c r="AF38">
        <v>55</v>
      </c>
      <c r="AG38">
        <v>10</v>
      </c>
      <c r="AH38">
        <v>65</v>
      </c>
    </row>
    <row r="39" spans="1:34">
      <c r="A39">
        <v>13</v>
      </c>
      <c r="B39">
        <v>1</v>
      </c>
      <c r="C39">
        <v>2</v>
      </c>
      <c r="D39">
        <v>0.78099811353112669</v>
      </c>
      <c r="E39">
        <v>0.9850746268656716</v>
      </c>
      <c r="F39">
        <v>0.75074183976261133</v>
      </c>
      <c r="G39">
        <v>0</v>
      </c>
      <c r="H39">
        <v>0</v>
      </c>
      <c r="I39">
        <v>0</v>
      </c>
      <c r="J39">
        <v>300</v>
      </c>
      <c r="K39">
        <v>4</v>
      </c>
      <c r="L39">
        <v>98</v>
      </c>
      <c r="M39">
        <v>24.5</v>
      </c>
      <c r="N39">
        <v>0.9</v>
      </c>
      <c r="O39">
        <v>6</v>
      </c>
      <c r="P39">
        <v>64.166666666666671</v>
      </c>
      <c r="V39">
        <v>0</v>
      </c>
      <c r="W39">
        <v>4454</v>
      </c>
      <c r="X39">
        <v>4554</v>
      </c>
      <c r="Y39" t="s">
        <v>25</v>
      </c>
      <c r="Z39">
        <v>0.1</v>
      </c>
      <c r="AA39">
        <v>0</v>
      </c>
      <c r="AB39">
        <v>80</v>
      </c>
      <c r="AC39">
        <v>35</v>
      </c>
      <c r="AD39">
        <v>80</v>
      </c>
      <c r="AE39">
        <v>50</v>
      </c>
      <c r="AF39">
        <v>80</v>
      </c>
      <c r="AG39">
        <v>60</v>
      </c>
      <c r="AH39">
        <v>50</v>
      </c>
    </row>
    <row r="40" spans="1:34">
      <c r="A40">
        <v>14</v>
      </c>
      <c r="B40">
        <v>1</v>
      </c>
      <c r="C40">
        <v>2</v>
      </c>
      <c r="D40">
        <v>0.78734350883210424</v>
      </c>
      <c r="E40">
        <v>0.99307808782176077</v>
      </c>
      <c r="F40">
        <v>0.75684141114408177</v>
      </c>
      <c r="G40">
        <v>0</v>
      </c>
      <c r="H40">
        <v>0</v>
      </c>
      <c r="I40">
        <v>0</v>
      </c>
      <c r="J40">
        <v>266</v>
      </c>
      <c r="K40">
        <v>3</v>
      </c>
      <c r="L40">
        <v>67</v>
      </c>
      <c r="M40">
        <v>22.333333333333332</v>
      </c>
      <c r="N40">
        <v>0.55559999999999998</v>
      </c>
      <c r="O40">
        <v>13.75</v>
      </c>
      <c r="P40">
        <v>65</v>
      </c>
      <c r="V40">
        <v>34</v>
      </c>
      <c r="W40">
        <v>4591</v>
      </c>
      <c r="X40">
        <v>4591</v>
      </c>
      <c r="Y40" t="s">
        <v>24</v>
      </c>
      <c r="Z40">
        <v>0.44440000000000002</v>
      </c>
      <c r="AA40">
        <v>1</v>
      </c>
      <c r="AB40">
        <v>75</v>
      </c>
      <c r="AC40">
        <v>25</v>
      </c>
      <c r="AD40">
        <v>80</v>
      </c>
      <c r="AE40">
        <v>60</v>
      </c>
      <c r="AF40">
        <v>85</v>
      </c>
      <c r="AG40">
        <v>65</v>
      </c>
      <c r="AH40">
        <v>40</v>
      </c>
    </row>
    <row r="41" spans="1:34">
      <c r="A41">
        <v>15</v>
      </c>
      <c r="B41">
        <v>1</v>
      </c>
      <c r="C41">
        <v>2</v>
      </c>
      <c r="D41">
        <v>0.77808266163608297</v>
      </c>
      <c r="E41">
        <v>0.98139736102098207</v>
      </c>
      <c r="F41">
        <v>0.74793933399274648</v>
      </c>
      <c r="G41">
        <v>0</v>
      </c>
      <c r="H41">
        <v>0</v>
      </c>
      <c r="I41">
        <v>0</v>
      </c>
      <c r="J41">
        <v>278</v>
      </c>
      <c r="K41">
        <v>3</v>
      </c>
      <c r="L41">
        <v>45</v>
      </c>
      <c r="M41">
        <v>15</v>
      </c>
      <c r="N41">
        <v>0.42110000000000003</v>
      </c>
      <c r="O41">
        <v>14.27</v>
      </c>
      <c r="P41">
        <v>57.5</v>
      </c>
      <c r="V41">
        <v>22</v>
      </c>
      <c r="W41">
        <v>4537</v>
      </c>
      <c r="X41">
        <v>4537</v>
      </c>
      <c r="Y41" t="s">
        <v>24</v>
      </c>
      <c r="Z41">
        <v>0.57889999999999997</v>
      </c>
      <c r="AA41">
        <v>1</v>
      </c>
      <c r="AB41">
        <v>90</v>
      </c>
      <c r="AC41">
        <v>60</v>
      </c>
      <c r="AD41">
        <v>80</v>
      </c>
      <c r="AE41">
        <v>5</v>
      </c>
      <c r="AF41">
        <v>85</v>
      </c>
      <c r="AG41">
        <v>25</v>
      </c>
      <c r="AH41">
        <v>95</v>
      </c>
    </row>
    <row r="42" spans="1:34">
      <c r="A42">
        <v>16</v>
      </c>
      <c r="B42">
        <v>1</v>
      </c>
      <c r="C42">
        <v>2</v>
      </c>
      <c r="D42">
        <v>0.77087978048362205</v>
      </c>
      <c r="E42">
        <v>0.97231235128704308</v>
      </c>
      <c r="F42">
        <v>0.74101549620837459</v>
      </c>
      <c r="G42">
        <v>0</v>
      </c>
      <c r="H42">
        <v>0</v>
      </c>
      <c r="I42">
        <v>0</v>
      </c>
      <c r="J42">
        <v>300</v>
      </c>
      <c r="K42">
        <v>7</v>
      </c>
      <c r="L42">
        <v>85</v>
      </c>
      <c r="M42">
        <v>12.142857142857142</v>
      </c>
      <c r="N42">
        <v>0.65</v>
      </c>
      <c r="O42">
        <v>14.86</v>
      </c>
      <c r="P42">
        <v>60</v>
      </c>
      <c r="V42">
        <v>0</v>
      </c>
      <c r="W42">
        <v>4311</v>
      </c>
      <c r="X42">
        <v>4495</v>
      </c>
      <c r="Y42" t="s">
        <v>24</v>
      </c>
      <c r="Z42">
        <v>0.35</v>
      </c>
      <c r="AA42">
        <v>0</v>
      </c>
      <c r="AB42">
        <v>85</v>
      </c>
      <c r="AC42">
        <v>20</v>
      </c>
      <c r="AD42">
        <v>85</v>
      </c>
      <c r="AE42">
        <v>20</v>
      </c>
      <c r="AF42">
        <v>80</v>
      </c>
      <c r="AG42">
        <v>70</v>
      </c>
      <c r="AH42">
        <v>80</v>
      </c>
    </row>
    <row r="43" spans="1:34">
      <c r="A43">
        <v>17</v>
      </c>
      <c r="B43">
        <v>1</v>
      </c>
      <c r="C43">
        <v>2</v>
      </c>
      <c r="D43">
        <v>0.79283141828159831</v>
      </c>
      <c r="E43">
        <v>1</v>
      </c>
      <c r="F43">
        <v>0.76211671612265086</v>
      </c>
      <c r="G43">
        <v>0</v>
      </c>
      <c r="H43">
        <v>0</v>
      </c>
      <c r="I43">
        <v>0</v>
      </c>
      <c r="J43">
        <v>270</v>
      </c>
      <c r="K43">
        <v>5</v>
      </c>
      <c r="L43">
        <v>110</v>
      </c>
      <c r="M43">
        <v>22</v>
      </c>
      <c r="N43">
        <v>0.42110000000000003</v>
      </c>
      <c r="O43">
        <v>10.82</v>
      </c>
      <c r="P43">
        <v>51.666666666666664</v>
      </c>
      <c r="V43">
        <v>30</v>
      </c>
      <c r="W43">
        <v>4505</v>
      </c>
      <c r="X43">
        <v>4623</v>
      </c>
      <c r="Y43" t="s">
        <v>24</v>
      </c>
      <c r="Z43">
        <v>0.57889999999999997</v>
      </c>
      <c r="AA43">
        <v>1</v>
      </c>
      <c r="AB43">
        <v>75</v>
      </c>
      <c r="AC43">
        <v>25</v>
      </c>
      <c r="AD43">
        <v>60</v>
      </c>
      <c r="AE43">
        <v>30</v>
      </c>
      <c r="AF43">
        <v>75</v>
      </c>
      <c r="AG43">
        <v>45</v>
      </c>
      <c r="AH43">
        <v>70</v>
      </c>
    </row>
    <row r="44" spans="1:34">
      <c r="A44">
        <v>18</v>
      </c>
      <c r="B44">
        <v>1</v>
      </c>
      <c r="C44">
        <v>2</v>
      </c>
      <c r="D44">
        <v>0.7599039615846338</v>
      </c>
      <c r="E44">
        <v>0.95846852693056461</v>
      </c>
      <c r="F44">
        <v>0.7304648862512364</v>
      </c>
      <c r="G44">
        <v>0</v>
      </c>
      <c r="H44">
        <v>0</v>
      </c>
      <c r="I44">
        <v>0</v>
      </c>
      <c r="J44">
        <v>300</v>
      </c>
      <c r="K44">
        <v>5</v>
      </c>
      <c r="L44">
        <v>94</v>
      </c>
      <c r="M44">
        <v>18.8</v>
      </c>
      <c r="N44">
        <v>0.30000000000000004</v>
      </c>
      <c r="O44">
        <v>10</v>
      </c>
      <c r="P44">
        <v>63.333333333333336</v>
      </c>
      <c r="V44">
        <v>0</v>
      </c>
      <c r="W44">
        <v>4278</v>
      </c>
      <c r="X44">
        <v>4431</v>
      </c>
      <c r="Y44" t="s">
        <v>24</v>
      </c>
      <c r="Z44">
        <v>0.7</v>
      </c>
      <c r="AA44">
        <v>0</v>
      </c>
      <c r="AB44">
        <v>85</v>
      </c>
      <c r="AC44">
        <v>35</v>
      </c>
      <c r="AD44">
        <v>55</v>
      </c>
      <c r="AE44">
        <v>60</v>
      </c>
      <c r="AF44">
        <v>75</v>
      </c>
      <c r="AG44">
        <v>70</v>
      </c>
      <c r="AH44">
        <v>40</v>
      </c>
    </row>
    <row r="45" spans="1:34">
      <c r="A45">
        <v>19</v>
      </c>
      <c r="B45">
        <v>1</v>
      </c>
      <c r="C45">
        <v>2</v>
      </c>
      <c r="D45">
        <v>0.70210941519464931</v>
      </c>
      <c r="E45">
        <v>0.88557213930348255</v>
      </c>
      <c r="F45">
        <v>0.67490933069568082</v>
      </c>
      <c r="G45">
        <v>0</v>
      </c>
      <c r="H45">
        <v>0</v>
      </c>
      <c r="I45">
        <v>0</v>
      </c>
      <c r="J45">
        <v>124</v>
      </c>
      <c r="K45">
        <v>1</v>
      </c>
      <c r="L45">
        <v>35</v>
      </c>
      <c r="M45">
        <v>35</v>
      </c>
      <c r="N45">
        <v>0.374</v>
      </c>
      <c r="O45">
        <v>9.1999999999999993</v>
      </c>
      <c r="P45">
        <v>35.833333333333336</v>
      </c>
      <c r="V45">
        <v>176</v>
      </c>
      <c r="W45">
        <v>4094</v>
      </c>
      <c r="X45">
        <v>4094</v>
      </c>
      <c r="Y45" t="s">
        <v>25</v>
      </c>
      <c r="Z45">
        <v>0.626</v>
      </c>
      <c r="AA45">
        <v>1</v>
      </c>
      <c r="AB45">
        <v>50</v>
      </c>
      <c r="AC45">
        <v>35</v>
      </c>
      <c r="AD45">
        <v>30</v>
      </c>
      <c r="AE45">
        <v>25</v>
      </c>
      <c r="AF45">
        <v>45</v>
      </c>
      <c r="AG45">
        <v>30</v>
      </c>
      <c r="AH45">
        <v>75</v>
      </c>
    </row>
    <row r="46" spans="1:34">
      <c r="A46">
        <v>20</v>
      </c>
      <c r="B46">
        <v>1</v>
      </c>
      <c r="C46">
        <v>2</v>
      </c>
      <c r="D46">
        <v>0.76299091064997426</v>
      </c>
      <c r="E46">
        <v>0.9623621025308241</v>
      </c>
      <c r="F46">
        <v>0.7334322453016815</v>
      </c>
      <c r="G46">
        <v>0</v>
      </c>
      <c r="H46">
        <v>0</v>
      </c>
      <c r="I46">
        <v>0</v>
      </c>
      <c r="J46">
        <v>74</v>
      </c>
      <c r="K46">
        <v>1</v>
      </c>
      <c r="L46">
        <v>20</v>
      </c>
      <c r="M46">
        <v>20</v>
      </c>
      <c r="N46">
        <v>0.19999999999999996</v>
      </c>
      <c r="O46">
        <v>21.75</v>
      </c>
      <c r="P46">
        <v>41.666666666666664</v>
      </c>
      <c r="V46">
        <v>226</v>
      </c>
      <c r="W46">
        <v>4449</v>
      </c>
      <c r="X46">
        <v>4449</v>
      </c>
      <c r="Y46" t="s">
        <v>25</v>
      </c>
      <c r="Z46">
        <v>0.8</v>
      </c>
      <c r="AA46">
        <v>1</v>
      </c>
      <c r="AB46">
        <v>60</v>
      </c>
      <c r="AC46">
        <v>40</v>
      </c>
      <c r="AD46">
        <v>50</v>
      </c>
      <c r="AE46">
        <v>10</v>
      </c>
      <c r="AF46">
        <v>55</v>
      </c>
      <c r="AG46">
        <v>35</v>
      </c>
      <c r="AH46">
        <v>90</v>
      </c>
    </row>
    <row r="47" spans="1:34">
      <c r="A47">
        <v>21</v>
      </c>
      <c r="B47">
        <v>1</v>
      </c>
      <c r="C47">
        <v>2</v>
      </c>
      <c r="D47">
        <v>0.76179043045789741</v>
      </c>
      <c r="E47">
        <v>0.96084793424183434</v>
      </c>
      <c r="F47">
        <v>0.73227827233761955</v>
      </c>
      <c r="G47">
        <v>0</v>
      </c>
      <c r="H47">
        <v>0</v>
      </c>
      <c r="I47">
        <v>0</v>
      </c>
      <c r="J47">
        <v>300</v>
      </c>
      <c r="K47">
        <v>5</v>
      </c>
      <c r="L47">
        <v>73</v>
      </c>
      <c r="M47">
        <v>14.6</v>
      </c>
      <c r="N47">
        <v>0.95</v>
      </c>
      <c r="O47">
        <v>23</v>
      </c>
      <c r="P47">
        <v>36.666666666666664</v>
      </c>
      <c r="V47">
        <v>0</v>
      </c>
      <c r="W47">
        <v>2675</v>
      </c>
      <c r="X47">
        <v>4442</v>
      </c>
      <c r="Y47" t="s">
        <v>25</v>
      </c>
      <c r="Z47">
        <v>0.05</v>
      </c>
      <c r="AA47">
        <v>0</v>
      </c>
      <c r="AB47">
        <v>40</v>
      </c>
      <c r="AC47">
        <v>25</v>
      </c>
      <c r="AD47">
        <v>40</v>
      </c>
      <c r="AE47">
        <v>30</v>
      </c>
      <c r="AF47">
        <v>40</v>
      </c>
      <c r="AG47">
        <v>45</v>
      </c>
      <c r="AH47">
        <v>70</v>
      </c>
    </row>
    <row r="48" spans="1:34">
      <c r="A48">
        <v>22</v>
      </c>
      <c r="B48">
        <v>1</v>
      </c>
      <c r="C48">
        <v>2</v>
      </c>
      <c r="D48">
        <v>0.77653918710341274</v>
      </c>
      <c r="E48">
        <v>0.97945057322085227</v>
      </c>
      <c r="F48">
        <v>0.74645565446752393</v>
      </c>
      <c r="G48">
        <v>0</v>
      </c>
      <c r="H48">
        <v>0</v>
      </c>
      <c r="I48">
        <v>0</v>
      </c>
      <c r="J48">
        <v>300</v>
      </c>
      <c r="K48">
        <v>3</v>
      </c>
      <c r="L48">
        <v>87</v>
      </c>
      <c r="M48">
        <v>29</v>
      </c>
      <c r="N48">
        <v>0.44999999999999996</v>
      </c>
      <c r="O48">
        <v>10.55</v>
      </c>
      <c r="P48">
        <v>35.833333333333336</v>
      </c>
      <c r="V48">
        <v>0</v>
      </c>
      <c r="W48">
        <v>4528</v>
      </c>
      <c r="X48">
        <v>4528</v>
      </c>
      <c r="Y48" t="s">
        <v>24</v>
      </c>
      <c r="Z48">
        <v>0.55000000000000004</v>
      </c>
      <c r="AA48">
        <v>0</v>
      </c>
      <c r="AB48">
        <v>80</v>
      </c>
      <c r="AC48">
        <v>25</v>
      </c>
      <c r="AD48">
        <v>55</v>
      </c>
      <c r="AE48">
        <v>15</v>
      </c>
      <c r="AF48">
        <v>25</v>
      </c>
      <c r="AG48">
        <v>15</v>
      </c>
      <c r="AH48">
        <v>85</v>
      </c>
    </row>
    <row r="49" spans="1:34">
      <c r="A49">
        <v>23</v>
      </c>
      <c r="B49">
        <v>1</v>
      </c>
      <c r="C49">
        <v>2</v>
      </c>
      <c r="D49">
        <v>0.76796432858857833</v>
      </c>
      <c r="E49">
        <v>0.96863508544235344</v>
      </c>
      <c r="F49">
        <v>0.73821299043850974</v>
      </c>
      <c r="G49">
        <v>0</v>
      </c>
      <c r="H49">
        <v>0</v>
      </c>
      <c r="I49">
        <v>0</v>
      </c>
      <c r="J49">
        <v>147</v>
      </c>
      <c r="K49">
        <v>2</v>
      </c>
      <c r="L49">
        <v>42</v>
      </c>
      <c r="M49">
        <v>21</v>
      </c>
      <c r="N49">
        <v>0.66670000000000007</v>
      </c>
      <c r="O49">
        <v>10</v>
      </c>
      <c r="P49">
        <v>30</v>
      </c>
      <c r="V49">
        <v>153</v>
      </c>
      <c r="W49">
        <v>4429</v>
      </c>
      <c r="X49">
        <v>4478</v>
      </c>
      <c r="Y49" t="s">
        <v>24</v>
      </c>
      <c r="Z49">
        <v>0.33329999999999999</v>
      </c>
      <c r="AA49">
        <v>1</v>
      </c>
      <c r="AB49">
        <v>40</v>
      </c>
      <c r="AC49">
        <v>10</v>
      </c>
      <c r="AD49">
        <v>40</v>
      </c>
      <c r="AE49">
        <v>40</v>
      </c>
      <c r="AF49">
        <v>35</v>
      </c>
      <c r="AG49">
        <v>15</v>
      </c>
      <c r="AH49">
        <v>60</v>
      </c>
    </row>
    <row r="50" spans="1:34">
      <c r="A50">
        <v>24</v>
      </c>
      <c r="B50">
        <v>1</v>
      </c>
      <c r="C50">
        <v>2</v>
      </c>
      <c r="D50">
        <v>0.78545703995884064</v>
      </c>
      <c r="E50">
        <v>0.99069868051049104</v>
      </c>
      <c r="F50">
        <v>0.75502802505769862</v>
      </c>
      <c r="G50">
        <v>0</v>
      </c>
      <c r="H50">
        <v>0</v>
      </c>
      <c r="I50">
        <v>0</v>
      </c>
      <c r="J50">
        <v>300</v>
      </c>
      <c r="K50">
        <v>4</v>
      </c>
      <c r="L50">
        <v>58</v>
      </c>
      <c r="M50">
        <v>14.5</v>
      </c>
      <c r="N50">
        <v>0.15000000000000002</v>
      </c>
      <c r="O50">
        <v>9.2899999999999991</v>
      </c>
      <c r="P50">
        <v>44.166666666666664</v>
      </c>
      <c r="V50">
        <v>0</v>
      </c>
      <c r="W50">
        <v>4490</v>
      </c>
      <c r="X50">
        <v>4580</v>
      </c>
      <c r="Y50" t="s">
        <v>24</v>
      </c>
      <c r="Z50">
        <v>0.85</v>
      </c>
      <c r="AA50">
        <v>0</v>
      </c>
      <c r="AB50">
        <v>80</v>
      </c>
      <c r="AC50">
        <v>25</v>
      </c>
      <c r="AD50">
        <v>35</v>
      </c>
      <c r="AE50">
        <v>25</v>
      </c>
      <c r="AF50">
        <v>70</v>
      </c>
      <c r="AG50">
        <v>30</v>
      </c>
      <c r="AH50">
        <v>75</v>
      </c>
    </row>
    <row r="51" spans="1:34">
      <c r="A51">
        <v>25</v>
      </c>
      <c r="B51">
        <v>1</v>
      </c>
      <c r="C51">
        <v>2</v>
      </c>
      <c r="D51">
        <v>0.78768650317269762</v>
      </c>
      <c r="E51">
        <v>0.9935107073329007</v>
      </c>
      <c r="F51">
        <v>0.75717111770524237</v>
      </c>
      <c r="G51">
        <v>0</v>
      </c>
      <c r="H51">
        <v>0</v>
      </c>
      <c r="I51">
        <v>0</v>
      </c>
      <c r="J51">
        <v>159</v>
      </c>
      <c r="K51">
        <v>1</v>
      </c>
      <c r="L51">
        <v>28</v>
      </c>
      <c r="M51">
        <v>28</v>
      </c>
      <c r="N51">
        <v>0.54549999999999998</v>
      </c>
      <c r="O51">
        <v>16.600000000000001</v>
      </c>
      <c r="P51">
        <v>13.333333333333334</v>
      </c>
      <c r="V51">
        <v>141</v>
      </c>
      <c r="W51">
        <v>4593</v>
      </c>
      <c r="X51">
        <v>4593</v>
      </c>
      <c r="Y51" t="s">
        <v>24</v>
      </c>
      <c r="Z51">
        <v>0.45450000000000002</v>
      </c>
      <c r="AA51">
        <v>1</v>
      </c>
      <c r="AB51">
        <v>20</v>
      </c>
      <c r="AC51">
        <v>25</v>
      </c>
      <c r="AD51">
        <v>5</v>
      </c>
      <c r="AE51">
        <v>5</v>
      </c>
      <c r="AF51">
        <v>20</v>
      </c>
      <c r="AG51">
        <v>5</v>
      </c>
      <c r="AH51">
        <v>95</v>
      </c>
    </row>
    <row r="52" spans="1:34">
      <c r="A52">
        <v>26</v>
      </c>
      <c r="B52">
        <v>1</v>
      </c>
      <c r="C52">
        <v>2</v>
      </c>
      <c r="D52">
        <v>0.71068427370948384</v>
      </c>
      <c r="E52">
        <v>0.89638762708198139</v>
      </c>
      <c r="F52">
        <v>0.68315199472469501</v>
      </c>
      <c r="G52">
        <v>0</v>
      </c>
      <c r="H52">
        <v>0</v>
      </c>
      <c r="I52">
        <v>0</v>
      </c>
      <c r="J52">
        <v>300</v>
      </c>
      <c r="K52">
        <v>14</v>
      </c>
      <c r="L52">
        <v>185</v>
      </c>
      <c r="M52">
        <v>13.214285714285714</v>
      </c>
      <c r="N52">
        <v>0.65</v>
      </c>
      <c r="O52">
        <v>10.71</v>
      </c>
      <c r="P52">
        <v>67.5</v>
      </c>
      <c r="V52">
        <v>0</v>
      </c>
      <c r="W52">
        <v>2940</v>
      </c>
      <c r="X52">
        <v>4144</v>
      </c>
      <c r="Y52" t="s">
        <v>24</v>
      </c>
      <c r="Z52">
        <v>0.35</v>
      </c>
      <c r="AA52">
        <v>0</v>
      </c>
      <c r="AB52">
        <v>80</v>
      </c>
      <c r="AC52">
        <v>65</v>
      </c>
      <c r="AD52">
        <v>75</v>
      </c>
      <c r="AE52">
        <v>25</v>
      </c>
      <c r="AF52">
        <v>85</v>
      </c>
      <c r="AG52">
        <v>75</v>
      </c>
      <c r="AH52">
        <v>75</v>
      </c>
    </row>
    <row r="53" spans="1:34">
      <c r="A53">
        <v>27</v>
      </c>
      <c r="B53">
        <v>1</v>
      </c>
      <c r="C53">
        <v>2</v>
      </c>
      <c r="D53">
        <v>0.76933630595095182</v>
      </c>
      <c r="E53">
        <v>0.97036556348691327</v>
      </c>
      <c r="F53">
        <v>0.73953181668315204</v>
      </c>
      <c r="G53">
        <v>0</v>
      </c>
      <c r="H53">
        <v>0</v>
      </c>
      <c r="I53">
        <v>0</v>
      </c>
      <c r="J53">
        <v>300</v>
      </c>
      <c r="K53">
        <v>9</v>
      </c>
      <c r="L53">
        <v>103</v>
      </c>
      <c r="M53">
        <v>11.444444444444445</v>
      </c>
      <c r="N53">
        <v>0.9</v>
      </c>
      <c r="O53">
        <v>7.5</v>
      </c>
      <c r="P53">
        <v>56.666666666666664</v>
      </c>
      <c r="V53">
        <v>0</v>
      </c>
      <c r="W53">
        <v>3978</v>
      </c>
      <c r="X53">
        <v>4486</v>
      </c>
      <c r="Y53" t="s">
        <v>25</v>
      </c>
      <c r="Z53">
        <v>0.1</v>
      </c>
      <c r="AA53">
        <v>0</v>
      </c>
      <c r="AB53">
        <v>75</v>
      </c>
      <c r="AC53">
        <v>50</v>
      </c>
      <c r="AD53">
        <v>65</v>
      </c>
      <c r="AE53">
        <v>25</v>
      </c>
      <c r="AF53">
        <v>75</v>
      </c>
      <c r="AG53">
        <v>50</v>
      </c>
      <c r="AH53">
        <v>75</v>
      </c>
    </row>
    <row r="54" spans="1:34">
      <c r="A54">
        <v>1</v>
      </c>
      <c r="B54">
        <v>1</v>
      </c>
      <c r="C54">
        <v>3</v>
      </c>
      <c r="D54">
        <v>1.0111473160692848</v>
      </c>
      <c r="E54">
        <v>0.97197494230135184</v>
      </c>
      <c r="F54">
        <v>0.97197494230135184</v>
      </c>
      <c r="G54">
        <v>1</v>
      </c>
      <c r="H54">
        <v>1</v>
      </c>
      <c r="I54">
        <v>0</v>
      </c>
      <c r="J54">
        <v>77</v>
      </c>
      <c r="K54">
        <v>2</v>
      </c>
      <c r="L54">
        <v>15</v>
      </c>
      <c r="M54">
        <v>7.5</v>
      </c>
      <c r="N54">
        <v>0.6</v>
      </c>
      <c r="O54">
        <v>14.5</v>
      </c>
      <c r="P54">
        <v>31.666666666666668</v>
      </c>
      <c r="V54">
        <v>223</v>
      </c>
      <c r="W54">
        <v>5896</v>
      </c>
      <c r="X54">
        <v>5896</v>
      </c>
      <c r="Y54" t="s">
        <v>24</v>
      </c>
      <c r="Z54">
        <v>0.4</v>
      </c>
      <c r="AA54">
        <v>1</v>
      </c>
      <c r="AB54">
        <v>80</v>
      </c>
      <c r="AC54">
        <v>10</v>
      </c>
      <c r="AD54">
        <v>5</v>
      </c>
      <c r="AE54">
        <v>20</v>
      </c>
      <c r="AF54">
        <v>70</v>
      </c>
      <c r="AG54">
        <v>5</v>
      </c>
      <c r="AH54">
        <v>80</v>
      </c>
    </row>
    <row r="55" spans="1:34">
      <c r="A55">
        <v>2</v>
      </c>
      <c r="B55">
        <v>1</v>
      </c>
      <c r="C55">
        <v>3</v>
      </c>
      <c r="D55">
        <v>1.0375578802949752</v>
      </c>
      <c r="E55">
        <v>0.99736234751071551</v>
      </c>
      <c r="F55">
        <v>0.99736234751071551</v>
      </c>
      <c r="G55">
        <v>1</v>
      </c>
      <c r="H55">
        <v>1</v>
      </c>
      <c r="I55">
        <v>1</v>
      </c>
      <c r="J55">
        <v>300</v>
      </c>
      <c r="K55">
        <v>6</v>
      </c>
      <c r="L55">
        <v>100</v>
      </c>
      <c r="M55">
        <v>16.666666666666668</v>
      </c>
      <c r="N55">
        <v>9.9999999999999978E-2</v>
      </c>
      <c r="O55">
        <v>10.44</v>
      </c>
      <c r="P55">
        <v>50.833333333333336</v>
      </c>
      <c r="V55">
        <v>0</v>
      </c>
      <c r="W55">
        <v>4096</v>
      </c>
      <c r="X55">
        <v>6050</v>
      </c>
      <c r="Y55" t="s">
        <v>25</v>
      </c>
      <c r="Z55">
        <v>0.9</v>
      </c>
      <c r="AA55">
        <v>0</v>
      </c>
      <c r="AB55">
        <v>60</v>
      </c>
      <c r="AC55">
        <v>55</v>
      </c>
      <c r="AD55">
        <v>35</v>
      </c>
      <c r="AE55">
        <v>25</v>
      </c>
      <c r="AF55">
        <v>75</v>
      </c>
      <c r="AG55">
        <v>55</v>
      </c>
      <c r="AH55">
        <v>75</v>
      </c>
    </row>
    <row r="56" spans="1:34">
      <c r="A56">
        <v>3</v>
      </c>
      <c r="B56">
        <v>1</v>
      </c>
      <c r="C56">
        <v>3</v>
      </c>
      <c r="D56">
        <v>1.0169782198593724</v>
      </c>
      <c r="E56">
        <v>0.97757995384108143</v>
      </c>
      <c r="F56">
        <v>0.97757995384108143</v>
      </c>
      <c r="G56">
        <v>1</v>
      </c>
      <c r="H56">
        <v>1</v>
      </c>
      <c r="I56">
        <v>0</v>
      </c>
      <c r="J56">
        <v>100</v>
      </c>
      <c r="K56">
        <v>1</v>
      </c>
      <c r="L56">
        <v>21</v>
      </c>
      <c r="M56">
        <v>21</v>
      </c>
      <c r="N56">
        <v>0.42859999999999998</v>
      </c>
      <c r="O56">
        <v>20.75</v>
      </c>
      <c r="P56">
        <v>4.166666666666667</v>
      </c>
      <c r="V56">
        <v>200</v>
      </c>
      <c r="W56">
        <v>5930</v>
      </c>
      <c r="X56">
        <v>5930</v>
      </c>
      <c r="Y56" t="s">
        <v>24</v>
      </c>
      <c r="Z56">
        <v>0.57140000000000002</v>
      </c>
      <c r="AA56">
        <v>1</v>
      </c>
      <c r="AB56">
        <v>5</v>
      </c>
      <c r="AC56">
        <v>5</v>
      </c>
      <c r="AD56">
        <v>5</v>
      </c>
      <c r="AE56">
        <v>0</v>
      </c>
      <c r="AF56">
        <v>5</v>
      </c>
      <c r="AG56">
        <v>5</v>
      </c>
      <c r="AH56">
        <v>100</v>
      </c>
    </row>
    <row r="57" spans="1:34">
      <c r="A57">
        <v>5</v>
      </c>
      <c r="B57">
        <v>1</v>
      </c>
      <c r="C57">
        <v>3</v>
      </c>
      <c r="D57">
        <v>1.019893671754416</v>
      </c>
      <c r="E57">
        <v>0.98038245961094628</v>
      </c>
      <c r="F57">
        <v>0.98038245961094628</v>
      </c>
      <c r="G57">
        <v>1</v>
      </c>
      <c r="H57">
        <v>1</v>
      </c>
      <c r="I57">
        <v>0</v>
      </c>
      <c r="J57">
        <v>214</v>
      </c>
      <c r="K57">
        <v>3</v>
      </c>
      <c r="L57">
        <v>36</v>
      </c>
      <c r="M57">
        <v>12</v>
      </c>
      <c r="N57">
        <v>0.5</v>
      </c>
      <c r="O57">
        <v>8.1300000000000008</v>
      </c>
      <c r="P57">
        <v>29.166666666666668</v>
      </c>
      <c r="V57">
        <v>86</v>
      </c>
      <c r="W57">
        <v>5920</v>
      </c>
      <c r="X57">
        <v>5947</v>
      </c>
      <c r="Y57" t="s">
        <v>24</v>
      </c>
      <c r="Z57">
        <v>0.5</v>
      </c>
      <c r="AA57">
        <v>1</v>
      </c>
      <c r="AB57">
        <v>35</v>
      </c>
      <c r="AC57">
        <v>20</v>
      </c>
      <c r="AD57">
        <v>15</v>
      </c>
      <c r="AE57">
        <v>60</v>
      </c>
      <c r="AF57">
        <v>40</v>
      </c>
      <c r="AG57">
        <v>5</v>
      </c>
      <c r="AH57">
        <v>40</v>
      </c>
    </row>
    <row r="58" spans="1:34">
      <c r="A58">
        <v>6</v>
      </c>
      <c r="B58">
        <v>1</v>
      </c>
      <c r="C58">
        <v>3</v>
      </c>
      <c r="D58">
        <v>0.99622706225347279</v>
      </c>
      <c r="E58">
        <v>0.9576327068908671</v>
      </c>
      <c r="F58">
        <v>0.9576327068908671</v>
      </c>
      <c r="G58">
        <v>0</v>
      </c>
      <c r="H58">
        <v>0</v>
      </c>
      <c r="I58">
        <v>0</v>
      </c>
      <c r="J58">
        <v>72</v>
      </c>
      <c r="K58">
        <v>2</v>
      </c>
      <c r="L58">
        <v>19</v>
      </c>
      <c r="M58">
        <v>9.5</v>
      </c>
      <c r="N58">
        <v>0.6</v>
      </c>
      <c r="O58">
        <v>9.5</v>
      </c>
      <c r="P58">
        <v>65</v>
      </c>
      <c r="V58">
        <v>228</v>
      </c>
      <c r="W58">
        <v>5809</v>
      </c>
      <c r="X58">
        <v>5809</v>
      </c>
      <c r="Y58" t="s">
        <v>24</v>
      </c>
      <c r="Z58">
        <v>0.4</v>
      </c>
      <c r="AA58">
        <v>1</v>
      </c>
      <c r="AB58">
        <v>80</v>
      </c>
      <c r="AC58">
        <v>65</v>
      </c>
      <c r="AD58">
        <v>60</v>
      </c>
      <c r="AE58">
        <v>55</v>
      </c>
      <c r="AF58">
        <v>55</v>
      </c>
      <c r="AG58">
        <v>75</v>
      </c>
      <c r="AH58">
        <v>45</v>
      </c>
    </row>
    <row r="59" spans="1:34">
      <c r="A59">
        <v>7</v>
      </c>
      <c r="B59">
        <v>1</v>
      </c>
      <c r="C59">
        <v>3</v>
      </c>
      <c r="D59">
        <v>1.0037729377465272</v>
      </c>
      <c r="E59">
        <v>0.96488625123639959</v>
      </c>
      <c r="F59">
        <v>0.96488625123639959</v>
      </c>
      <c r="G59">
        <v>1</v>
      </c>
      <c r="H59">
        <v>1</v>
      </c>
      <c r="I59">
        <v>0</v>
      </c>
      <c r="J59">
        <v>66</v>
      </c>
      <c r="K59">
        <v>1</v>
      </c>
      <c r="L59">
        <v>10</v>
      </c>
      <c r="M59">
        <v>10</v>
      </c>
      <c r="N59">
        <v>0.4</v>
      </c>
      <c r="O59">
        <v>9.67</v>
      </c>
      <c r="P59">
        <v>43.333333333333336</v>
      </c>
      <c r="V59">
        <v>234</v>
      </c>
      <c r="W59">
        <v>5853</v>
      </c>
      <c r="X59">
        <v>5853</v>
      </c>
      <c r="Y59" t="s">
        <v>24</v>
      </c>
      <c r="Z59">
        <v>0.6</v>
      </c>
      <c r="AA59">
        <v>1</v>
      </c>
      <c r="AB59">
        <v>70</v>
      </c>
      <c r="AC59">
        <v>30</v>
      </c>
      <c r="AD59">
        <v>35</v>
      </c>
      <c r="AE59">
        <v>20</v>
      </c>
      <c r="AF59">
        <v>55</v>
      </c>
      <c r="AG59">
        <v>50</v>
      </c>
      <c r="AH59">
        <v>80</v>
      </c>
    </row>
    <row r="60" spans="1:34">
      <c r="A60">
        <v>8</v>
      </c>
      <c r="B60">
        <v>1</v>
      </c>
      <c r="C60">
        <v>3</v>
      </c>
      <c r="D60">
        <v>0.99879951980792314</v>
      </c>
      <c r="E60">
        <v>0.96010550609957135</v>
      </c>
      <c r="F60">
        <v>0.96010550609957135</v>
      </c>
      <c r="G60">
        <v>0</v>
      </c>
      <c r="H60">
        <v>0</v>
      </c>
      <c r="I60">
        <v>0</v>
      </c>
      <c r="J60">
        <v>147</v>
      </c>
      <c r="K60">
        <v>2</v>
      </c>
      <c r="L60">
        <v>70</v>
      </c>
      <c r="M60">
        <v>35</v>
      </c>
      <c r="N60">
        <v>1</v>
      </c>
      <c r="O60">
        <v>0</v>
      </c>
      <c r="P60">
        <v>25</v>
      </c>
      <c r="V60">
        <v>153</v>
      </c>
      <c r="W60">
        <v>5824</v>
      </c>
      <c r="X60">
        <v>5824</v>
      </c>
      <c r="Y60" t="s">
        <v>24</v>
      </c>
      <c r="Z60">
        <v>0</v>
      </c>
      <c r="AA60">
        <v>1</v>
      </c>
      <c r="AB60">
        <v>15</v>
      </c>
      <c r="AC60">
        <v>25</v>
      </c>
      <c r="AD60">
        <v>5</v>
      </c>
      <c r="AE60">
        <v>75</v>
      </c>
      <c r="AF60">
        <v>20</v>
      </c>
      <c r="AG60">
        <v>10</v>
      </c>
      <c r="AH60">
        <v>25</v>
      </c>
    </row>
    <row r="61" spans="1:34">
      <c r="A61">
        <v>9</v>
      </c>
      <c r="B61">
        <v>1</v>
      </c>
      <c r="C61">
        <v>3</v>
      </c>
      <c r="D61">
        <v>1.0341279368890413</v>
      </c>
      <c r="E61">
        <v>0.99406528189910981</v>
      </c>
      <c r="F61">
        <v>0.99406528189910981</v>
      </c>
      <c r="G61">
        <v>1</v>
      </c>
      <c r="H61">
        <v>1</v>
      </c>
      <c r="I61">
        <v>0</v>
      </c>
      <c r="J61">
        <v>300</v>
      </c>
      <c r="K61">
        <v>8</v>
      </c>
      <c r="L61">
        <v>123</v>
      </c>
      <c r="M61">
        <v>15.375</v>
      </c>
      <c r="N61">
        <v>0.9</v>
      </c>
      <c r="O61">
        <v>20</v>
      </c>
      <c r="P61">
        <v>59.166666666666664</v>
      </c>
      <c r="V61">
        <v>0</v>
      </c>
      <c r="W61">
        <v>6030</v>
      </c>
      <c r="X61">
        <v>6030</v>
      </c>
      <c r="Y61" t="s">
        <v>24</v>
      </c>
      <c r="Z61">
        <v>0.1</v>
      </c>
      <c r="AA61">
        <v>0</v>
      </c>
      <c r="AB61">
        <v>80</v>
      </c>
      <c r="AC61">
        <v>65</v>
      </c>
      <c r="AD61">
        <v>65</v>
      </c>
      <c r="AE61">
        <v>25</v>
      </c>
      <c r="AF61">
        <v>70</v>
      </c>
      <c r="AG61">
        <v>50</v>
      </c>
      <c r="AH61">
        <v>75</v>
      </c>
    </row>
    <row r="62" spans="1:34">
      <c r="A62">
        <v>10</v>
      </c>
      <c r="B62">
        <v>1</v>
      </c>
      <c r="C62">
        <v>3</v>
      </c>
      <c r="D62">
        <v>1</v>
      </c>
      <c r="E62">
        <v>0.9612594790636334</v>
      </c>
      <c r="F62">
        <v>0.9612594790636334</v>
      </c>
      <c r="G62">
        <v>0</v>
      </c>
      <c r="H62">
        <v>0</v>
      </c>
      <c r="I62">
        <v>0</v>
      </c>
      <c r="J62">
        <v>204</v>
      </c>
      <c r="K62">
        <v>5</v>
      </c>
      <c r="L62">
        <v>41</v>
      </c>
      <c r="M62">
        <v>8.1999999999999993</v>
      </c>
      <c r="N62">
        <v>0.19999999999999996</v>
      </c>
      <c r="O62">
        <v>11.58</v>
      </c>
      <c r="P62">
        <v>63.333333333333336</v>
      </c>
      <c r="V62">
        <v>96</v>
      </c>
      <c r="W62">
        <v>5722</v>
      </c>
      <c r="X62">
        <v>5831</v>
      </c>
      <c r="Y62" t="s">
        <v>25</v>
      </c>
      <c r="Z62">
        <v>0.8</v>
      </c>
      <c r="AA62">
        <v>1</v>
      </c>
      <c r="AB62">
        <v>65</v>
      </c>
      <c r="AC62">
        <v>45</v>
      </c>
      <c r="AD62">
        <v>80</v>
      </c>
      <c r="AE62">
        <v>40</v>
      </c>
      <c r="AF62">
        <v>70</v>
      </c>
      <c r="AG62">
        <v>80</v>
      </c>
      <c r="AH62">
        <v>60</v>
      </c>
    </row>
    <row r="63" spans="1:34">
      <c r="A63">
        <v>11</v>
      </c>
      <c r="B63">
        <v>1</v>
      </c>
      <c r="C63">
        <v>3</v>
      </c>
      <c r="D63">
        <v>1.014920253815812</v>
      </c>
      <c r="E63">
        <v>0.97560171447411803</v>
      </c>
      <c r="F63">
        <v>0.97560171447411803</v>
      </c>
      <c r="G63">
        <v>1</v>
      </c>
      <c r="H63">
        <v>1</v>
      </c>
      <c r="I63">
        <v>0</v>
      </c>
      <c r="J63">
        <v>254</v>
      </c>
      <c r="K63">
        <v>1</v>
      </c>
      <c r="L63">
        <v>33</v>
      </c>
      <c r="M63">
        <v>33</v>
      </c>
      <c r="N63">
        <v>0.55559999999999998</v>
      </c>
      <c r="O63">
        <v>11.75</v>
      </c>
      <c r="P63">
        <v>21.666666666666668</v>
      </c>
      <c r="V63">
        <v>46</v>
      </c>
      <c r="W63">
        <v>5918</v>
      </c>
      <c r="X63">
        <v>5918</v>
      </c>
      <c r="Y63" t="s">
        <v>24</v>
      </c>
      <c r="Z63">
        <v>0.44440000000000002</v>
      </c>
      <c r="AA63">
        <v>1</v>
      </c>
      <c r="AB63">
        <v>45</v>
      </c>
      <c r="AC63">
        <v>10</v>
      </c>
      <c r="AD63">
        <v>10</v>
      </c>
      <c r="AE63">
        <v>30</v>
      </c>
      <c r="AF63">
        <v>25</v>
      </c>
      <c r="AG63">
        <v>10</v>
      </c>
      <c r="AH63">
        <v>70</v>
      </c>
    </row>
    <row r="64" spans="1:34">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c r="A65">
        <v>13</v>
      </c>
      <c r="B65">
        <v>1</v>
      </c>
      <c r="C65">
        <v>3</v>
      </c>
      <c r="D65">
        <v>1.0049734179386041</v>
      </c>
      <c r="E65">
        <v>0.96604022420046154</v>
      </c>
      <c r="F65">
        <v>0.96604022420046154</v>
      </c>
      <c r="G65">
        <v>1</v>
      </c>
      <c r="H65">
        <v>1</v>
      </c>
      <c r="I65">
        <v>0</v>
      </c>
      <c r="J65">
        <v>285</v>
      </c>
      <c r="K65">
        <v>3</v>
      </c>
      <c r="L65">
        <v>87</v>
      </c>
      <c r="M65">
        <v>29</v>
      </c>
      <c r="N65">
        <v>0.9</v>
      </c>
      <c r="O65">
        <v>11</v>
      </c>
      <c r="P65">
        <v>65</v>
      </c>
      <c r="V65">
        <v>15</v>
      </c>
      <c r="W65">
        <v>5843</v>
      </c>
      <c r="X65">
        <v>5860</v>
      </c>
      <c r="Y65" t="s">
        <v>24</v>
      </c>
      <c r="Z65">
        <v>0.1</v>
      </c>
      <c r="AA65">
        <v>1</v>
      </c>
      <c r="AB65">
        <v>90</v>
      </c>
      <c r="AC65">
        <v>20</v>
      </c>
      <c r="AD65">
        <v>85</v>
      </c>
      <c r="AE65">
        <v>45</v>
      </c>
      <c r="AF65">
        <v>80</v>
      </c>
      <c r="AG65">
        <v>70</v>
      </c>
      <c r="AH65">
        <v>55</v>
      </c>
    </row>
    <row r="66" spans="1:34">
      <c r="A66">
        <v>14</v>
      </c>
      <c r="B66">
        <v>1</v>
      </c>
      <c r="C66">
        <v>3</v>
      </c>
      <c r="D66">
        <v>1.0344709312296347</v>
      </c>
      <c r="E66">
        <v>0.99439498846027041</v>
      </c>
      <c r="F66">
        <v>0.99439498846027041</v>
      </c>
      <c r="G66">
        <v>1</v>
      </c>
      <c r="H66">
        <v>1</v>
      </c>
      <c r="I66">
        <v>0</v>
      </c>
      <c r="J66">
        <v>236</v>
      </c>
      <c r="K66">
        <v>3</v>
      </c>
      <c r="L66">
        <v>60</v>
      </c>
      <c r="M66">
        <v>20</v>
      </c>
      <c r="N66">
        <v>0.5</v>
      </c>
      <c r="O66">
        <v>9.7799999999999994</v>
      </c>
      <c r="P66">
        <v>61.666666666666664</v>
      </c>
      <c r="V66">
        <v>64</v>
      </c>
      <c r="W66">
        <v>6032</v>
      </c>
      <c r="X66">
        <v>6032</v>
      </c>
      <c r="Y66" t="s">
        <v>24</v>
      </c>
      <c r="Z66">
        <v>0.5</v>
      </c>
      <c r="AA66">
        <v>1</v>
      </c>
      <c r="AB66">
        <v>85</v>
      </c>
      <c r="AC66">
        <v>15</v>
      </c>
      <c r="AD66">
        <v>75</v>
      </c>
      <c r="AE66">
        <v>60</v>
      </c>
      <c r="AF66">
        <v>75</v>
      </c>
      <c r="AG66">
        <v>60</v>
      </c>
      <c r="AH66">
        <v>40</v>
      </c>
    </row>
    <row r="67" spans="1:34">
      <c r="A67">
        <v>15</v>
      </c>
      <c r="B67">
        <v>1</v>
      </c>
      <c r="C67">
        <v>3</v>
      </c>
      <c r="D67">
        <v>1.0072028811524609</v>
      </c>
      <c r="E67">
        <v>0.96818331684800529</v>
      </c>
      <c r="F67">
        <v>0.96818331684800529</v>
      </c>
      <c r="G67">
        <v>1</v>
      </c>
      <c r="H67">
        <v>1</v>
      </c>
      <c r="I67">
        <v>0</v>
      </c>
      <c r="J67">
        <v>223</v>
      </c>
      <c r="K67">
        <v>2</v>
      </c>
      <c r="L67">
        <v>43</v>
      </c>
      <c r="M67">
        <v>21.5</v>
      </c>
      <c r="N67">
        <v>0.47060000000000002</v>
      </c>
      <c r="O67">
        <v>8.33</v>
      </c>
      <c r="P67">
        <v>70.833333333333329</v>
      </c>
      <c r="V67">
        <v>77</v>
      </c>
      <c r="W67">
        <v>5873</v>
      </c>
      <c r="X67">
        <v>5873</v>
      </c>
      <c r="Y67" t="s">
        <v>24</v>
      </c>
      <c r="Z67">
        <v>0.52939999999999998</v>
      </c>
      <c r="AA67">
        <v>1</v>
      </c>
      <c r="AB67">
        <v>75</v>
      </c>
      <c r="AC67">
        <v>75</v>
      </c>
      <c r="AD67">
        <v>75</v>
      </c>
      <c r="AE67">
        <v>35</v>
      </c>
      <c r="AF67">
        <v>85</v>
      </c>
      <c r="AG67">
        <v>80</v>
      </c>
      <c r="AH67">
        <v>65</v>
      </c>
    </row>
    <row r="68" spans="1:34">
      <c r="A68">
        <v>16</v>
      </c>
      <c r="B68">
        <v>1</v>
      </c>
      <c r="C68">
        <v>3</v>
      </c>
      <c r="D68">
        <v>1.030354999142514</v>
      </c>
      <c r="E68">
        <v>0.99043850972634351</v>
      </c>
      <c r="F68">
        <v>0.99043850972634351</v>
      </c>
      <c r="G68">
        <v>1</v>
      </c>
      <c r="H68">
        <v>1</v>
      </c>
      <c r="I68">
        <v>0</v>
      </c>
      <c r="J68">
        <v>250</v>
      </c>
      <c r="K68">
        <v>4</v>
      </c>
      <c r="L68">
        <v>53</v>
      </c>
      <c r="M68">
        <v>13.25</v>
      </c>
      <c r="N68">
        <v>0.61109999999999998</v>
      </c>
      <c r="O68">
        <v>9</v>
      </c>
      <c r="P68">
        <v>40</v>
      </c>
      <c r="V68">
        <v>50</v>
      </c>
      <c r="W68">
        <v>6008</v>
      </c>
      <c r="X68">
        <v>6008</v>
      </c>
      <c r="Y68" t="s">
        <v>24</v>
      </c>
      <c r="Z68">
        <v>0.38890000000000002</v>
      </c>
      <c r="AA68">
        <v>1</v>
      </c>
      <c r="AB68">
        <v>75</v>
      </c>
      <c r="AC68">
        <v>15</v>
      </c>
      <c r="AD68">
        <v>45</v>
      </c>
      <c r="AE68">
        <v>10</v>
      </c>
      <c r="AF68">
        <v>50</v>
      </c>
      <c r="AG68">
        <v>45</v>
      </c>
      <c r="AH68">
        <v>90</v>
      </c>
    </row>
    <row r="69" spans="1:34">
      <c r="A69">
        <v>17</v>
      </c>
      <c r="B69">
        <v>1</v>
      </c>
      <c r="C69">
        <v>3</v>
      </c>
      <c r="D69">
        <v>1.0403018350197222</v>
      </c>
      <c r="E69">
        <v>1</v>
      </c>
      <c r="F69">
        <v>1</v>
      </c>
      <c r="G69">
        <v>1</v>
      </c>
      <c r="H69">
        <v>1</v>
      </c>
      <c r="I69">
        <v>1</v>
      </c>
      <c r="J69">
        <v>286</v>
      </c>
      <c r="K69">
        <v>4</v>
      </c>
      <c r="L69">
        <v>68</v>
      </c>
      <c r="M69">
        <v>17</v>
      </c>
      <c r="N69">
        <v>0.44999999999999996</v>
      </c>
      <c r="O69">
        <v>11.18</v>
      </c>
      <c r="P69">
        <v>54.166666666666664</v>
      </c>
      <c r="V69">
        <v>14</v>
      </c>
      <c r="W69">
        <v>4743</v>
      </c>
      <c r="X69">
        <v>6066</v>
      </c>
      <c r="Y69" t="s">
        <v>24</v>
      </c>
      <c r="Z69">
        <v>0.55000000000000004</v>
      </c>
      <c r="AA69">
        <v>1</v>
      </c>
      <c r="AB69">
        <v>80</v>
      </c>
      <c r="AC69">
        <v>15</v>
      </c>
      <c r="AD69">
        <v>65</v>
      </c>
      <c r="AE69">
        <v>25</v>
      </c>
      <c r="AF69">
        <v>85</v>
      </c>
      <c r="AG69">
        <v>55</v>
      </c>
      <c r="AH69">
        <v>75</v>
      </c>
    </row>
    <row r="70" spans="1:34">
      <c r="A70">
        <v>18</v>
      </c>
      <c r="B70">
        <v>1</v>
      </c>
      <c r="C70">
        <v>3</v>
      </c>
      <c r="D70">
        <v>1.022637626479163</v>
      </c>
      <c r="E70">
        <v>0.98302011210023077</v>
      </c>
      <c r="F70">
        <v>0.98302011210023077</v>
      </c>
      <c r="G70">
        <v>1</v>
      </c>
      <c r="H70">
        <v>1</v>
      </c>
      <c r="I70">
        <v>0</v>
      </c>
      <c r="J70">
        <v>300</v>
      </c>
      <c r="K70">
        <v>4</v>
      </c>
      <c r="L70">
        <v>93</v>
      </c>
      <c r="M70">
        <v>23.25</v>
      </c>
      <c r="N70">
        <v>0.4</v>
      </c>
      <c r="O70">
        <v>10.08</v>
      </c>
      <c r="P70">
        <v>53.333333333333336</v>
      </c>
      <c r="V70">
        <v>0</v>
      </c>
      <c r="W70">
        <v>5963</v>
      </c>
      <c r="X70">
        <v>5963</v>
      </c>
      <c r="Y70" t="s">
        <v>24</v>
      </c>
      <c r="Z70">
        <v>0.6</v>
      </c>
      <c r="AA70">
        <v>0</v>
      </c>
      <c r="AB70">
        <v>30</v>
      </c>
      <c r="AC70">
        <v>65</v>
      </c>
      <c r="AD70">
        <v>70</v>
      </c>
      <c r="AE70">
        <v>25</v>
      </c>
      <c r="AF70">
        <v>75</v>
      </c>
      <c r="AG70">
        <v>55</v>
      </c>
      <c r="AH70">
        <v>75</v>
      </c>
    </row>
    <row r="71" spans="1:34">
      <c r="A71">
        <v>19</v>
      </c>
      <c r="B71">
        <v>1</v>
      </c>
      <c r="C71">
        <v>3</v>
      </c>
      <c r="D71">
        <v>1.0258960727148001</v>
      </c>
      <c r="E71">
        <v>0.98615232443125622</v>
      </c>
      <c r="F71">
        <v>0.98615232443125622</v>
      </c>
      <c r="G71">
        <v>1</v>
      </c>
      <c r="H71">
        <v>1</v>
      </c>
      <c r="I71">
        <v>0</v>
      </c>
      <c r="J71">
        <v>142</v>
      </c>
      <c r="K71">
        <v>2</v>
      </c>
      <c r="L71">
        <v>37</v>
      </c>
      <c r="M71">
        <v>18.5</v>
      </c>
      <c r="N71">
        <v>0.4</v>
      </c>
      <c r="O71">
        <v>13.17</v>
      </c>
      <c r="P71">
        <v>30</v>
      </c>
      <c r="V71">
        <v>158</v>
      </c>
      <c r="W71">
        <v>5982</v>
      </c>
      <c r="X71">
        <v>5982</v>
      </c>
      <c r="Y71" t="s">
        <v>24</v>
      </c>
      <c r="Z71">
        <v>0.6</v>
      </c>
      <c r="AA71">
        <v>1</v>
      </c>
      <c r="AB71">
        <v>35</v>
      </c>
      <c r="AC71">
        <v>35</v>
      </c>
      <c r="AD71">
        <v>35</v>
      </c>
      <c r="AE71">
        <v>20</v>
      </c>
      <c r="AF71">
        <v>35</v>
      </c>
      <c r="AG71">
        <v>20</v>
      </c>
      <c r="AH71">
        <v>80</v>
      </c>
    </row>
    <row r="72" spans="1:34">
      <c r="A72">
        <v>20</v>
      </c>
      <c r="B72">
        <v>1</v>
      </c>
      <c r="C72">
        <v>3</v>
      </c>
      <c r="D72">
        <v>1.0300120048019208</v>
      </c>
      <c r="E72">
        <v>0.99010880316518302</v>
      </c>
      <c r="F72">
        <v>0.99010880316518302</v>
      </c>
      <c r="G72">
        <v>1</v>
      </c>
      <c r="H72">
        <v>1</v>
      </c>
      <c r="I72">
        <v>0</v>
      </c>
      <c r="J72">
        <v>248</v>
      </c>
      <c r="K72">
        <v>1</v>
      </c>
      <c r="L72">
        <v>39</v>
      </c>
      <c r="M72">
        <v>39</v>
      </c>
      <c r="N72">
        <v>0.22219999999999995</v>
      </c>
      <c r="O72">
        <v>16.14</v>
      </c>
      <c r="P72">
        <v>65</v>
      </c>
      <c r="V72">
        <v>52</v>
      </c>
      <c r="W72">
        <v>6006</v>
      </c>
      <c r="X72">
        <v>6006</v>
      </c>
      <c r="Y72" t="s">
        <v>24</v>
      </c>
      <c r="Z72">
        <v>0.77780000000000005</v>
      </c>
      <c r="AA72">
        <v>1</v>
      </c>
      <c r="AB72">
        <v>80</v>
      </c>
      <c r="AC72">
        <v>55</v>
      </c>
      <c r="AD72">
        <v>80</v>
      </c>
      <c r="AE72">
        <v>20</v>
      </c>
      <c r="AF72">
        <v>75</v>
      </c>
      <c r="AG72">
        <v>80</v>
      </c>
      <c r="AH72">
        <v>80</v>
      </c>
    </row>
    <row r="73" spans="1:34">
      <c r="A73">
        <v>21</v>
      </c>
      <c r="B73">
        <v>1</v>
      </c>
      <c r="C73">
        <v>3</v>
      </c>
      <c r="D73">
        <v>1.0087463556851313</v>
      </c>
      <c r="E73">
        <v>0.96966699637322784</v>
      </c>
      <c r="F73">
        <v>0.96966699637322784</v>
      </c>
      <c r="G73">
        <v>1</v>
      </c>
      <c r="H73">
        <v>1</v>
      </c>
      <c r="I73">
        <v>0</v>
      </c>
      <c r="J73">
        <v>133</v>
      </c>
      <c r="K73">
        <v>1</v>
      </c>
      <c r="L73">
        <v>30</v>
      </c>
      <c r="M73">
        <v>30</v>
      </c>
      <c r="N73">
        <v>1</v>
      </c>
      <c r="O73">
        <v>0</v>
      </c>
      <c r="P73">
        <v>17.5</v>
      </c>
      <c r="V73">
        <v>167</v>
      </c>
      <c r="W73">
        <v>5882</v>
      </c>
      <c r="X73">
        <v>5882</v>
      </c>
      <c r="Y73" t="s">
        <v>24</v>
      </c>
      <c r="Z73">
        <v>0</v>
      </c>
      <c r="AA73">
        <v>1</v>
      </c>
      <c r="AB73">
        <v>25</v>
      </c>
      <c r="AC73">
        <v>10</v>
      </c>
      <c r="AD73">
        <v>25</v>
      </c>
      <c r="AE73">
        <v>10</v>
      </c>
      <c r="AF73">
        <v>20</v>
      </c>
      <c r="AG73">
        <v>15</v>
      </c>
      <c r="AH73">
        <v>90</v>
      </c>
    </row>
    <row r="74" spans="1:34">
      <c r="A74">
        <v>22</v>
      </c>
      <c r="B74">
        <v>1</v>
      </c>
      <c r="C74">
        <v>3</v>
      </c>
      <c r="D74">
        <v>1.0330989538672612</v>
      </c>
      <c r="E74">
        <v>0.99307616221562811</v>
      </c>
      <c r="F74">
        <v>0.99307616221562811</v>
      </c>
      <c r="G74">
        <v>1</v>
      </c>
      <c r="H74">
        <v>1</v>
      </c>
      <c r="I74">
        <v>0</v>
      </c>
      <c r="J74">
        <v>209</v>
      </c>
      <c r="K74">
        <v>6</v>
      </c>
      <c r="L74">
        <v>46</v>
      </c>
      <c r="M74">
        <v>7.666666666666667</v>
      </c>
      <c r="N74">
        <v>0.4</v>
      </c>
      <c r="O74">
        <v>11.11</v>
      </c>
      <c r="P74">
        <v>26.666666666666668</v>
      </c>
      <c r="V74">
        <v>91</v>
      </c>
      <c r="W74">
        <v>6024</v>
      </c>
      <c r="X74">
        <v>6024</v>
      </c>
      <c r="Y74" t="s">
        <v>24</v>
      </c>
      <c r="Z74">
        <v>0.6</v>
      </c>
      <c r="AA74">
        <v>1</v>
      </c>
      <c r="AB74">
        <v>65</v>
      </c>
      <c r="AC74">
        <v>10</v>
      </c>
      <c r="AD74">
        <v>15</v>
      </c>
      <c r="AE74">
        <v>15</v>
      </c>
      <c r="AF74">
        <v>25</v>
      </c>
      <c r="AG74">
        <v>30</v>
      </c>
      <c r="AH74">
        <v>85</v>
      </c>
    </row>
    <row r="75" spans="1:34">
      <c r="A75">
        <v>23</v>
      </c>
      <c r="B75">
        <v>1</v>
      </c>
      <c r="C75">
        <v>3</v>
      </c>
      <c r="D75">
        <v>1.0130337849425484</v>
      </c>
      <c r="E75">
        <v>0.97378832838773488</v>
      </c>
      <c r="F75">
        <v>0.97378832838773488</v>
      </c>
      <c r="G75">
        <v>1</v>
      </c>
      <c r="H75">
        <v>1</v>
      </c>
      <c r="I75">
        <v>0</v>
      </c>
      <c r="J75">
        <v>99</v>
      </c>
      <c r="K75">
        <v>2</v>
      </c>
      <c r="L75">
        <v>22</v>
      </c>
      <c r="M75">
        <v>11</v>
      </c>
      <c r="N75">
        <v>0.71429999999999993</v>
      </c>
      <c r="O75">
        <v>11.5</v>
      </c>
      <c r="P75">
        <v>26.666666666666668</v>
      </c>
      <c r="V75">
        <v>201</v>
      </c>
      <c r="W75">
        <v>5907</v>
      </c>
      <c r="X75">
        <v>5907</v>
      </c>
      <c r="Y75" t="s">
        <v>24</v>
      </c>
      <c r="Z75">
        <v>0.28570000000000001</v>
      </c>
      <c r="AA75">
        <v>1</v>
      </c>
      <c r="AB75">
        <v>35</v>
      </c>
      <c r="AC75">
        <v>10</v>
      </c>
      <c r="AD75">
        <v>25</v>
      </c>
      <c r="AE75">
        <v>40</v>
      </c>
      <c r="AF75">
        <v>30</v>
      </c>
      <c r="AG75">
        <v>20</v>
      </c>
      <c r="AH75">
        <v>60</v>
      </c>
    </row>
    <row r="76" spans="1:34">
      <c r="A76">
        <v>24</v>
      </c>
      <c r="B76">
        <v>1</v>
      </c>
      <c r="C76">
        <v>3</v>
      </c>
      <c r="D76">
        <v>1.0192076830732293</v>
      </c>
      <c r="E76">
        <v>0.97972304648862507</v>
      </c>
      <c r="F76">
        <v>0.97972304648862507</v>
      </c>
      <c r="G76">
        <v>1</v>
      </c>
      <c r="H76">
        <v>1</v>
      </c>
      <c r="I76">
        <v>0</v>
      </c>
      <c r="J76">
        <v>300</v>
      </c>
      <c r="K76">
        <v>8</v>
      </c>
      <c r="L76">
        <v>71</v>
      </c>
      <c r="M76">
        <v>8.875</v>
      </c>
      <c r="N76">
        <v>0.30000000000000004</v>
      </c>
      <c r="O76">
        <v>8.93</v>
      </c>
      <c r="P76">
        <v>45.833333333333336</v>
      </c>
      <c r="V76">
        <v>0</v>
      </c>
      <c r="W76">
        <v>0</v>
      </c>
      <c r="X76">
        <v>5943</v>
      </c>
      <c r="Y76" t="s">
        <v>25</v>
      </c>
      <c r="Z76">
        <v>0.7</v>
      </c>
      <c r="AA76">
        <v>0</v>
      </c>
      <c r="AB76">
        <v>80</v>
      </c>
      <c r="AC76">
        <v>25</v>
      </c>
      <c r="AD76">
        <v>35</v>
      </c>
      <c r="AE76">
        <v>25</v>
      </c>
      <c r="AF76">
        <v>80</v>
      </c>
      <c r="AG76">
        <v>30</v>
      </c>
      <c r="AH76">
        <v>75</v>
      </c>
    </row>
    <row r="77" spans="1:34">
      <c r="A77">
        <v>25</v>
      </c>
      <c r="B77">
        <v>1</v>
      </c>
      <c r="C77">
        <v>3</v>
      </c>
      <c r="D77">
        <v>1.0159492368375922</v>
      </c>
      <c r="E77">
        <v>0.97659083415759973</v>
      </c>
      <c r="F77">
        <v>0.97659083415759973</v>
      </c>
      <c r="G77">
        <v>1</v>
      </c>
      <c r="H77">
        <v>1</v>
      </c>
      <c r="I77">
        <v>0</v>
      </c>
      <c r="J77">
        <v>194</v>
      </c>
      <c r="K77">
        <v>1</v>
      </c>
      <c r="L77">
        <v>34</v>
      </c>
      <c r="M77">
        <v>34</v>
      </c>
      <c r="N77">
        <v>0.57140000000000002</v>
      </c>
      <c r="O77">
        <v>12</v>
      </c>
      <c r="P77">
        <v>15</v>
      </c>
      <c r="V77">
        <v>106</v>
      </c>
      <c r="W77">
        <v>5924</v>
      </c>
      <c r="X77">
        <v>5924</v>
      </c>
      <c r="Y77" t="s">
        <v>24</v>
      </c>
      <c r="Z77">
        <v>0.42859999999999998</v>
      </c>
      <c r="AA77">
        <v>1</v>
      </c>
      <c r="AB77">
        <v>25</v>
      </c>
      <c r="AC77">
        <v>25</v>
      </c>
      <c r="AD77">
        <v>5</v>
      </c>
      <c r="AE77">
        <v>15</v>
      </c>
      <c r="AF77">
        <v>15</v>
      </c>
      <c r="AG77">
        <v>5</v>
      </c>
      <c r="AH77">
        <v>85</v>
      </c>
    </row>
    <row r="78" spans="1:34">
      <c r="A78">
        <v>26</v>
      </c>
      <c r="B78">
        <v>1</v>
      </c>
      <c r="C78">
        <v>3</v>
      </c>
      <c r="D78">
        <v>1.0346424283999314</v>
      </c>
      <c r="E78">
        <v>0.99455984174085066</v>
      </c>
      <c r="F78">
        <v>0.99455984174085066</v>
      </c>
      <c r="G78">
        <v>1</v>
      </c>
      <c r="H78">
        <v>1</v>
      </c>
      <c r="I78">
        <v>0</v>
      </c>
      <c r="J78">
        <v>300</v>
      </c>
      <c r="K78">
        <v>7</v>
      </c>
      <c r="L78">
        <v>116</v>
      </c>
      <c r="M78">
        <v>16.571428571428573</v>
      </c>
      <c r="N78">
        <v>0.55000000000000004</v>
      </c>
      <c r="O78">
        <v>7.33</v>
      </c>
      <c r="P78">
        <v>50.833333333333336</v>
      </c>
      <c r="V78">
        <v>0</v>
      </c>
      <c r="W78">
        <v>5971</v>
      </c>
      <c r="X78">
        <v>6033</v>
      </c>
      <c r="Y78" t="s">
        <v>24</v>
      </c>
      <c r="Z78">
        <v>0.45</v>
      </c>
      <c r="AA78">
        <v>0</v>
      </c>
      <c r="AB78">
        <v>75</v>
      </c>
      <c r="AC78">
        <v>75</v>
      </c>
      <c r="AD78">
        <v>60</v>
      </c>
      <c r="AE78">
        <v>5</v>
      </c>
      <c r="AF78">
        <v>70</v>
      </c>
      <c r="AG78">
        <v>20</v>
      </c>
      <c r="AH78">
        <v>95</v>
      </c>
    </row>
    <row r="79" spans="1:34" s="1" customFormat="1">
      <c r="A79" s="1">
        <v>27</v>
      </c>
      <c r="B79" s="1">
        <v>1</v>
      </c>
      <c r="C79" s="1">
        <v>3</v>
      </c>
      <c r="D79" s="1">
        <v>1.0262390670553936</v>
      </c>
      <c r="E79" s="1">
        <v>0.98648203099241671</v>
      </c>
      <c r="F79" s="1">
        <v>0.98648203099241671</v>
      </c>
      <c r="G79" s="1">
        <v>1</v>
      </c>
      <c r="H79" s="1">
        <v>1</v>
      </c>
      <c r="I79" s="1">
        <v>0</v>
      </c>
      <c r="J79" s="1">
        <v>300</v>
      </c>
      <c r="K79" s="1">
        <v>6</v>
      </c>
      <c r="L79" s="1">
        <v>110</v>
      </c>
      <c r="M79" s="1">
        <v>18.333333333333332</v>
      </c>
      <c r="N79" s="1">
        <v>0.85</v>
      </c>
      <c r="O79" s="1">
        <v>10.33</v>
      </c>
      <c r="P79" s="1">
        <v>52.5</v>
      </c>
      <c r="V79" s="1">
        <v>0</v>
      </c>
      <c r="W79" s="1">
        <v>5082</v>
      </c>
      <c r="X79" s="1">
        <v>5984</v>
      </c>
      <c r="Y79" s="1" t="s">
        <v>25</v>
      </c>
      <c r="Z79" s="1">
        <v>0.15</v>
      </c>
      <c r="AA79" s="1">
        <v>0</v>
      </c>
      <c r="AB79" s="1">
        <v>65</v>
      </c>
      <c r="AC79" s="1">
        <v>45</v>
      </c>
      <c r="AD79" s="1">
        <v>60</v>
      </c>
      <c r="AE79" s="1">
        <v>25</v>
      </c>
      <c r="AF79" s="1">
        <v>75</v>
      </c>
      <c r="AG79" s="1">
        <v>45</v>
      </c>
      <c r="AH79" s="1">
        <v>75</v>
      </c>
    </row>
    <row r="80" spans="1:34">
      <c r="A80" s="2" t="s">
        <v>311</v>
      </c>
      <c r="B80">
        <f>AVERAGE(B2:B79)</f>
        <v>1</v>
      </c>
      <c r="D80">
        <f>AVERAGE(D2:D79)</f>
        <v>0.8009577457356567</v>
      </c>
      <c r="E80">
        <f>AVERAGE(E2:E79)</f>
        <v>0.91328167170365615</v>
      </c>
      <c r="F80">
        <f>AVERAGE(F2:F79)</f>
        <v>0.76992822541783978</v>
      </c>
      <c r="G80">
        <f>SUM(G2:G79)</f>
        <v>23</v>
      </c>
      <c r="H80">
        <f>SUM(H2:H79)</f>
        <v>23</v>
      </c>
      <c r="I80">
        <f>SUM(I2:I79)</f>
        <v>2</v>
      </c>
      <c r="J80">
        <f t="shared" ref="J80:P80" si="0">AVERAGE(J2:J79)</f>
        <v>224.01282051282053</v>
      </c>
      <c r="K80">
        <f t="shared" si="0"/>
        <v>3.0769230769230771</v>
      </c>
      <c r="L80">
        <f t="shared" si="0"/>
        <v>46.641025641025642</v>
      </c>
      <c r="M80">
        <f t="shared" si="0"/>
        <v>15.950905575905576</v>
      </c>
      <c r="N80">
        <f t="shared" si="0"/>
        <v>0.54879743589743568</v>
      </c>
      <c r="O80">
        <f t="shared" si="0"/>
        <v>10.879615384615386</v>
      </c>
      <c r="P80">
        <f t="shared" si="0"/>
        <v>48.194444444444443</v>
      </c>
      <c r="AB80">
        <f t="shared" ref="AB80:AH80" si="1">AVERAGE(AB2:AB79)</f>
        <v>61.025641025641029</v>
      </c>
      <c r="AC80">
        <f t="shared" si="1"/>
        <v>40.320512820512818</v>
      </c>
      <c r="AD80">
        <f t="shared" si="1"/>
        <v>51.025641025641029</v>
      </c>
      <c r="AE80">
        <f t="shared" si="1"/>
        <v>35</v>
      </c>
      <c r="AF80">
        <f t="shared" si="1"/>
        <v>59.42307692307692</v>
      </c>
      <c r="AG80">
        <f t="shared" si="1"/>
        <v>42.371794871794869</v>
      </c>
      <c r="AH80">
        <f t="shared" si="1"/>
        <v>65</v>
      </c>
    </row>
    <row r="81" spans="1:34">
      <c r="A81" s="2" t="s">
        <v>318</v>
      </c>
      <c r="D81">
        <f>STDEV(D2:D79)</f>
        <v>0.17421944370218517</v>
      </c>
      <c r="E81">
        <f>STDEV(E2:E79)</f>
        <v>0.1065931981101028</v>
      </c>
      <c r="F81">
        <f>STDEV(F2:F79)</f>
        <v>0.16747009169591712</v>
      </c>
      <c r="J81">
        <f t="shared" ref="J81:P81" si="2">STDEV(J2:J79)</f>
        <v>79.440166749825565</v>
      </c>
      <c r="K81">
        <f t="shared" si="2"/>
        <v>2.5470595767497248</v>
      </c>
      <c r="L81">
        <f t="shared" si="2"/>
        <v>40.852911437991452</v>
      </c>
      <c r="M81">
        <f t="shared" si="2"/>
        <v>8.6506370482349855</v>
      </c>
      <c r="N81">
        <f t="shared" si="2"/>
        <v>0.25639758289192327</v>
      </c>
      <c r="O81">
        <f t="shared" si="2"/>
        <v>4.5525897987984631</v>
      </c>
      <c r="P81">
        <f t="shared" si="2"/>
        <v>17.96431882487483</v>
      </c>
      <c r="AB81">
        <f t="shared" ref="AB81:AH81" si="3">STDEV(AB2:AB79)</f>
        <v>23.470885174668009</v>
      </c>
      <c r="AC81">
        <f t="shared" si="3"/>
        <v>23.854806256848565</v>
      </c>
      <c r="AD81">
        <f t="shared" si="3"/>
        <v>26.839578431170828</v>
      </c>
      <c r="AE81">
        <f t="shared" si="3"/>
        <v>19.771421064483224</v>
      </c>
      <c r="AF81">
        <f t="shared" si="3"/>
        <v>24.053252192976746</v>
      </c>
      <c r="AG81">
        <f t="shared" si="3"/>
        <v>26.404992136404996</v>
      </c>
      <c r="AH81">
        <f t="shared" si="3"/>
        <v>19.771421064483224</v>
      </c>
    </row>
    <row r="84" spans="1:34">
      <c r="A84">
        <v>1</v>
      </c>
      <c r="B84">
        <v>2</v>
      </c>
      <c r="C84">
        <v>1</v>
      </c>
      <c r="D84">
        <v>0.64002879769618426</v>
      </c>
      <c r="E84">
        <v>0.7016574585635359</v>
      </c>
      <c r="F84">
        <v>0.50454029511918275</v>
      </c>
      <c r="G84">
        <v>0</v>
      </c>
      <c r="H84">
        <v>0</v>
      </c>
      <c r="I84">
        <v>0</v>
      </c>
      <c r="J84">
        <v>300</v>
      </c>
      <c r="K84">
        <v>2</v>
      </c>
      <c r="L84">
        <v>21</v>
      </c>
      <c r="M84">
        <v>10.5</v>
      </c>
      <c r="N84">
        <v>0.8</v>
      </c>
      <c r="O84">
        <v>12.5</v>
      </c>
      <c r="P84">
        <v>79.166666666666671</v>
      </c>
      <c r="V84">
        <v>0</v>
      </c>
      <c r="W84">
        <v>889</v>
      </c>
      <c r="X84">
        <v>889</v>
      </c>
      <c r="Y84" t="s">
        <v>25</v>
      </c>
      <c r="Z84">
        <v>0.2</v>
      </c>
      <c r="AA84">
        <v>0</v>
      </c>
      <c r="AB84">
        <v>95</v>
      </c>
      <c r="AC84">
        <v>85</v>
      </c>
      <c r="AD84">
        <v>85</v>
      </c>
      <c r="AE84">
        <v>50</v>
      </c>
      <c r="AF84">
        <v>90</v>
      </c>
      <c r="AG84">
        <v>70</v>
      </c>
      <c r="AH84">
        <v>50</v>
      </c>
    </row>
    <row r="85" spans="1:34">
      <c r="A85">
        <v>2</v>
      </c>
      <c r="B85">
        <v>2</v>
      </c>
      <c r="C85">
        <v>1</v>
      </c>
      <c r="D85">
        <v>0.83873290136789058</v>
      </c>
      <c r="E85">
        <v>0.91949486977111283</v>
      </c>
      <c r="F85">
        <v>0.66118047673098757</v>
      </c>
      <c r="G85">
        <v>0</v>
      </c>
      <c r="H85">
        <v>0</v>
      </c>
      <c r="I85">
        <v>0</v>
      </c>
      <c r="J85">
        <v>300</v>
      </c>
      <c r="K85">
        <v>3</v>
      </c>
      <c r="L85">
        <v>39</v>
      </c>
      <c r="M85">
        <v>13</v>
      </c>
      <c r="N85">
        <v>0.15000000000000002</v>
      </c>
      <c r="O85">
        <v>9.76</v>
      </c>
      <c r="P85">
        <v>65</v>
      </c>
      <c r="V85">
        <v>0</v>
      </c>
      <c r="W85">
        <v>229</v>
      </c>
      <c r="X85">
        <v>1165</v>
      </c>
      <c r="Y85" t="s">
        <v>25</v>
      </c>
      <c r="Z85">
        <v>0.85</v>
      </c>
      <c r="AA85">
        <v>0</v>
      </c>
      <c r="AB85">
        <v>75</v>
      </c>
      <c r="AC85">
        <v>80</v>
      </c>
      <c r="AD85">
        <v>70</v>
      </c>
      <c r="AE85">
        <v>30</v>
      </c>
      <c r="AF85">
        <v>80</v>
      </c>
      <c r="AG85">
        <v>55</v>
      </c>
      <c r="AH85">
        <v>70</v>
      </c>
    </row>
    <row r="86" spans="1:34">
      <c r="A86">
        <v>3</v>
      </c>
      <c r="B86">
        <v>2</v>
      </c>
      <c r="C86">
        <v>1</v>
      </c>
      <c r="D86">
        <v>0.43484521238300938</v>
      </c>
      <c r="E86">
        <v>0.47671665351223363</v>
      </c>
      <c r="F86">
        <v>0.34279228149829738</v>
      </c>
      <c r="G86">
        <v>0</v>
      </c>
      <c r="H86">
        <v>0</v>
      </c>
      <c r="I86">
        <v>0</v>
      </c>
      <c r="J86">
        <v>152</v>
      </c>
      <c r="K86">
        <v>1</v>
      </c>
      <c r="L86">
        <v>10</v>
      </c>
      <c r="M86">
        <v>10</v>
      </c>
      <c r="N86">
        <v>1</v>
      </c>
      <c r="O86">
        <v>0</v>
      </c>
      <c r="P86">
        <v>59.166666666666664</v>
      </c>
      <c r="V86">
        <v>148</v>
      </c>
      <c r="W86">
        <v>604</v>
      </c>
      <c r="X86">
        <v>604</v>
      </c>
      <c r="Y86" t="s">
        <v>24</v>
      </c>
      <c r="Z86">
        <v>0</v>
      </c>
      <c r="AA86">
        <v>1</v>
      </c>
      <c r="AB86">
        <v>95</v>
      </c>
      <c r="AC86">
        <v>15</v>
      </c>
      <c r="AD86">
        <v>35</v>
      </c>
      <c r="AE86">
        <v>90</v>
      </c>
      <c r="AF86">
        <v>85</v>
      </c>
      <c r="AG86">
        <v>35</v>
      </c>
      <c r="AH86">
        <v>10</v>
      </c>
    </row>
    <row r="87" spans="1:34">
      <c r="A87">
        <v>5</v>
      </c>
      <c r="B87">
        <v>2</v>
      </c>
      <c r="C87">
        <v>1</v>
      </c>
      <c r="D87">
        <v>0.84161267098632109</v>
      </c>
      <c r="E87">
        <v>0.92265193370165743</v>
      </c>
      <c r="F87">
        <v>0.66345062429057888</v>
      </c>
      <c r="G87">
        <v>0</v>
      </c>
      <c r="H87">
        <v>0</v>
      </c>
      <c r="I87">
        <v>0</v>
      </c>
      <c r="J87">
        <v>300</v>
      </c>
      <c r="K87">
        <v>2</v>
      </c>
      <c r="L87">
        <v>28</v>
      </c>
      <c r="M87">
        <v>14</v>
      </c>
      <c r="N87">
        <v>0.8</v>
      </c>
      <c r="O87">
        <v>8.5</v>
      </c>
      <c r="P87">
        <v>50</v>
      </c>
      <c r="V87">
        <v>0</v>
      </c>
      <c r="W87">
        <v>884</v>
      </c>
      <c r="X87">
        <v>1169</v>
      </c>
      <c r="Y87" t="s">
        <v>25</v>
      </c>
      <c r="Z87">
        <v>0.2</v>
      </c>
      <c r="AA87">
        <v>0</v>
      </c>
      <c r="AB87">
        <v>50</v>
      </c>
      <c r="AC87">
        <v>30</v>
      </c>
      <c r="AD87">
        <v>60</v>
      </c>
      <c r="AE87">
        <v>70</v>
      </c>
      <c r="AF87">
        <v>65</v>
      </c>
      <c r="AG87">
        <v>25</v>
      </c>
      <c r="AH87">
        <v>30</v>
      </c>
    </row>
    <row r="88" spans="1:34">
      <c r="A88">
        <v>6</v>
      </c>
      <c r="B88">
        <v>2</v>
      </c>
      <c r="C88">
        <v>1</v>
      </c>
      <c r="D88">
        <v>0.5759539236861051</v>
      </c>
      <c r="E88">
        <v>0.63141278610891871</v>
      </c>
      <c r="F88">
        <v>0.45402951191827468</v>
      </c>
      <c r="G88">
        <v>0</v>
      </c>
      <c r="H88">
        <v>0</v>
      </c>
      <c r="I88">
        <v>0</v>
      </c>
      <c r="J88">
        <v>149</v>
      </c>
      <c r="K88">
        <v>1</v>
      </c>
      <c r="L88">
        <v>15</v>
      </c>
      <c r="M88">
        <v>15</v>
      </c>
      <c r="N88">
        <v>0.19999999999999996</v>
      </c>
      <c r="O88">
        <v>12.38</v>
      </c>
      <c r="P88">
        <v>65.833333333333329</v>
      </c>
      <c r="V88">
        <v>151</v>
      </c>
      <c r="W88">
        <v>800</v>
      </c>
      <c r="X88">
        <v>800</v>
      </c>
      <c r="Y88" t="s">
        <v>24</v>
      </c>
      <c r="Z88">
        <v>0.8</v>
      </c>
      <c r="AA88">
        <v>1</v>
      </c>
      <c r="AB88">
        <v>85</v>
      </c>
      <c r="AC88">
        <v>85</v>
      </c>
      <c r="AD88">
        <v>65</v>
      </c>
      <c r="AE88">
        <v>25</v>
      </c>
      <c r="AF88">
        <v>70</v>
      </c>
      <c r="AG88">
        <v>65</v>
      </c>
      <c r="AH88">
        <v>75</v>
      </c>
    </row>
    <row r="89" spans="1:34">
      <c r="A89">
        <v>7</v>
      </c>
      <c r="B89">
        <v>2</v>
      </c>
      <c r="C89">
        <v>1</v>
      </c>
      <c r="D89">
        <v>0.73866090712742982</v>
      </c>
      <c r="E89">
        <v>0.80978689818468819</v>
      </c>
      <c r="F89">
        <v>0.5822928490351873</v>
      </c>
      <c r="G89">
        <v>0</v>
      </c>
      <c r="H89">
        <v>0</v>
      </c>
      <c r="I89">
        <v>0</v>
      </c>
      <c r="J89">
        <v>214</v>
      </c>
      <c r="K89">
        <v>1</v>
      </c>
      <c r="L89">
        <v>15</v>
      </c>
      <c r="M89">
        <v>15</v>
      </c>
      <c r="N89">
        <v>0.14290000000000003</v>
      </c>
      <c r="O89">
        <v>11.42</v>
      </c>
      <c r="P89">
        <v>75</v>
      </c>
      <c r="V89">
        <v>86</v>
      </c>
      <c r="W89">
        <v>1026</v>
      </c>
      <c r="X89">
        <v>1026</v>
      </c>
      <c r="Z89">
        <v>0.85709999999999997</v>
      </c>
      <c r="AA89">
        <v>1</v>
      </c>
      <c r="AB89">
        <v>95</v>
      </c>
      <c r="AC89">
        <v>70</v>
      </c>
      <c r="AD89">
        <v>75</v>
      </c>
      <c r="AE89">
        <v>40</v>
      </c>
      <c r="AF89">
        <v>85</v>
      </c>
      <c r="AG89">
        <v>85</v>
      </c>
      <c r="AH89">
        <v>60</v>
      </c>
    </row>
    <row r="90" spans="1:34">
      <c r="A90">
        <v>8</v>
      </c>
      <c r="B90">
        <v>2</v>
      </c>
      <c r="C90">
        <v>1</v>
      </c>
      <c r="D90">
        <v>0.54859611231101513</v>
      </c>
      <c r="E90">
        <v>0.60142067876874505</v>
      </c>
      <c r="F90">
        <v>0.43246311010215666</v>
      </c>
      <c r="G90">
        <v>0</v>
      </c>
      <c r="H90">
        <v>0</v>
      </c>
      <c r="I90">
        <v>0</v>
      </c>
      <c r="J90">
        <v>133</v>
      </c>
      <c r="K90">
        <v>1</v>
      </c>
      <c r="L90">
        <v>15</v>
      </c>
      <c r="M90">
        <v>15</v>
      </c>
      <c r="N90">
        <v>0.875</v>
      </c>
      <c r="O90">
        <v>17</v>
      </c>
      <c r="P90">
        <v>53.333333333333336</v>
      </c>
      <c r="V90">
        <v>167</v>
      </c>
      <c r="W90">
        <v>762</v>
      </c>
      <c r="X90">
        <v>762</v>
      </c>
      <c r="Y90" t="s">
        <v>24</v>
      </c>
      <c r="Z90">
        <v>0.125</v>
      </c>
      <c r="AA90">
        <v>1</v>
      </c>
      <c r="AB90">
        <v>65</v>
      </c>
      <c r="AC90">
        <v>25</v>
      </c>
      <c r="AD90">
        <v>25</v>
      </c>
      <c r="AE90">
        <v>95</v>
      </c>
      <c r="AF90">
        <v>60</v>
      </c>
      <c r="AG90">
        <v>50</v>
      </c>
      <c r="AH90">
        <v>5</v>
      </c>
    </row>
    <row r="91" spans="1:34">
      <c r="A91">
        <v>9</v>
      </c>
      <c r="B91">
        <v>2</v>
      </c>
      <c r="C91">
        <v>1</v>
      </c>
      <c r="D91">
        <v>0.83585313174946008</v>
      </c>
      <c r="E91">
        <v>0.91633780584056823</v>
      </c>
      <c r="F91">
        <v>0.65891032917139614</v>
      </c>
      <c r="G91">
        <v>0</v>
      </c>
      <c r="H91">
        <v>0</v>
      </c>
      <c r="I91">
        <v>0</v>
      </c>
      <c r="J91">
        <v>300</v>
      </c>
      <c r="K91">
        <v>3</v>
      </c>
      <c r="L91">
        <v>8</v>
      </c>
      <c r="M91">
        <v>2.6666666666666665</v>
      </c>
      <c r="N91">
        <v>1</v>
      </c>
      <c r="O91">
        <v>0</v>
      </c>
      <c r="P91">
        <v>75</v>
      </c>
      <c r="V91">
        <v>0</v>
      </c>
      <c r="W91">
        <v>362</v>
      </c>
      <c r="X91">
        <v>1161</v>
      </c>
      <c r="Y91" t="s">
        <v>25</v>
      </c>
      <c r="Z91">
        <v>0</v>
      </c>
      <c r="AA91">
        <v>0</v>
      </c>
      <c r="AB91">
        <v>85</v>
      </c>
      <c r="AC91">
        <v>90</v>
      </c>
      <c r="AD91">
        <v>85</v>
      </c>
      <c r="AE91">
        <v>30</v>
      </c>
      <c r="AF91">
        <v>95</v>
      </c>
      <c r="AG91">
        <v>65</v>
      </c>
      <c r="AH91">
        <v>70</v>
      </c>
    </row>
    <row r="92" spans="1:34">
      <c r="A92">
        <v>10</v>
      </c>
      <c r="B92">
        <v>2</v>
      </c>
      <c r="C92">
        <v>1</v>
      </c>
      <c r="D92">
        <v>0.72210223182145428</v>
      </c>
      <c r="E92">
        <v>0.79163378058405687</v>
      </c>
      <c r="F92">
        <v>0.56923950056753692</v>
      </c>
      <c r="G92">
        <v>0</v>
      </c>
      <c r="H92">
        <v>0</v>
      </c>
      <c r="I92">
        <v>0</v>
      </c>
      <c r="J92">
        <v>300</v>
      </c>
      <c r="K92">
        <v>2</v>
      </c>
      <c r="L92">
        <v>46</v>
      </c>
      <c r="M92">
        <v>23</v>
      </c>
      <c r="N92">
        <v>0.30000000000000004</v>
      </c>
      <c r="O92">
        <v>11.14</v>
      </c>
      <c r="P92">
        <v>70.833333333333329</v>
      </c>
      <c r="V92">
        <v>0</v>
      </c>
      <c r="W92">
        <v>830</v>
      </c>
      <c r="X92">
        <v>1003</v>
      </c>
      <c r="Y92" t="s">
        <v>25</v>
      </c>
      <c r="Z92">
        <v>0.7</v>
      </c>
      <c r="AA92">
        <v>0</v>
      </c>
      <c r="AB92">
        <v>80</v>
      </c>
      <c r="AC92">
        <v>75</v>
      </c>
      <c r="AD92">
        <v>75</v>
      </c>
      <c r="AE92">
        <v>40</v>
      </c>
      <c r="AF92">
        <v>85</v>
      </c>
      <c r="AG92">
        <v>70</v>
      </c>
      <c r="AH92">
        <v>60</v>
      </c>
    </row>
    <row r="93" spans="1:34">
      <c r="A93">
        <v>11</v>
      </c>
      <c r="B93">
        <v>2</v>
      </c>
      <c r="C93">
        <v>1</v>
      </c>
      <c r="D93">
        <v>0.85529157667386613</v>
      </c>
      <c r="E93">
        <v>0.93764798737174426</v>
      </c>
      <c r="F93">
        <v>0.67423382519863795</v>
      </c>
      <c r="G93">
        <v>0</v>
      </c>
      <c r="H93">
        <v>0</v>
      </c>
      <c r="I93">
        <v>0</v>
      </c>
      <c r="J93">
        <v>226</v>
      </c>
      <c r="K93">
        <v>1</v>
      </c>
      <c r="L93">
        <v>12</v>
      </c>
      <c r="M93">
        <v>12</v>
      </c>
      <c r="N93">
        <v>0.73330000000000006</v>
      </c>
      <c r="O93">
        <v>9.5</v>
      </c>
      <c r="P93">
        <v>55</v>
      </c>
      <c r="V93">
        <v>74</v>
      </c>
      <c r="W93">
        <v>1188</v>
      </c>
      <c r="X93">
        <v>1188</v>
      </c>
      <c r="Y93" t="s">
        <v>24</v>
      </c>
      <c r="Z93">
        <v>0.26669999999999999</v>
      </c>
      <c r="AA93">
        <v>1</v>
      </c>
      <c r="AB93">
        <v>50</v>
      </c>
      <c r="AC93">
        <v>10</v>
      </c>
      <c r="AD93">
        <v>50</v>
      </c>
      <c r="AE93">
        <v>90</v>
      </c>
      <c r="AF93">
        <v>60</v>
      </c>
      <c r="AG93">
        <v>70</v>
      </c>
      <c r="AH93">
        <v>10</v>
      </c>
    </row>
    <row r="94" spans="1:34">
      <c r="A94">
        <v>12</v>
      </c>
      <c r="B94">
        <v>2</v>
      </c>
      <c r="C94">
        <v>1</v>
      </c>
      <c r="D94">
        <v>0.79049676025917925</v>
      </c>
      <c r="E94">
        <v>0.8666140489344909</v>
      </c>
      <c r="F94">
        <v>0.62315550510783202</v>
      </c>
      <c r="G94">
        <v>0</v>
      </c>
      <c r="H94">
        <v>0</v>
      </c>
      <c r="I94">
        <v>0</v>
      </c>
      <c r="J94">
        <v>300</v>
      </c>
      <c r="K94">
        <v>3</v>
      </c>
      <c r="L94">
        <v>90</v>
      </c>
      <c r="M94">
        <v>30</v>
      </c>
      <c r="N94">
        <v>0.35</v>
      </c>
      <c r="O94">
        <v>12.77</v>
      </c>
      <c r="P94">
        <v>79.166666666666671</v>
      </c>
      <c r="V94">
        <v>0</v>
      </c>
      <c r="W94">
        <v>995</v>
      </c>
      <c r="X94">
        <v>1098</v>
      </c>
      <c r="Y94" t="s">
        <v>25</v>
      </c>
      <c r="Z94">
        <v>0.65</v>
      </c>
      <c r="AA94">
        <v>0</v>
      </c>
      <c r="AB94">
        <v>90</v>
      </c>
      <c r="AC94">
        <v>85</v>
      </c>
      <c r="AD94">
        <v>85</v>
      </c>
      <c r="AE94">
        <v>60</v>
      </c>
      <c r="AF94">
        <v>85</v>
      </c>
      <c r="AG94">
        <v>70</v>
      </c>
      <c r="AH94">
        <v>40</v>
      </c>
    </row>
    <row r="95" spans="1:34">
      <c r="A95">
        <v>13</v>
      </c>
      <c r="B95">
        <v>2</v>
      </c>
      <c r="C95">
        <v>1</v>
      </c>
      <c r="D95">
        <v>0.73650107991360692</v>
      </c>
      <c r="E95">
        <v>0.80741910023677976</v>
      </c>
      <c r="F95">
        <v>0.58059023836549373</v>
      </c>
      <c r="G95">
        <v>0</v>
      </c>
      <c r="H95">
        <v>0</v>
      </c>
      <c r="I95">
        <v>0</v>
      </c>
      <c r="J95">
        <v>300</v>
      </c>
      <c r="K95">
        <v>2</v>
      </c>
      <c r="L95">
        <v>30</v>
      </c>
      <c r="M95">
        <v>15</v>
      </c>
      <c r="N95">
        <v>0.7</v>
      </c>
      <c r="O95">
        <v>16.670000000000002</v>
      </c>
      <c r="P95">
        <v>63.333333333333336</v>
      </c>
      <c r="V95">
        <v>0</v>
      </c>
      <c r="W95">
        <v>1008</v>
      </c>
      <c r="X95">
        <v>1023</v>
      </c>
      <c r="Y95" t="s">
        <v>25</v>
      </c>
      <c r="Z95">
        <v>0.3</v>
      </c>
      <c r="AA95">
        <v>0</v>
      </c>
      <c r="AB95">
        <v>80</v>
      </c>
      <c r="AC95">
        <v>50</v>
      </c>
      <c r="AD95">
        <v>50</v>
      </c>
      <c r="AE95">
        <v>70</v>
      </c>
      <c r="AF95">
        <v>65</v>
      </c>
      <c r="AG95">
        <v>65</v>
      </c>
      <c r="AH95">
        <v>30</v>
      </c>
    </row>
    <row r="96" spans="1:34">
      <c r="A96">
        <v>14</v>
      </c>
      <c r="B96">
        <v>2</v>
      </c>
      <c r="C96">
        <v>1</v>
      </c>
      <c r="D96">
        <v>0.55795536357091435</v>
      </c>
      <c r="E96">
        <v>0.61168113654301504</v>
      </c>
      <c r="F96">
        <v>0.43984108967082858</v>
      </c>
      <c r="G96">
        <v>0</v>
      </c>
      <c r="H96">
        <v>0</v>
      </c>
      <c r="I96">
        <v>0</v>
      </c>
      <c r="J96">
        <v>300</v>
      </c>
      <c r="K96">
        <v>3</v>
      </c>
      <c r="L96">
        <v>24</v>
      </c>
      <c r="M96">
        <v>8</v>
      </c>
      <c r="N96">
        <v>0.75</v>
      </c>
      <c r="O96">
        <v>18.8</v>
      </c>
      <c r="P96">
        <v>85.833333333333329</v>
      </c>
      <c r="V96">
        <v>0</v>
      </c>
      <c r="W96">
        <v>518</v>
      </c>
      <c r="X96">
        <v>775</v>
      </c>
      <c r="Y96" t="s">
        <v>25</v>
      </c>
      <c r="Z96">
        <v>0.25</v>
      </c>
      <c r="AA96">
        <v>0</v>
      </c>
      <c r="AB96">
        <v>100</v>
      </c>
      <c r="AC96">
        <v>35</v>
      </c>
      <c r="AD96">
        <v>100</v>
      </c>
      <c r="AE96">
        <v>95</v>
      </c>
      <c r="AF96">
        <v>95</v>
      </c>
      <c r="AG96">
        <v>90</v>
      </c>
      <c r="AH96">
        <v>5</v>
      </c>
    </row>
    <row r="97" spans="1:34">
      <c r="A97">
        <v>15</v>
      </c>
      <c r="B97">
        <v>2</v>
      </c>
      <c r="C97">
        <v>1</v>
      </c>
      <c r="D97">
        <v>0.77969762419006483</v>
      </c>
      <c r="E97">
        <v>0.85477505919494867</v>
      </c>
      <c r="F97">
        <v>0.61464245175936438</v>
      </c>
      <c r="G97">
        <v>0</v>
      </c>
      <c r="H97">
        <v>0</v>
      </c>
      <c r="I97">
        <v>0</v>
      </c>
      <c r="J97">
        <v>159</v>
      </c>
      <c r="K97">
        <v>1</v>
      </c>
      <c r="L97">
        <v>16</v>
      </c>
      <c r="M97">
        <v>16</v>
      </c>
      <c r="N97">
        <v>0.5</v>
      </c>
      <c r="O97">
        <v>9.1999999999999993</v>
      </c>
      <c r="P97">
        <v>59.166666666666664</v>
      </c>
      <c r="V97">
        <v>141</v>
      </c>
      <c r="W97">
        <v>1083</v>
      </c>
      <c r="X97">
        <v>1083</v>
      </c>
      <c r="Y97" t="s">
        <v>24</v>
      </c>
      <c r="Z97">
        <v>0.5</v>
      </c>
      <c r="AA97">
        <v>1</v>
      </c>
      <c r="AB97">
        <v>60</v>
      </c>
      <c r="AC97">
        <v>90</v>
      </c>
      <c r="AD97">
        <v>70</v>
      </c>
      <c r="AE97">
        <v>20</v>
      </c>
      <c r="AF97">
        <v>85</v>
      </c>
      <c r="AG97">
        <v>30</v>
      </c>
      <c r="AH97">
        <v>80</v>
      </c>
    </row>
    <row r="98" spans="1:34">
      <c r="A98">
        <v>16</v>
      </c>
      <c r="B98">
        <v>2</v>
      </c>
      <c r="C98">
        <v>1</v>
      </c>
      <c r="D98">
        <v>0.91216702663786897</v>
      </c>
      <c r="E98">
        <v>1</v>
      </c>
      <c r="F98">
        <v>0.71906923950056756</v>
      </c>
      <c r="G98">
        <v>0</v>
      </c>
      <c r="H98">
        <v>0</v>
      </c>
      <c r="I98">
        <v>0</v>
      </c>
      <c r="J98">
        <v>270</v>
      </c>
      <c r="K98">
        <v>2</v>
      </c>
      <c r="L98">
        <v>19</v>
      </c>
      <c r="M98">
        <v>9.5</v>
      </c>
      <c r="N98">
        <v>0.66670000000000007</v>
      </c>
      <c r="O98">
        <v>7.83</v>
      </c>
      <c r="P98">
        <v>83.333333333333329</v>
      </c>
      <c r="V98">
        <v>30</v>
      </c>
      <c r="W98">
        <v>1267</v>
      </c>
      <c r="X98">
        <v>1267</v>
      </c>
      <c r="Y98" t="s">
        <v>24</v>
      </c>
      <c r="Z98">
        <v>0.33329999999999999</v>
      </c>
      <c r="AA98">
        <v>1</v>
      </c>
      <c r="AB98">
        <v>95</v>
      </c>
      <c r="AC98">
        <v>60</v>
      </c>
      <c r="AD98">
        <v>95</v>
      </c>
      <c r="AE98">
        <v>60</v>
      </c>
      <c r="AF98">
        <v>95</v>
      </c>
      <c r="AG98">
        <v>95</v>
      </c>
      <c r="AH98">
        <v>40</v>
      </c>
    </row>
    <row r="99" spans="1:34">
      <c r="A99">
        <v>17</v>
      </c>
      <c r="B99">
        <v>2</v>
      </c>
      <c r="C99">
        <v>1</v>
      </c>
      <c r="D99">
        <v>0.76169906407487398</v>
      </c>
      <c r="E99">
        <v>0.835043409629045</v>
      </c>
      <c r="F99">
        <v>0.60045402951191829</v>
      </c>
      <c r="G99">
        <v>0</v>
      </c>
      <c r="H99">
        <v>0</v>
      </c>
      <c r="I99">
        <v>0</v>
      </c>
      <c r="J99">
        <v>282</v>
      </c>
      <c r="K99">
        <v>2</v>
      </c>
      <c r="L99">
        <v>39</v>
      </c>
      <c r="M99">
        <v>19.5</v>
      </c>
      <c r="N99">
        <v>0.31579999999999997</v>
      </c>
      <c r="O99">
        <v>12.08</v>
      </c>
      <c r="P99">
        <v>59.166666666666664</v>
      </c>
      <c r="V99">
        <v>18</v>
      </c>
      <c r="W99">
        <v>1058</v>
      </c>
      <c r="X99">
        <v>1058</v>
      </c>
      <c r="Y99" t="s">
        <v>24</v>
      </c>
      <c r="Z99">
        <v>0.68420000000000003</v>
      </c>
      <c r="AA99">
        <v>1</v>
      </c>
      <c r="AB99">
        <v>85</v>
      </c>
      <c r="AC99">
        <v>25</v>
      </c>
      <c r="AD99">
        <v>60</v>
      </c>
      <c r="AE99">
        <v>30</v>
      </c>
      <c r="AF99">
        <v>85</v>
      </c>
      <c r="AG99">
        <v>70</v>
      </c>
      <c r="AH99">
        <v>70</v>
      </c>
    </row>
    <row r="100" spans="1:34">
      <c r="A100">
        <v>18</v>
      </c>
      <c r="B100">
        <v>2</v>
      </c>
      <c r="C100">
        <v>1</v>
      </c>
      <c r="D100">
        <v>0.86033117350611954</v>
      </c>
      <c r="E100">
        <v>0.94317284925019729</v>
      </c>
      <c r="F100">
        <v>0.67820658342792284</v>
      </c>
      <c r="G100">
        <v>0</v>
      </c>
      <c r="H100">
        <v>0</v>
      </c>
      <c r="I100">
        <v>0</v>
      </c>
      <c r="J100">
        <v>278</v>
      </c>
      <c r="K100">
        <v>2</v>
      </c>
      <c r="L100">
        <v>24</v>
      </c>
      <c r="M100">
        <v>12</v>
      </c>
      <c r="N100">
        <v>0</v>
      </c>
      <c r="O100">
        <v>6.44</v>
      </c>
      <c r="P100">
        <v>86.666666666666671</v>
      </c>
      <c r="V100">
        <v>22</v>
      </c>
      <c r="W100">
        <v>1195</v>
      </c>
      <c r="X100">
        <v>1195</v>
      </c>
      <c r="Y100" t="s">
        <v>24</v>
      </c>
      <c r="Z100">
        <v>1</v>
      </c>
      <c r="AA100">
        <v>1</v>
      </c>
      <c r="AB100">
        <v>90</v>
      </c>
      <c r="AC100">
        <v>95</v>
      </c>
      <c r="AD100">
        <v>100</v>
      </c>
      <c r="AE100">
        <v>65</v>
      </c>
      <c r="AF100">
        <v>90</v>
      </c>
      <c r="AG100">
        <v>80</v>
      </c>
      <c r="AH100">
        <v>35</v>
      </c>
    </row>
    <row r="101" spans="1:34">
      <c r="A101">
        <v>19</v>
      </c>
      <c r="B101">
        <v>2</v>
      </c>
      <c r="C101">
        <v>1</v>
      </c>
      <c r="D101">
        <v>0.78113750899928003</v>
      </c>
      <c r="E101">
        <v>0.85635359116022103</v>
      </c>
      <c r="F101">
        <v>0.6157775255391601</v>
      </c>
      <c r="G101">
        <v>0</v>
      </c>
      <c r="H101">
        <v>0</v>
      </c>
      <c r="I101">
        <v>0</v>
      </c>
      <c r="J101">
        <v>290</v>
      </c>
      <c r="K101">
        <v>1</v>
      </c>
      <c r="L101">
        <v>76</v>
      </c>
      <c r="M101">
        <v>76</v>
      </c>
      <c r="N101">
        <v>0.42110000000000003</v>
      </c>
      <c r="O101">
        <v>12.27</v>
      </c>
      <c r="P101">
        <v>79.166666666666671</v>
      </c>
      <c r="V101">
        <v>10</v>
      </c>
      <c r="W101">
        <v>1085</v>
      </c>
      <c r="X101">
        <v>1085</v>
      </c>
      <c r="Y101" t="s">
        <v>24</v>
      </c>
      <c r="Z101">
        <v>0.57889999999999997</v>
      </c>
      <c r="AA101">
        <v>1</v>
      </c>
      <c r="AB101">
        <v>80</v>
      </c>
      <c r="AC101">
        <v>85</v>
      </c>
      <c r="AD101">
        <v>90</v>
      </c>
      <c r="AE101">
        <v>45</v>
      </c>
      <c r="AF101">
        <v>90</v>
      </c>
      <c r="AG101">
        <v>85</v>
      </c>
      <c r="AH101">
        <v>55</v>
      </c>
    </row>
    <row r="102" spans="1:34">
      <c r="A102">
        <v>20</v>
      </c>
      <c r="B102">
        <v>2</v>
      </c>
      <c r="C102">
        <v>1</v>
      </c>
      <c r="D102">
        <v>0.68178545716342698</v>
      </c>
      <c r="E102">
        <v>0.74743488555643256</v>
      </c>
      <c r="F102">
        <v>0.53745743473325769</v>
      </c>
      <c r="G102">
        <v>0</v>
      </c>
      <c r="H102">
        <v>0</v>
      </c>
      <c r="I102">
        <v>0</v>
      </c>
      <c r="J102">
        <v>190</v>
      </c>
      <c r="K102">
        <v>1</v>
      </c>
      <c r="L102">
        <v>12</v>
      </c>
      <c r="M102">
        <v>12</v>
      </c>
      <c r="N102">
        <v>7.6899999999999968E-2</v>
      </c>
      <c r="O102">
        <v>7.83</v>
      </c>
      <c r="P102">
        <v>73.333333333333329</v>
      </c>
      <c r="V102">
        <v>110</v>
      </c>
      <c r="W102">
        <v>947</v>
      </c>
      <c r="X102">
        <v>947</v>
      </c>
      <c r="Y102" t="s">
        <v>24</v>
      </c>
      <c r="Z102">
        <v>0.92310000000000003</v>
      </c>
      <c r="AA102">
        <v>1</v>
      </c>
      <c r="AB102">
        <v>75</v>
      </c>
      <c r="AC102">
        <v>85</v>
      </c>
      <c r="AD102">
        <v>80</v>
      </c>
      <c r="AE102">
        <v>45</v>
      </c>
      <c r="AF102">
        <v>85</v>
      </c>
      <c r="AG102">
        <v>70</v>
      </c>
      <c r="AH102">
        <v>55</v>
      </c>
    </row>
    <row r="103" spans="1:34">
      <c r="A103">
        <v>21</v>
      </c>
      <c r="B103">
        <v>2</v>
      </c>
      <c r="C103">
        <v>1</v>
      </c>
      <c r="D103">
        <v>0.78473722102231824</v>
      </c>
      <c r="E103">
        <v>0.8602999210734017</v>
      </c>
      <c r="F103">
        <v>0.61861520998864927</v>
      </c>
      <c r="G103">
        <v>0</v>
      </c>
      <c r="H103">
        <v>0</v>
      </c>
      <c r="I103">
        <v>0</v>
      </c>
      <c r="J103">
        <v>270</v>
      </c>
      <c r="K103">
        <v>2</v>
      </c>
      <c r="L103">
        <v>9</v>
      </c>
      <c r="M103">
        <v>4.5</v>
      </c>
      <c r="N103">
        <v>0.94440000000000002</v>
      </c>
      <c r="O103">
        <v>10</v>
      </c>
      <c r="P103">
        <v>31.666666666666668</v>
      </c>
      <c r="V103">
        <v>30</v>
      </c>
      <c r="W103">
        <v>1090</v>
      </c>
      <c r="X103">
        <v>1090</v>
      </c>
      <c r="Y103" t="s">
        <v>24</v>
      </c>
      <c r="Z103">
        <v>5.5599999999999997E-2</v>
      </c>
      <c r="AA103">
        <v>1</v>
      </c>
      <c r="AB103">
        <v>45</v>
      </c>
      <c r="AC103">
        <v>25</v>
      </c>
      <c r="AD103">
        <v>35</v>
      </c>
      <c r="AE103">
        <v>35</v>
      </c>
      <c r="AF103">
        <v>30</v>
      </c>
      <c r="AG103">
        <v>20</v>
      </c>
      <c r="AH103">
        <v>65</v>
      </c>
    </row>
    <row r="104" spans="1:34">
      <c r="A104">
        <v>22</v>
      </c>
      <c r="B104">
        <v>2</v>
      </c>
      <c r="C104">
        <v>1</v>
      </c>
      <c r="D104">
        <v>0.66234701223902093</v>
      </c>
      <c r="E104">
        <v>0.72612470402525653</v>
      </c>
      <c r="F104">
        <v>0.52213393870601588</v>
      </c>
      <c r="G104">
        <v>0</v>
      </c>
      <c r="H104">
        <v>0</v>
      </c>
      <c r="I104">
        <v>0</v>
      </c>
      <c r="J104">
        <v>217</v>
      </c>
      <c r="K104">
        <v>1</v>
      </c>
      <c r="L104">
        <v>22</v>
      </c>
      <c r="M104">
        <v>22</v>
      </c>
      <c r="N104">
        <v>0.42859999999999998</v>
      </c>
      <c r="O104">
        <v>9.25</v>
      </c>
      <c r="P104">
        <v>73.333333333333329</v>
      </c>
      <c r="V104">
        <v>83</v>
      </c>
      <c r="W104">
        <v>920</v>
      </c>
      <c r="X104">
        <v>920</v>
      </c>
      <c r="Y104" t="s">
        <v>24</v>
      </c>
      <c r="Z104">
        <v>0.57140000000000002</v>
      </c>
      <c r="AA104">
        <v>1</v>
      </c>
      <c r="AB104">
        <v>85</v>
      </c>
      <c r="AC104">
        <v>85</v>
      </c>
      <c r="AD104">
        <v>75</v>
      </c>
      <c r="AE104">
        <v>70</v>
      </c>
      <c r="AF104">
        <v>80</v>
      </c>
      <c r="AG104">
        <v>45</v>
      </c>
      <c r="AH104">
        <v>30</v>
      </c>
    </row>
    <row r="105" spans="1:34">
      <c r="A105">
        <v>23</v>
      </c>
      <c r="B105">
        <v>2</v>
      </c>
      <c r="C105">
        <v>1</v>
      </c>
      <c r="D105">
        <v>0.62131029517638592</v>
      </c>
      <c r="E105">
        <v>0.68113654301499604</v>
      </c>
      <c r="F105">
        <v>0.48978433598183879</v>
      </c>
      <c r="G105">
        <v>0</v>
      </c>
      <c r="H105">
        <v>0</v>
      </c>
      <c r="I105">
        <v>0</v>
      </c>
      <c r="J105">
        <v>163</v>
      </c>
      <c r="K105">
        <v>1</v>
      </c>
      <c r="L105">
        <v>17</v>
      </c>
      <c r="M105">
        <v>17</v>
      </c>
      <c r="N105">
        <v>0.6</v>
      </c>
      <c r="O105">
        <v>13.25</v>
      </c>
      <c r="P105">
        <v>42.5</v>
      </c>
      <c r="V105">
        <v>137</v>
      </c>
      <c r="W105">
        <v>863</v>
      </c>
      <c r="X105">
        <v>863</v>
      </c>
      <c r="Y105" t="s">
        <v>24</v>
      </c>
      <c r="Z105">
        <v>0.4</v>
      </c>
      <c r="AA105">
        <v>1</v>
      </c>
      <c r="AB105">
        <v>40</v>
      </c>
      <c r="AC105">
        <v>30</v>
      </c>
      <c r="AD105">
        <v>35</v>
      </c>
      <c r="AE105">
        <v>70</v>
      </c>
      <c r="AF105">
        <v>30</v>
      </c>
      <c r="AG105">
        <v>50</v>
      </c>
      <c r="AH105">
        <v>30</v>
      </c>
    </row>
    <row r="106" spans="1:34">
      <c r="A106">
        <v>24</v>
      </c>
      <c r="B106">
        <v>2</v>
      </c>
      <c r="C106">
        <v>1</v>
      </c>
      <c r="D106">
        <v>0.77753779697624192</v>
      </c>
      <c r="E106">
        <v>0.85240726124704025</v>
      </c>
      <c r="F106">
        <v>0.61293984108967081</v>
      </c>
      <c r="G106">
        <v>0</v>
      </c>
      <c r="H106">
        <v>0</v>
      </c>
      <c r="I106">
        <v>0</v>
      </c>
      <c r="J106">
        <v>150</v>
      </c>
      <c r="K106">
        <v>1</v>
      </c>
      <c r="L106">
        <v>14</v>
      </c>
      <c r="M106">
        <v>14</v>
      </c>
      <c r="N106">
        <v>9.9999999999999978E-2</v>
      </c>
      <c r="O106">
        <v>9</v>
      </c>
      <c r="P106">
        <v>75.833333333333329</v>
      </c>
      <c r="V106">
        <v>150</v>
      </c>
      <c r="W106">
        <v>1080</v>
      </c>
      <c r="X106">
        <v>1080</v>
      </c>
      <c r="Y106" t="s">
        <v>24</v>
      </c>
      <c r="Z106">
        <v>0.9</v>
      </c>
      <c r="AA106">
        <v>1</v>
      </c>
      <c r="AB106">
        <v>95</v>
      </c>
      <c r="AC106">
        <v>55</v>
      </c>
      <c r="AD106">
        <v>90</v>
      </c>
      <c r="AE106">
        <v>65</v>
      </c>
      <c r="AF106">
        <v>75</v>
      </c>
      <c r="AG106">
        <v>75</v>
      </c>
      <c r="AH106">
        <v>35</v>
      </c>
    </row>
    <row r="107" spans="1:34">
      <c r="A107">
        <v>25</v>
      </c>
      <c r="B107">
        <v>2</v>
      </c>
      <c r="C107">
        <v>1</v>
      </c>
      <c r="D107">
        <v>0.78905687544996406</v>
      </c>
      <c r="E107">
        <v>0.86503551696921865</v>
      </c>
      <c r="F107">
        <v>0.62202043132803631</v>
      </c>
      <c r="G107">
        <v>0</v>
      </c>
      <c r="H107">
        <v>0</v>
      </c>
      <c r="I107">
        <v>0</v>
      </c>
      <c r="J107">
        <v>270</v>
      </c>
      <c r="K107">
        <v>1</v>
      </c>
      <c r="L107">
        <v>39</v>
      </c>
      <c r="M107">
        <v>39</v>
      </c>
      <c r="N107">
        <v>0.5</v>
      </c>
      <c r="O107">
        <v>8.44</v>
      </c>
      <c r="P107">
        <v>61.666666666666664</v>
      </c>
      <c r="V107">
        <v>30</v>
      </c>
      <c r="W107">
        <v>1096</v>
      </c>
      <c r="X107">
        <v>1096</v>
      </c>
      <c r="Y107" t="s">
        <v>24</v>
      </c>
      <c r="Z107">
        <v>0.5</v>
      </c>
      <c r="AA107">
        <v>1</v>
      </c>
      <c r="AB107">
        <v>80</v>
      </c>
      <c r="AC107">
        <v>90</v>
      </c>
      <c r="AD107">
        <v>35</v>
      </c>
      <c r="AE107">
        <v>65</v>
      </c>
      <c r="AF107">
        <v>70</v>
      </c>
      <c r="AG107">
        <v>30</v>
      </c>
      <c r="AH107">
        <v>35</v>
      </c>
    </row>
    <row r="108" spans="1:34">
      <c r="A108">
        <v>26</v>
      </c>
      <c r="B108">
        <v>2</v>
      </c>
      <c r="C108">
        <v>1</v>
      </c>
      <c r="D108">
        <v>0.83585313174946008</v>
      </c>
      <c r="E108">
        <v>0.91633780584056823</v>
      </c>
      <c r="F108">
        <v>0.65891032917139614</v>
      </c>
      <c r="G108">
        <v>0</v>
      </c>
      <c r="H108">
        <v>0</v>
      </c>
      <c r="I108">
        <v>0</v>
      </c>
      <c r="J108">
        <v>300</v>
      </c>
      <c r="K108">
        <v>3</v>
      </c>
      <c r="L108">
        <v>15</v>
      </c>
      <c r="M108">
        <v>5</v>
      </c>
      <c r="N108">
        <v>0.6</v>
      </c>
      <c r="O108">
        <v>10.5</v>
      </c>
      <c r="P108">
        <v>53.333333333333336</v>
      </c>
      <c r="V108">
        <v>0</v>
      </c>
      <c r="W108">
        <v>548</v>
      </c>
      <c r="X108">
        <v>1161</v>
      </c>
      <c r="Y108" t="s">
        <v>25</v>
      </c>
      <c r="Z108">
        <v>0.4</v>
      </c>
      <c r="AA108">
        <v>0</v>
      </c>
      <c r="AB108">
        <v>75</v>
      </c>
      <c r="AC108">
        <v>55</v>
      </c>
      <c r="AD108">
        <v>60</v>
      </c>
      <c r="AE108">
        <v>30</v>
      </c>
      <c r="AF108">
        <v>80</v>
      </c>
      <c r="AG108">
        <v>20</v>
      </c>
      <c r="AH108">
        <v>70</v>
      </c>
    </row>
    <row r="109" spans="1:34">
      <c r="A109">
        <v>27</v>
      </c>
      <c r="B109">
        <v>2</v>
      </c>
      <c r="C109">
        <v>1</v>
      </c>
      <c r="D109">
        <v>0.87832973362131028</v>
      </c>
      <c r="E109">
        <v>0.96290449881610107</v>
      </c>
      <c r="F109">
        <v>0.69239500567536894</v>
      </c>
      <c r="G109">
        <v>0</v>
      </c>
      <c r="H109">
        <v>0</v>
      </c>
      <c r="I109">
        <v>0</v>
      </c>
      <c r="J109">
        <v>300</v>
      </c>
      <c r="K109">
        <v>3</v>
      </c>
      <c r="L109">
        <v>32</v>
      </c>
      <c r="M109">
        <v>10.666666666666666</v>
      </c>
      <c r="N109">
        <v>0.9</v>
      </c>
      <c r="O109">
        <v>15</v>
      </c>
      <c r="P109">
        <v>55</v>
      </c>
      <c r="V109">
        <v>0</v>
      </c>
      <c r="W109">
        <v>159</v>
      </c>
      <c r="X109">
        <v>1220</v>
      </c>
      <c r="Y109" t="s">
        <v>25</v>
      </c>
      <c r="Z109">
        <v>0.1</v>
      </c>
      <c r="AA109">
        <v>0</v>
      </c>
      <c r="AB109">
        <v>70</v>
      </c>
      <c r="AC109">
        <v>45</v>
      </c>
      <c r="AD109">
        <v>70</v>
      </c>
      <c r="AE109">
        <v>25</v>
      </c>
      <c r="AF109">
        <v>65</v>
      </c>
      <c r="AG109">
        <v>55</v>
      </c>
      <c r="AH109">
        <v>75</v>
      </c>
    </row>
    <row r="110" spans="1:34">
      <c r="A110">
        <v>1</v>
      </c>
      <c r="B110">
        <v>2</v>
      </c>
      <c r="C110">
        <v>2</v>
      </c>
      <c r="D110">
        <v>0.96472282217422611</v>
      </c>
      <c r="E110">
        <v>0.91592617908407381</v>
      </c>
      <c r="F110">
        <v>0.76049943246311014</v>
      </c>
      <c r="G110">
        <v>0</v>
      </c>
      <c r="H110">
        <v>0</v>
      </c>
      <c r="I110">
        <v>0</v>
      </c>
      <c r="J110">
        <v>300</v>
      </c>
      <c r="K110">
        <v>7</v>
      </c>
      <c r="L110">
        <v>70</v>
      </c>
      <c r="M110">
        <v>10</v>
      </c>
      <c r="N110">
        <v>0.84209999999999996</v>
      </c>
      <c r="O110">
        <v>12.33</v>
      </c>
      <c r="P110">
        <v>59.166666666666664</v>
      </c>
      <c r="V110">
        <v>0</v>
      </c>
      <c r="W110">
        <v>1340</v>
      </c>
      <c r="X110">
        <v>1340</v>
      </c>
      <c r="Y110" t="s">
        <v>24</v>
      </c>
      <c r="Z110">
        <v>0.15790000000000001</v>
      </c>
      <c r="AA110">
        <v>0</v>
      </c>
      <c r="AB110">
        <v>90</v>
      </c>
      <c r="AC110">
        <v>55</v>
      </c>
      <c r="AD110">
        <v>55</v>
      </c>
      <c r="AE110">
        <v>30</v>
      </c>
      <c r="AF110">
        <v>70</v>
      </c>
      <c r="AG110">
        <v>55</v>
      </c>
      <c r="AH110">
        <v>70</v>
      </c>
    </row>
    <row r="111" spans="1:34">
      <c r="A111">
        <v>2</v>
      </c>
      <c r="B111">
        <v>2</v>
      </c>
      <c r="C111">
        <v>2</v>
      </c>
      <c r="D111">
        <v>0.94168466522678185</v>
      </c>
      <c r="E111">
        <v>0.89405331510594666</v>
      </c>
      <c r="F111">
        <v>0.74233825198637915</v>
      </c>
      <c r="G111">
        <v>0</v>
      </c>
      <c r="H111">
        <v>0</v>
      </c>
      <c r="I111">
        <v>0</v>
      </c>
      <c r="J111">
        <v>300</v>
      </c>
      <c r="K111">
        <v>4</v>
      </c>
      <c r="L111">
        <v>145</v>
      </c>
      <c r="M111">
        <v>36.25</v>
      </c>
      <c r="N111">
        <v>5.259999999999998E-2</v>
      </c>
      <c r="O111">
        <v>8.7799999999999994</v>
      </c>
      <c r="P111">
        <v>65</v>
      </c>
      <c r="V111">
        <v>0</v>
      </c>
      <c r="W111">
        <v>1050</v>
      </c>
      <c r="X111">
        <v>1308</v>
      </c>
      <c r="Y111" t="s">
        <v>24</v>
      </c>
      <c r="Z111">
        <v>0.94740000000000002</v>
      </c>
      <c r="AA111">
        <v>0</v>
      </c>
      <c r="AB111">
        <v>80</v>
      </c>
      <c r="AC111">
        <v>80</v>
      </c>
      <c r="AD111">
        <v>60</v>
      </c>
      <c r="AE111">
        <v>35</v>
      </c>
      <c r="AF111">
        <v>80</v>
      </c>
      <c r="AG111">
        <v>55</v>
      </c>
      <c r="AH111">
        <v>65</v>
      </c>
    </row>
    <row r="112" spans="1:34">
      <c r="A112">
        <v>3</v>
      </c>
      <c r="B112">
        <v>2</v>
      </c>
      <c r="C112">
        <v>2</v>
      </c>
      <c r="D112">
        <v>0.96688264938804891</v>
      </c>
      <c r="E112">
        <v>0.91797676008202322</v>
      </c>
      <c r="F112">
        <v>0.7622020431328036</v>
      </c>
      <c r="G112">
        <v>0</v>
      </c>
      <c r="H112">
        <v>0</v>
      </c>
      <c r="I112">
        <v>0</v>
      </c>
      <c r="J112">
        <v>300</v>
      </c>
      <c r="K112">
        <v>1</v>
      </c>
      <c r="L112">
        <v>74</v>
      </c>
      <c r="M112">
        <v>74</v>
      </c>
      <c r="N112">
        <v>0.68419999999999992</v>
      </c>
      <c r="O112">
        <v>20.329999999999998</v>
      </c>
      <c r="P112">
        <v>12.5</v>
      </c>
      <c r="V112">
        <v>0</v>
      </c>
      <c r="W112">
        <v>1343</v>
      </c>
      <c r="X112">
        <v>1343</v>
      </c>
      <c r="Y112" t="s">
        <v>25</v>
      </c>
      <c r="Z112">
        <v>0.31580000000000003</v>
      </c>
      <c r="AA112">
        <v>0</v>
      </c>
      <c r="AB112">
        <v>10</v>
      </c>
      <c r="AC112">
        <v>10</v>
      </c>
      <c r="AD112">
        <v>10</v>
      </c>
      <c r="AE112">
        <v>5</v>
      </c>
      <c r="AF112">
        <v>30</v>
      </c>
      <c r="AG112">
        <v>10</v>
      </c>
      <c r="AH112">
        <v>95</v>
      </c>
    </row>
    <row r="113" spans="1:34">
      <c r="A113">
        <v>5</v>
      </c>
      <c r="B113">
        <v>2</v>
      </c>
      <c r="C113">
        <v>2</v>
      </c>
      <c r="D113">
        <v>0.94816414686825057</v>
      </c>
      <c r="E113">
        <v>0.9002050580997949</v>
      </c>
      <c r="F113">
        <v>0.74744608399545975</v>
      </c>
      <c r="G113">
        <v>0</v>
      </c>
      <c r="H113">
        <v>0</v>
      </c>
      <c r="I113">
        <v>0</v>
      </c>
      <c r="J113">
        <v>300</v>
      </c>
      <c r="K113">
        <v>1</v>
      </c>
      <c r="L113">
        <v>66</v>
      </c>
      <c r="M113">
        <v>66</v>
      </c>
      <c r="N113">
        <v>0.73680000000000001</v>
      </c>
      <c r="O113">
        <v>10.199999999999999</v>
      </c>
      <c r="P113">
        <v>57.5</v>
      </c>
      <c r="V113">
        <v>0</v>
      </c>
      <c r="W113">
        <v>1317</v>
      </c>
      <c r="X113">
        <v>1317</v>
      </c>
      <c r="Y113" t="s">
        <v>24</v>
      </c>
      <c r="Z113">
        <v>0.26319999999999999</v>
      </c>
      <c r="AA113">
        <v>0</v>
      </c>
      <c r="AB113">
        <v>75</v>
      </c>
      <c r="AC113">
        <v>35</v>
      </c>
      <c r="AD113">
        <v>50</v>
      </c>
      <c r="AE113">
        <v>70</v>
      </c>
      <c r="AF113">
        <v>85</v>
      </c>
      <c r="AG113">
        <v>30</v>
      </c>
      <c r="AH113">
        <v>30</v>
      </c>
    </row>
    <row r="114" spans="1:34">
      <c r="A114">
        <v>6</v>
      </c>
      <c r="B114">
        <v>2</v>
      </c>
      <c r="C114">
        <v>2</v>
      </c>
      <c r="D114">
        <v>0.183585313174946</v>
      </c>
      <c r="E114">
        <v>0.17429938482570062</v>
      </c>
      <c r="F114">
        <v>0.14472190692395007</v>
      </c>
      <c r="G114">
        <v>0</v>
      </c>
      <c r="H114">
        <v>0</v>
      </c>
      <c r="I114">
        <v>0</v>
      </c>
      <c r="J114">
        <v>86</v>
      </c>
      <c r="K114">
        <v>1</v>
      </c>
      <c r="L114">
        <v>131</v>
      </c>
      <c r="M114">
        <v>131</v>
      </c>
      <c r="N114">
        <v>0.33330000000000004</v>
      </c>
      <c r="O114">
        <v>8.25</v>
      </c>
      <c r="P114">
        <v>65</v>
      </c>
      <c r="V114">
        <v>214</v>
      </c>
      <c r="W114">
        <v>255</v>
      </c>
      <c r="X114">
        <v>255</v>
      </c>
      <c r="Y114" t="s">
        <v>25</v>
      </c>
      <c r="Z114">
        <v>0.66669999999999996</v>
      </c>
      <c r="AA114">
        <v>1</v>
      </c>
      <c r="AB114">
        <v>75</v>
      </c>
      <c r="AC114">
        <v>75</v>
      </c>
      <c r="AD114">
        <v>85</v>
      </c>
      <c r="AE114">
        <v>35</v>
      </c>
      <c r="AF114">
        <v>70</v>
      </c>
      <c r="AG114">
        <v>50</v>
      </c>
      <c r="AH114">
        <v>65</v>
      </c>
    </row>
    <row r="115" spans="1:34">
      <c r="A115">
        <v>7</v>
      </c>
      <c r="B115">
        <v>2</v>
      </c>
      <c r="C115">
        <v>2</v>
      </c>
      <c r="D115">
        <v>0.78041756659467243</v>
      </c>
      <c r="E115">
        <v>0.74094326725905668</v>
      </c>
      <c r="F115">
        <v>0.61520998864926224</v>
      </c>
      <c r="G115">
        <v>0</v>
      </c>
      <c r="H115">
        <v>0</v>
      </c>
      <c r="I115">
        <v>0</v>
      </c>
      <c r="J115">
        <v>110</v>
      </c>
      <c r="K115">
        <v>1</v>
      </c>
      <c r="L115">
        <v>34</v>
      </c>
      <c r="M115">
        <v>34</v>
      </c>
      <c r="N115">
        <v>0.28569999999999995</v>
      </c>
      <c r="O115">
        <v>13.6</v>
      </c>
      <c r="P115">
        <v>61.666666666666664</v>
      </c>
      <c r="V115">
        <v>190</v>
      </c>
      <c r="W115">
        <v>1084</v>
      </c>
      <c r="X115">
        <v>1084</v>
      </c>
      <c r="Y115" t="s">
        <v>24</v>
      </c>
      <c r="Z115">
        <v>0.71430000000000005</v>
      </c>
      <c r="AA115">
        <v>1</v>
      </c>
      <c r="AB115">
        <v>85</v>
      </c>
      <c r="AC115">
        <v>20</v>
      </c>
      <c r="AD115">
        <v>90</v>
      </c>
      <c r="AE115">
        <v>35</v>
      </c>
      <c r="AF115">
        <v>65</v>
      </c>
      <c r="AG115">
        <v>75</v>
      </c>
      <c r="AH115">
        <v>65</v>
      </c>
    </row>
    <row r="116" spans="1:34">
      <c r="A116">
        <v>8</v>
      </c>
      <c r="B116">
        <v>2</v>
      </c>
      <c r="C116">
        <v>2</v>
      </c>
      <c r="D116">
        <v>0.95392368610511158</v>
      </c>
      <c r="E116">
        <v>0.90567327409432674</v>
      </c>
      <c r="F116">
        <v>0.7519863791146425</v>
      </c>
      <c r="G116">
        <v>0</v>
      </c>
      <c r="H116">
        <v>0</v>
      </c>
      <c r="I116">
        <v>0</v>
      </c>
      <c r="J116">
        <v>66</v>
      </c>
      <c r="K116">
        <v>1</v>
      </c>
      <c r="L116">
        <v>25</v>
      </c>
      <c r="M116">
        <v>25</v>
      </c>
      <c r="N116">
        <v>1</v>
      </c>
      <c r="O116">
        <v>0</v>
      </c>
      <c r="P116">
        <v>20</v>
      </c>
      <c r="V116">
        <v>234</v>
      </c>
      <c r="W116">
        <v>1325</v>
      </c>
      <c r="X116">
        <v>1325</v>
      </c>
      <c r="Y116" t="s">
        <v>25</v>
      </c>
      <c r="Z116">
        <v>0</v>
      </c>
      <c r="AA116">
        <v>1</v>
      </c>
      <c r="AB116">
        <v>5</v>
      </c>
      <c r="AC116">
        <v>5</v>
      </c>
      <c r="AD116">
        <v>5</v>
      </c>
      <c r="AE116">
        <v>85</v>
      </c>
      <c r="AF116">
        <v>10</v>
      </c>
      <c r="AG116">
        <v>10</v>
      </c>
      <c r="AH116">
        <v>15</v>
      </c>
    </row>
    <row r="117" spans="1:34">
      <c r="A117">
        <v>9</v>
      </c>
      <c r="B117">
        <v>2</v>
      </c>
      <c r="C117">
        <v>2</v>
      </c>
      <c r="D117">
        <v>1.0511159107271417</v>
      </c>
      <c r="E117">
        <v>0.99794941900205059</v>
      </c>
      <c r="F117">
        <v>0.82860385925085134</v>
      </c>
      <c r="G117">
        <v>1</v>
      </c>
      <c r="H117">
        <v>0</v>
      </c>
      <c r="I117">
        <v>0</v>
      </c>
      <c r="J117">
        <v>300</v>
      </c>
      <c r="K117">
        <v>12</v>
      </c>
      <c r="L117">
        <v>187</v>
      </c>
      <c r="M117">
        <v>15.583333333333334</v>
      </c>
      <c r="N117">
        <v>0.94740000000000002</v>
      </c>
      <c r="O117">
        <v>16</v>
      </c>
      <c r="P117">
        <v>62.5</v>
      </c>
      <c r="V117">
        <v>0</v>
      </c>
      <c r="W117">
        <v>1281</v>
      </c>
      <c r="X117">
        <v>1460</v>
      </c>
      <c r="Y117" t="s">
        <v>24</v>
      </c>
      <c r="Z117">
        <v>5.2600000000000001E-2</v>
      </c>
      <c r="AA117">
        <v>0</v>
      </c>
      <c r="AB117">
        <v>75</v>
      </c>
      <c r="AC117">
        <v>70</v>
      </c>
      <c r="AD117">
        <v>70</v>
      </c>
      <c r="AE117">
        <v>35</v>
      </c>
      <c r="AF117">
        <v>65</v>
      </c>
      <c r="AG117">
        <v>60</v>
      </c>
      <c r="AH117">
        <v>65</v>
      </c>
    </row>
    <row r="118" spans="1:34">
      <c r="A118">
        <v>10</v>
      </c>
      <c r="B118">
        <v>2</v>
      </c>
      <c r="C118">
        <v>2</v>
      </c>
      <c r="D118">
        <v>1.0532757379409647</v>
      </c>
      <c r="E118">
        <v>1</v>
      </c>
      <c r="F118">
        <v>0.8303064699205448</v>
      </c>
      <c r="G118">
        <v>1</v>
      </c>
      <c r="H118">
        <v>0</v>
      </c>
      <c r="I118">
        <v>0</v>
      </c>
      <c r="J118">
        <v>212</v>
      </c>
      <c r="K118">
        <v>1</v>
      </c>
      <c r="L118">
        <v>77</v>
      </c>
      <c r="M118">
        <v>77</v>
      </c>
      <c r="N118">
        <v>0.30769999999999997</v>
      </c>
      <c r="O118">
        <v>12.22</v>
      </c>
      <c r="P118">
        <v>45</v>
      </c>
      <c r="V118">
        <v>88</v>
      </c>
      <c r="W118">
        <v>1463</v>
      </c>
      <c r="X118">
        <v>1463</v>
      </c>
      <c r="Y118" t="s">
        <v>24</v>
      </c>
      <c r="Z118">
        <v>0.69230000000000003</v>
      </c>
      <c r="AA118">
        <v>1</v>
      </c>
      <c r="AB118">
        <v>65</v>
      </c>
      <c r="AC118">
        <v>60</v>
      </c>
      <c r="AD118">
        <v>50</v>
      </c>
      <c r="AE118">
        <v>15</v>
      </c>
      <c r="AF118">
        <v>50</v>
      </c>
      <c r="AG118">
        <v>30</v>
      </c>
      <c r="AH118">
        <v>85</v>
      </c>
    </row>
    <row r="119" spans="1:34">
      <c r="A119">
        <v>11</v>
      </c>
      <c r="B119">
        <v>2</v>
      </c>
      <c r="C119">
        <v>2</v>
      </c>
      <c r="D119">
        <v>0.91000719942404606</v>
      </c>
      <c r="E119">
        <v>0.86397812713602185</v>
      </c>
      <c r="F119">
        <v>0.71736662883087399</v>
      </c>
      <c r="G119">
        <v>0</v>
      </c>
      <c r="H119">
        <v>0</v>
      </c>
      <c r="I119">
        <v>0</v>
      </c>
      <c r="J119">
        <v>240</v>
      </c>
      <c r="K119">
        <v>1</v>
      </c>
      <c r="L119">
        <v>57</v>
      </c>
      <c r="M119">
        <v>57</v>
      </c>
      <c r="N119">
        <v>0.8</v>
      </c>
      <c r="O119">
        <v>21.67</v>
      </c>
      <c r="P119">
        <v>46.666666666666664</v>
      </c>
      <c r="V119">
        <v>60</v>
      </c>
      <c r="W119">
        <v>1264</v>
      </c>
      <c r="X119">
        <v>1264</v>
      </c>
      <c r="Y119" t="s">
        <v>24</v>
      </c>
      <c r="Z119">
        <v>0.2</v>
      </c>
      <c r="AA119">
        <v>1</v>
      </c>
      <c r="AB119">
        <v>40</v>
      </c>
      <c r="AC119">
        <v>15</v>
      </c>
      <c r="AD119">
        <v>30</v>
      </c>
      <c r="AE119">
        <v>80</v>
      </c>
      <c r="AF119">
        <v>50</v>
      </c>
      <c r="AG119">
        <v>65</v>
      </c>
      <c r="AH119">
        <v>20</v>
      </c>
    </row>
    <row r="120" spans="1:34">
      <c r="A120">
        <v>12</v>
      </c>
      <c r="B120">
        <v>2</v>
      </c>
      <c r="C120">
        <v>2</v>
      </c>
      <c r="D120">
        <v>1.0201583873290136</v>
      </c>
      <c r="E120">
        <v>0.96855775803144228</v>
      </c>
      <c r="F120">
        <v>0.80419977298524403</v>
      </c>
      <c r="G120">
        <v>1</v>
      </c>
      <c r="H120">
        <v>0</v>
      </c>
      <c r="I120">
        <v>0</v>
      </c>
      <c r="J120">
        <v>300</v>
      </c>
      <c r="K120">
        <v>1</v>
      </c>
      <c r="L120">
        <v>149</v>
      </c>
      <c r="M120">
        <v>149</v>
      </c>
      <c r="N120">
        <v>0.36839999999999995</v>
      </c>
      <c r="O120">
        <v>10.5</v>
      </c>
      <c r="P120">
        <v>50.833333333333336</v>
      </c>
      <c r="V120">
        <v>0</v>
      </c>
      <c r="W120">
        <v>1417</v>
      </c>
      <c r="X120">
        <v>1417</v>
      </c>
      <c r="Y120" t="s">
        <v>25</v>
      </c>
      <c r="Z120">
        <v>0.63160000000000005</v>
      </c>
      <c r="AA120">
        <v>0</v>
      </c>
      <c r="AB120">
        <v>70</v>
      </c>
      <c r="AC120">
        <v>35</v>
      </c>
      <c r="AD120">
        <v>70</v>
      </c>
      <c r="AE120">
        <v>40</v>
      </c>
      <c r="AF120">
        <v>45</v>
      </c>
      <c r="AG120">
        <v>45</v>
      </c>
      <c r="AH120">
        <v>60</v>
      </c>
    </row>
    <row r="121" spans="1:34">
      <c r="A121">
        <v>13</v>
      </c>
      <c r="B121">
        <v>2</v>
      </c>
      <c r="C121">
        <v>2</v>
      </c>
      <c r="D121">
        <v>0.9640028797696184</v>
      </c>
      <c r="E121">
        <v>0.9152426520847573</v>
      </c>
      <c r="F121">
        <v>0.75993189557321228</v>
      </c>
      <c r="G121">
        <v>0</v>
      </c>
      <c r="H121">
        <v>0</v>
      </c>
      <c r="I121">
        <v>0</v>
      </c>
      <c r="J121">
        <v>278</v>
      </c>
      <c r="K121">
        <v>1</v>
      </c>
      <c r="L121">
        <v>82</v>
      </c>
      <c r="M121">
        <v>82</v>
      </c>
      <c r="N121">
        <v>0.83330000000000004</v>
      </c>
      <c r="O121">
        <v>8</v>
      </c>
      <c r="P121">
        <v>61.666666666666664</v>
      </c>
      <c r="V121">
        <v>22</v>
      </c>
      <c r="W121">
        <v>1339</v>
      </c>
      <c r="X121">
        <v>1339</v>
      </c>
      <c r="Y121" t="s">
        <v>25</v>
      </c>
      <c r="Z121">
        <v>0.16669999999999999</v>
      </c>
      <c r="AA121">
        <v>1</v>
      </c>
      <c r="AB121">
        <v>75</v>
      </c>
      <c r="AC121">
        <v>40</v>
      </c>
      <c r="AD121">
        <v>75</v>
      </c>
      <c r="AE121">
        <v>50</v>
      </c>
      <c r="AF121">
        <v>65</v>
      </c>
      <c r="AG121">
        <v>65</v>
      </c>
      <c r="AH121">
        <v>50</v>
      </c>
    </row>
    <row r="122" spans="1:34">
      <c r="A122">
        <v>14</v>
      </c>
      <c r="B122">
        <v>2</v>
      </c>
      <c r="C122">
        <v>2</v>
      </c>
      <c r="D122">
        <v>0.884809215262779</v>
      </c>
      <c r="E122">
        <v>0.84005468215994528</v>
      </c>
      <c r="F122">
        <v>0.69750283768444954</v>
      </c>
      <c r="G122">
        <v>0</v>
      </c>
      <c r="H122">
        <v>0</v>
      </c>
      <c r="I122">
        <v>0</v>
      </c>
      <c r="J122">
        <v>300</v>
      </c>
      <c r="K122">
        <v>2</v>
      </c>
      <c r="L122">
        <v>101</v>
      </c>
      <c r="M122">
        <v>50.5</v>
      </c>
      <c r="N122">
        <v>0.63159999999999994</v>
      </c>
      <c r="O122">
        <v>9.57</v>
      </c>
      <c r="P122">
        <v>78.333333333333329</v>
      </c>
      <c r="V122">
        <v>0</v>
      </c>
      <c r="W122">
        <v>1229</v>
      </c>
      <c r="X122">
        <v>1229</v>
      </c>
      <c r="Y122" t="s">
        <v>25</v>
      </c>
      <c r="Z122">
        <v>0.36840000000000001</v>
      </c>
      <c r="AA122">
        <v>0</v>
      </c>
      <c r="AB122">
        <v>90</v>
      </c>
      <c r="AC122">
        <v>30</v>
      </c>
      <c r="AD122">
        <v>95</v>
      </c>
      <c r="AE122">
        <v>75</v>
      </c>
      <c r="AF122">
        <v>90</v>
      </c>
      <c r="AG122">
        <v>90</v>
      </c>
      <c r="AH122">
        <v>25</v>
      </c>
    </row>
    <row r="123" spans="1:34">
      <c r="A123">
        <v>15</v>
      </c>
      <c r="B123">
        <v>2</v>
      </c>
      <c r="C123">
        <v>2</v>
      </c>
      <c r="D123">
        <v>0.97120230381569472</v>
      </c>
      <c r="E123">
        <v>0.92207792207792205</v>
      </c>
      <c r="F123">
        <v>0.76560726447219074</v>
      </c>
      <c r="G123">
        <v>0</v>
      </c>
      <c r="H123">
        <v>0</v>
      </c>
      <c r="I123">
        <v>0</v>
      </c>
      <c r="J123">
        <v>300</v>
      </c>
      <c r="K123">
        <v>2</v>
      </c>
      <c r="L123">
        <v>88</v>
      </c>
      <c r="M123">
        <v>44</v>
      </c>
      <c r="N123">
        <v>0.68419999999999992</v>
      </c>
      <c r="O123">
        <v>13.17</v>
      </c>
      <c r="P123">
        <v>62.5</v>
      </c>
      <c r="V123">
        <v>0</v>
      </c>
      <c r="W123">
        <v>436</v>
      </c>
      <c r="X123">
        <v>1349</v>
      </c>
      <c r="Y123" t="s">
        <v>25</v>
      </c>
      <c r="Z123">
        <v>0.31580000000000003</v>
      </c>
      <c r="AA123">
        <v>0</v>
      </c>
      <c r="AB123">
        <v>85</v>
      </c>
      <c r="AC123">
        <v>65</v>
      </c>
      <c r="AD123">
        <v>80</v>
      </c>
      <c r="AE123">
        <v>10</v>
      </c>
      <c r="AF123">
        <v>85</v>
      </c>
      <c r="AG123">
        <v>50</v>
      </c>
      <c r="AH123">
        <v>90</v>
      </c>
    </row>
    <row r="124" spans="1:34">
      <c r="A124">
        <v>16</v>
      </c>
      <c r="B124">
        <v>2</v>
      </c>
      <c r="C124">
        <v>2</v>
      </c>
      <c r="D124">
        <v>0.97120230381569472</v>
      </c>
      <c r="E124">
        <v>0.92207792207792205</v>
      </c>
      <c r="F124">
        <v>0.76560726447219074</v>
      </c>
      <c r="G124">
        <v>0</v>
      </c>
      <c r="H124">
        <v>0</v>
      </c>
      <c r="I124">
        <v>0</v>
      </c>
      <c r="J124">
        <v>191</v>
      </c>
      <c r="K124">
        <v>3</v>
      </c>
      <c r="L124">
        <v>86</v>
      </c>
      <c r="M124">
        <v>28.666666666666668</v>
      </c>
      <c r="N124">
        <v>0.83330000000000004</v>
      </c>
      <c r="O124">
        <v>8</v>
      </c>
      <c r="P124">
        <v>46.666666666666664</v>
      </c>
      <c r="V124">
        <v>109</v>
      </c>
      <c r="W124">
        <v>1349</v>
      </c>
      <c r="X124">
        <v>1349</v>
      </c>
      <c r="Y124" t="s">
        <v>24</v>
      </c>
      <c r="Z124">
        <v>0.16669999999999999</v>
      </c>
      <c r="AA124">
        <v>1</v>
      </c>
      <c r="AB124">
        <v>75</v>
      </c>
      <c r="AC124">
        <v>15</v>
      </c>
      <c r="AD124">
        <v>60</v>
      </c>
      <c r="AE124">
        <v>25</v>
      </c>
      <c r="AF124">
        <v>60</v>
      </c>
      <c r="AG124">
        <v>45</v>
      </c>
      <c r="AH124">
        <v>75</v>
      </c>
    </row>
    <row r="125" spans="1:34">
      <c r="A125">
        <v>17</v>
      </c>
      <c r="B125">
        <v>2</v>
      </c>
      <c r="C125">
        <v>2</v>
      </c>
      <c r="D125">
        <v>0.90424766018718505</v>
      </c>
      <c r="E125">
        <v>0.85850991114149011</v>
      </c>
      <c r="F125">
        <v>0.71282633371169124</v>
      </c>
      <c r="G125">
        <v>0</v>
      </c>
      <c r="H125">
        <v>0</v>
      </c>
      <c r="I125">
        <v>0</v>
      </c>
      <c r="J125">
        <v>300</v>
      </c>
      <c r="K125">
        <v>3</v>
      </c>
      <c r="L125">
        <v>118</v>
      </c>
      <c r="M125">
        <v>39.333333333333336</v>
      </c>
      <c r="N125">
        <v>0.42110000000000003</v>
      </c>
      <c r="O125">
        <v>10.45</v>
      </c>
      <c r="P125">
        <v>53.333333333333336</v>
      </c>
      <c r="V125">
        <v>0</v>
      </c>
      <c r="W125">
        <v>499</v>
      </c>
      <c r="X125">
        <v>1256</v>
      </c>
      <c r="Y125" t="s">
        <v>25</v>
      </c>
      <c r="Z125">
        <v>0.57889999999999997</v>
      </c>
      <c r="AA125">
        <v>0</v>
      </c>
      <c r="AB125">
        <v>75</v>
      </c>
      <c r="AC125">
        <v>15</v>
      </c>
      <c r="AD125">
        <v>60</v>
      </c>
      <c r="AE125">
        <v>35</v>
      </c>
      <c r="AF125">
        <v>75</v>
      </c>
      <c r="AG125">
        <v>60</v>
      </c>
      <c r="AH125">
        <v>65</v>
      </c>
    </row>
    <row r="126" spans="1:34">
      <c r="A126">
        <v>18</v>
      </c>
      <c r="B126">
        <v>2</v>
      </c>
      <c r="C126">
        <v>2</v>
      </c>
      <c r="D126">
        <v>0.98632109431245496</v>
      </c>
      <c r="E126">
        <v>0.93643198906356806</v>
      </c>
      <c r="F126">
        <v>0.77752553916004541</v>
      </c>
      <c r="G126">
        <v>0</v>
      </c>
      <c r="H126">
        <v>0</v>
      </c>
      <c r="I126">
        <v>0</v>
      </c>
      <c r="J126">
        <v>299</v>
      </c>
      <c r="K126">
        <v>3</v>
      </c>
      <c r="L126">
        <v>139</v>
      </c>
      <c r="M126">
        <v>46.333333333333336</v>
      </c>
      <c r="N126">
        <v>0.15790000000000004</v>
      </c>
      <c r="O126">
        <v>9.5299999999999994</v>
      </c>
      <c r="P126">
        <v>62.5</v>
      </c>
      <c r="V126">
        <v>1</v>
      </c>
      <c r="W126">
        <v>1354</v>
      </c>
      <c r="X126">
        <v>1370</v>
      </c>
      <c r="Y126" t="s">
        <v>24</v>
      </c>
      <c r="Z126">
        <v>0.84209999999999996</v>
      </c>
      <c r="AA126">
        <v>1</v>
      </c>
      <c r="AB126">
        <v>85</v>
      </c>
      <c r="AC126">
        <v>45</v>
      </c>
      <c r="AD126">
        <v>70</v>
      </c>
      <c r="AE126">
        <v>45</v>
      </c>
      <c r="AF126">
        <v>60</v>
      </c>
      <c r="AG126">
        <v>70</v>
      </c>
      <c r="AH126">
        <v>55</v>
      </c>
    </row>
    <row r="127" spans="1:34">
      <c r="A127">
        <v>19</v>
      </c>
      <c r="B127">
        <v>2</v>
      </c>
      <c r="C127">
        <v>2</v>
      </c>
      <c r="D127">
        <v>0.9618430525557955</v>
      </c>
      <c r="E127">
        <v>0.91319207108680789</v>
      </c>
      <c r="F127">
        <v>0.75822928490351871</v>
      </c>
      <c r="G127">
        <v>0</v>
      </c>
      <c r="H127">
        <v>0</v>
      </c>
      <c r="I127">
        <v>0</v>
      </c>
      <c r="J127">
        <v>220</v>
      </c>
      <c r="K127">
        <v>1</v>
      </c>
      <c r="L127">
        <v>82</v>
      </c>
      <c r="M127">
        <v>82</v>
      </c>
      <c r="N127">
        <v>0.5</v>
      </c>
      <c r="O127">
        <v>14.71</v>
      </c>
      <c r="P127">
        <v>39.166666666666664</v>
      </c>
      <c r="V127">
        <v>80</v>
      </c>
      <c r="W127">
        <v>1336</v>
      </c>
      <c r="X127">
        <v>1336</v>
      </c>
      <c r="Y127" t="s">
        <v>25</v>
      </c>
      <c r="Z127">
        <v>0.5</v>
      </c>
      <c r="AA127">
        <v>1</v>
      </c>
      <c r="AB127">
        <v>50</v>
      </c>
      <c r="AC127">
        <v>45</v>
      </c>
      <c r="AD127">
        <v>30</v>
      </c>
      <c r="AE127">
        <v>25</v>
      </c>
      <c r="AF127">
        <v>45</v>
      </c>
      <c r="AG127">
        <v>40</v>
      </c>
      <c r="AH127">
        <v>75</v>
      </c>
    </row>
    <row r="128" spans="1:34">
      <c r="A128">
        <v>20</v>
      </c>
      <c r="B128">
        <v>2</v>
      </c>
      <c r="C128">
        <v>2</v>
      </c>
      <c r="D128">
        <v>0.90280777537796975</v>
      </c>
      <c r="E128">
        <v>0.8571428571428571</v>
      </c>
      <c r="F128">
        <v>0.71169125993189553</v>
      </c>
      <c r="G128">
        <v>0</v>
      </c>
      <c r="H128">
        <v>0</v>
      </c>
      <c r="I128">
        <v>0</v>
      </c>
      <c r="J128">
        <v>195</v>
      </c>
      <c r="K128">
        <v>3</v>
      </c>
      <c r="L128">
        <v>26</v>
      </c>
      <c r="M128">
        <v>8.6666666666666661</v>
      </c>
      <c r="N128">
        <v>0</v>
      </c>
      <c r="O128">
        <v>19.579999999999998</v>
      </c>
      <c r="P128">
        <v>77.5</v>
      </c>
      <c r="V128">
        <v>105</v>
      </c>
      <c r="W128">
        <v>1200</v>
      </c>
      <c r="X128">
        <v>1254</v>
      </c>
      <c r="Y128" t="s">
        <v>25</v>
      </c>
      <c r="Z128">
        <v>1</v>
      </c>
      <c r="AA128">
        <v>1</v>
      </c>
      <c r="AB128">
        <v>80</v>
      </c>
      <c r="AC128">
        <v>70</v>
      </c>
      <c r="AD128">
        <v>85</v>
      </c>
      <c r="AE128">
        <v>60</v>
      </c>
      <c r="AF128">
        <v>75</v>
      </c>
      <c r="AG128">
        <v>95</v>
      </c>
      <c r="AH128">
        <v>40</v>
      </c>
    </row>
    <row r="129" spans="1:34">
      <c r="A129">
        <v>21</v>
      </c>
      <c r="B129">
        <v>2</v>
      </c>
      <c r="C129">
        <v>2</v>
      </c>
      <c r="D129">
        <v>0.91504679625629948</v>
      </c>
      <c r="E129">
        <v>0.86876281613123718</v>
      </c>
      <c r="F129">
        <v>0.72133938706015888</v>
      </c>
      <c r="G129">
        <v>0</v>
      </c>
      <c r="H129">
        <v>0</v>
      </c>
      <c r="I129">
        <v>0</v>
      </c>
      <c r="J129">
        <v>300</v>
      </c>
      <c r="K129">
        <v>5</v>
      </c>
      <c r="L129">
        <v>100</v>
      </c>
      <c r="M129">
        <v>20</v>
      </c>
      <c r="N129">
        <v>1</v>
      </c>
      <c r="O129">
        <v>0</v>
      </c>
      <c r="P129">
        <v>51.666666666666664</v>
      </c>
      <c r="V129">
        <v>0</v>
      </c>
      <c r="W129">
        <v>623</v>
      </c>
      <c r="X129">
        <v>1271</v>
      </c>
      <c r="Y129" t="s">
        <v>25</v>
      </c>
      <c r="Z129">
        <v>0</v>
      </c>
      <c r="AA129">
        <v>0</v>
      </c>
      <c r="AB129">
        <v>50</v>
      </c>
      <c r="AC129">
        <v>25</v>
      </c>
      <c r="AD129">
        <v>65</v>
      </c>
      <c r="AE129">
        <v>50</v>
      </c>
      <c r="AF129">
        <v>55</v>
      </c>
      <c r="AG129">
        <v>65</v>
      </c>
      <c r="AH129">
        <v>50</v>
      </c>
    </row>
    <row r="130" spans="1:34">
      <c r="A130">
        <v>22</v>
      </c>
      <c r="B130">
        <v>2</v>
      </c>
      <c r="C130">
        <v>2</v>
      </c>
      <c r="D130">
        <v>0.97264218862491003</v>
      </c>
      <c r="E130">
        <v>0.92344497607655507</v>
      </c>
      <c r="F130">
        <v>0.76674233825198634</v>
      </c>
      <c r="G130">
        <v>0</v>
      </c>
      <c r="H130">
        <v>0</v>
      </c>
      <c r="I130">
        <v>0</v>
      </c>
      <c r="J130">
        <v>293</v>
      </c>
      <c r="K130">
        <v>1</v>
      </c>
      <c r="L130">
        <v>65</v>
      </c>
      <c r="M130">
        <v>65</v>
      </c>
      <c r="N130">
        <v>0.42110000000000003</v>
      </c>
      <c r="O130">
        <v>10.82</v>
      </c>
      <c r="P130">
        <v>60</v>
      </c>
      <c r="V130">
        <v>7</v>
      </c>
      <c r="W130">
        <v>1351</v>
      </c>
      <c r="X130">
        <v>1351</v>
      </c>
      <c r="Y130" t="s">
        <v>24</v>
      </c>
      <c r="Z130">
        <v>0.57889999999999997</v>
      </c>
      <c r="AA130">
        <v>1</v>
      </c>
      <c r="AB130">
        <v>90</v>
      </c>
      <c r="AC130">
        <v>70</v>
      </c>
      <c r="AD130">
        <v>55</v>
      </c>
      <c r="AE130">
        <v>25</v>
      </c>
      <c r="AF130">
        <v>85</v>
      </c>
      <c r="AG130">
        <v>35</v>
      </c>
      <c r="AH130">
        <v>75</v>
      </c>
    </row>
    <row r="131" spans="1:34">
      <c r="A131">
        <v>23</v>
      </c>
      <c r="B131">
        <v>2</v>
      </c>
      <c r="C131">
        <v>2</v>
      </c>
      <c r="D131">
        <v>0.95032397408207347</v>
      </c>
      <c r="E131">
        <v>0.90225563909774431</v>
      </c>
      <c r="F131">
        <v>0.74914869466515321</v>
      </c>
      <c r="G131">
        <v>0</v>
      </c>
      <c r="H131">
        <v>0</v>
      </c>
      <c r="I131">
        <v>0</v>
      </c>
      <c r="J131">
        <v>265</v>
      </c>
      <c r="K131">
        <v>2</v>
      </c>
      <c r="L131">
        <v>72</v>
      </c>
      <c r="M131">
        <v>36</v>
      </c>
      <c r="N131">
        <v>0.58820000000000006</v>
      </c>
      <c r="O131">
        <v>12</v>
      </c>
      <c r="P131">
        <v>45</v>
      </c>
      <c r="V131">
        <v>35</v>
      </c>
      <c r="W131">
        <v>1186</v>
      </c>
      <c r="X131">
        <v>1320</v>
      </c>
      <c r="Y131" t="s">
        <v>24</v>
      </c>
      <c r="Z131">
        <v>0.4118</v>
      </c>
      <c r="AA131">
        <v>1</v>
      </c>
      <c r="AB131">
        <v>45</v>
      </c>
      <c r="AC131">
        <v>25</v>
      </c>
      <c r="AD131">
        <v>40</v>
      </c>
      <c r="AE131">
        <v>70</v>
      </c>
      <c r="AF131">
        <v>55</v>
      </c>
      <c r="AG131">
        <v>35</v>
      </c>
      <c r="AH131">
        <v>30</v>
      </c>
    </row>
    <row r="132" spans="1:34">
      <c r="A132">
        <v>24</v>
      </c>
      <c r="B132">
        <v>2</v>
      </c>
      <c r="C132">
        <v>2</v>
      </c>
      <c r="D132">
        <v>1.0230381569474443</v>
      </c>
      <c r="E132">
        <v>0.9712918660287081</v>
      </c>
      <c r="F132">
        <v>0.80646992054483546</v>
      </c>
      <c r="G132">
        <v>1</v>
      </c>
      <c r="H132">
        <v>0</v>
      </c>
      <c r="I132">
        <v>0</v>
      </c>
      <c r="J132">
        <v>300</v>
      </c>
      <c r="K132">
        <v>2</v>
      </c>
      <c r="L132">
        <v>99</v>
      </c>
      <c r="M132">
        <v>49.5</v>
      </c>
      <c r="N132">
        <v>5.259999999999998E-2</v>
      </c>
      <c r="O132">
        <v>11.17</v>
      </c>
      <c r="P132">
        <v>56.666666666666664</v>
      </c>
      <c r="V132">
        <v>0</v>
      </c>
      <c r="W132">
        <v>1031</v>
      </c>
      <c r="X132">
        <v>1421</v>
      </c>
      <c r="Y132" t="s">
        <v>25</v>
      </c>
      <c r="Z132">
        <v>0.94740000000000002</v>
      </c>
      <c r="AA132">
        <v>0</v>
      </c>
      <c r="AB132">
        <v>90</v>
      </c>
      <c r="AC132">
        <v>30</v>
      </c>
      <c r="AD132">
        <v>45</v>
      </c>
      <c r="AE132">
        <v>45</v>
      </c>
      <c r="AF132">
        <v>85</v>
      </c>
      <c r="AG132">
        <v>45</v>
      </c>
      <c r="AH132">
        <v>55</v>
      </c>
    </row>
    <row r="133" spans="1:34">
      <c r="A133">
        <v>25</v>
      </c>
      <c r="B133">
        <v>2</v>
      </c>
      <c r="C133">
        <v>2</v>
      </c>
      <c r="D133">
        <v>0.92872570194384452</v>
      </c>
      <c r="E133">
        <v>0.88174982911825017</v>
      </c>
      <c r="F133">
        <v>0.73212258796821794</v>
      </c>
      <c r="G133">
        <v>0</v>
      </c>
      <c r="H133">
        <v>0</v>
      </c>
      <c r="I133">
        <v>0</v>
      </c>
      <c r="J133">
        <v>281</v>
      </c>
      <c r="K133">
        <v>1</v>
      </c>
      <c r="L133">
        <v>73</v>
      </c>
      <c r="M133">
        <v>73</v>
      </c>
      <c r="N133">
        <v>0.66670000000000007</v>
      </c>
      <c r="O133">
        <v>7.5</v>
      </c>
      <c r="P133">
        <v>24.166666666666668</v>
      </c>
      <c r="V133">
        <v>19</v>
      </c>
      <c r="W133">
        <v>1290</v>
      </c>
      <c r="X133">
        <v>1290</v>
      </c>
      <c r="Y133" t="s">
        <v>25</v>
      </c>
      <c r="Z133">
        <v>0.33329999999999999</v>
      </c>
      <c r="AA133">
        <v>1</v>
      </c>
      <c r="AB133">
        <v>35</v>
      </c>
      <c r="AC133">
        <v>25</v>
      </c>
      <c r="AD133">
        <v>30</v>
      </c>
      <c r="AE133">
        <v>25</v>
      </c>
      <c r="AF133">
        <v>20</v>
      </c>
      <c r="AG133">
        <v>10</v>
      </c>
      <c r="AH133">
        <v>75</v>
      </c>
    </row>
    <row r="134" spans="1:34">
      <c r="A134">
        <v>26</v>
      </c>
      <c r="B134">
        <v>2</v>
      </c>
      <c r="C134">
        <v>2</v>
      </c>
      <c r="D134">
        <v>0.93304535637149033</v>
      </c>
      <c r="E134">
        <v>0.885850991114149</v>
      </c>
      <c r="F134">
        <v>0.73552780930760497</v>
      </c>
      <c r="G134">
        <v>0</v>
      </c>
      <c r="H134">
        <v>0</v>
      </c>
      <c r="I134">
        <v>0</v>
      </c>
      <c r="J134">
        <v>300</v>
      </c>
      <c r="K134">
        <v>13</v>
      </c>
      <c r="L134">
        <v>139</v>
      </c>
      <c r="M134">
        <v>10.692307692307692</v>
      </c>
      <c r="N134">
        <v>0.57889999999999997</v>
      </c>
      <c r="O134">
        <v>8.8800000000000008</v>
      </c>
      <c r="P134">
        <v>59.166666666666664</v>
      </c>
      <c r="V134">
        <v>0</v>
      </c>
      <c r="W134">
        <v>725</v>
      </c>
      <c r="X134">
        <v>1296</v>
      </c>
      <c r="Y134" t="s">
        <v>25</v>
      </c>
      <c r="Z134">
        <v>0.42109999999999997</v>
      </c>
      <c r="AA134">
        <v>0</v>
      </c>
      <c r="AB134">
        <v>75</v>
      </c>
      <c r="AC134">
        <v>70</v>
      </c>
      <c r="AD134">
        <v>70</v>
      </c>
      <c r="AE134">
        <v>20</v>
      </c>
      <c r="AF134">
        <v>70</v>
      </c>
      <c r="AG134">
        <v>50</v>
      </c>
      <c r="AH134">
        <v>80</v>
      </c>
    </row>
    <row r="135" spans="1:34">
      <c r="A135">
        <v>27</v>
      </c>
      <c r="B135">
        <v>2</v>
      </c>
      <c r="C135">
        <v>2</v>
      </c>
      <c r="D135">
        <v>1.0316774658027357</v>
      </c>
      <c r="E135">
        <v>0.97949419002050586</v>
      </c>
      <c r="F135">
        <v>0.81328036322360953</v>
      </c>
      <c r="G135">
        <v>1</v>
      </c>
      <c r="H135">
        <v>0</v>
      </c>
      <c r="I135">
        <v>0</v>
      </c>
      <c r="J135">
        <v>300</v>
      </c>
      <c r="K135">
        <v>4</v>
      </c>
      <c r="L135">
        <v>92</v>
      </c>
      <c r="M135">
        <v>23</v>
      </c>
      <c r="N135">
        <v>0.78949999999999998</v>
      </c>
      <c r="O135">
        <v>8.75</v>
      </c>
      <c r="P135">
        <v>60</v>
      </c>
      <c r="V135">
        <v>0</v>
      </c>
      <c r="W135">
        <v>1084</v>
      </c>
      <c r="X135">
        <v>1433</v>
      </c>
      <c r="Y135" t="s">
        <v>25</v>
      </c>
      <c r="Z135">
        <v>0.21049999999999999</v>
      </c>
      <c r="AA135">
        <v>0</v>
      </c>
      <c r="AB135">
        <v>70</v>
      </c>
      <c r="AC135">
        <v>30</v>
      </c>
      <c r="AD135">
        <v>75</v>
      </c>
      <c r="AE135">
        <v>30</v>
      </c>
      <c r="AF135">
        <v>80</v>
      </c>
      <c r="AG135">
        <v>75</v>
      </c>
      <c r="AH135">
        <v>70</v>
      </c>
    </row>
    <row r="136" spans="1:34">
      <c r="A136">
        <v>1</v>
      </c>
      <c r="B136">
        <v>2</v>
      </c>
      <c r="C136">
        <v>3</v>
      </c>
      <c r="D136">
        <v>1</v>
      </c>
      <c r="E136">
        <v>0.78830874006810447</v>
      </c>
      <c r="F136">
        <v>0.78830874006810447</v>
      </c>
      <c r="G136">
        <v>0</v>
      </c>
      <c r="H136">
        <v>0</v>
      </c>
      <c r="I136">
        <v>0</v>
      </c>
      <c r="J136">
        <v>106</v>
      </c>
      <c r="K136">
        <v>3</v>
      </c>
      <c r="L136">
        <v>33</v>
      </c>
      <c r="M136">
        <v>11</v>
      </c>
      <c r="N136">
        <v>0.71429999999999993</v>
      </c>
      <c r="O136">
        <v>9.5</v>
      </c>
      <c r="P136">
        <v>31.666666666666668</v>
      </c>
      <c r="V136">
        <v>194</v>
      </c>
      <c r="W136">
        <v>1389</v>
      </c>
      <c r="X136">
        <v>1389</v>
      </c>
      <c r="Y136" t="s">
        <v>24</v>
      </c>
      <c r="Z136">
        <v>0.28570000000000001</v>
      </c>
      <c r="AA136">
        <v>1</v>
      </c>
      <c r="AB136">
        <v>60</v>
      </c>
      <c r="AC136">
        <v>45</v>
      </c>
      <c r="AD136">
        <v>5</v>
      </c>
      <c r="AE136">
        <v>25</v>
      </c>
      <c r="AF136">
        <v>45</v>
      </c>
      <c r="AG136">
        <v>10</v>
      </c>
      <c r="AH136">
        <v>75</v>
      </c>
    </row>
    <row r="137" spans="1:34">
      <c r="A137">
        <v>2</v>
      </c>
      <c r="B137">
        <v>2</v>
      </c>
      <c r="C137">
        <v>3</v>
      </c>
      <c r="D137">
        <v>1.2267818574514038</v>
      </c>
      <c r="E137">
        <v>0.96708286038592506</v>
      </c>
      <c r="F137">
        <v>0.96708286038592506</v>
      </c>
      <c r="G137">
        <v>1</v>
      </c>
      <c r="H137">
        <v>1</v>
      </c>
      <c r="I137">
        <v>0</v>
      </c>
      <c r="J137">
        <v>300</v>
      </c>
      <c r="K137">
        <v>10</v>
      </c>
      <c r="L137">
        <v>124</v>
      </c>
      <c r="M137">
        <v>12.4</v>
      </c>
      <c r="N137">
        <v>0.25</v>
      </c>
      <c r="O137">
        <v>8.1300000000000008</v>
      </c>
      <c r="P137">
        <v>55</v>
      </c>
      <c r="V137">
        <v>0</v>
      </c>
      <c r="W137">
        <v>1704</v>
      </c>
      <c r="X137">
        <v>1704</v>
      </c>
      <c r="Y137" t="s">
        <v>24</v>
      </c>
      <c r="Z137">
        <v>0.75</v>
      </c>
      <c r="AA137">
        <v>0</v>
      </c>
      <c r="AB137">
        <v>60</v>
      </c>
      <c r="AC137">
        <v>45</v>
      </c>
      <c r="AD137">
        <v>65</v>
      </c>
      <c r="AE137">
        <v>25</v>
      </c>
      <c r="AF137">
        <v>75</v>
      </c>
      <c r="AG137">
        <v>60</v>
      </c>
      <c r="AH137">
        <v>75</v>
      </c>
    </row>
    <row r="138" spans="1:34">
      <c r="A138">
        <v>3</v>
      </c>
      <c r="B138">
        <v>2</v>
      </c>
      <c r="C138">
        <v>3</v>
      </c>
      <c r="D138">
        <v>1.1929445644348453</v>
      </c>
      <c r="E138">
        <v>0.94040862656072643</v>
      </c>
      <c r="F138">
        <v>0.94040862656072643</v>
      </c>
      <c r="G138">
        <v>1</v>
      </c>
      <c r="H138">
        <v>0</v>
      </c>
      <c r="I138">
        <v>0</v>
      </c>
      <c r="J138">
        <v>253</v>
      </c>
      <c r="K138">
        <v>1</v>
      </c>
      <c r="L138">
        <v>56</v>
      </c>
      <c r="M138">
        <v>56</v>
      </c>
      <c r="N138">
        <v>0.64710000000000001</v>
      </c>
      <c r="O138">
        <v>18.670000000000002</v>
      </c>
      <c r="P138">
        <v>50.833333333333336</v>
      </c>
      <c r="V138">
        <v>47</v>
      </c>
      <c r="W138">
        <v>1657</v>
      </c>
      <c r="X138">
        <v>1657</v>
      </c>
      <c r="Y138" t="s">
        <v>24</v>
      </c>
      <c r="Z138">
        <v>0.35289999999999999</v>
      </c>
      <c r="AA138">
        <v>1</v>
      </c>
      <c r="AB138">
        <v>95</v>
      </c>
      <c r="AC138">
        <v>15</v>
      </c>
      <c r="AD138">
        <v>90</v>
      </c>
      <c r="AE138">
        <v>30</v>
      </c>
      <c r="AF138">
        <v>55</v>
      </c>
      <c r="AG138">
        <v>20</v>
      </c>
      <c r="AH138">
        <v>70</v>
      </c>
    </row>
    <row r="139" spans="1:34">
      <c r="A139">
        <v>5</v>
      </c>
      <c r="B139">
        <v>2</v>
      </c>
      <c r="C139">
        <v>3</v>
      </c>
      <c r="D139">
        <v>1.1108711303095753</v>
      </c>
      <c r="E139">
        <v>0.87570942111237227</v>
      </c>
      <c r="F139">
        <v>0.87570942111237227</v>
      </c>
      <c r="G139">
        <v>1</v>
      </c>
      <c r="H139">
        <v>0</v>
      </c>
      <c r="I139">
        <v>0</v>
      </c>
      <c r="J139">
        <v>271</v>
      </c>
      <c r="K139">
        <v>4</v>
      </c>
      <c r="L139">
        <v>79</v>
      </c>
      <c r="M139">
        <v>19.75</v>
      </c>
      <c r="N139">
        <v>0.66670000000000007</v>
      </c>
      <c r="O139">
        <v>11.17</v>
      </c>
      <c r="P139">
        <v>50.833333333333336</v>
      </c>
      <c r="V139">
        <v>29</v>
      </c>
      <c r="W139">
        <v>1473</v>
      </c>
      <c r="X139">
        <v>1543</v>
      </c>
      <c r="Y139" t="s">
        <v>24</v>
      </c>
      <c r="Z139">
        <v>0.33329999999999999</v>
      </c>
      <c r="AA139">
        <v>1</v>
      </c>
      <c r="AB139">
        <v>65</v>
      </c>
      <c r="AC139">
        <v>30</v>
      </c>
      <c r="AD139">
        <v>40</v>
      </c>
      <c r="AE139">
        <v>65</v>
      </c>
      <c r="AF139">
        <v>75</v>
      </c>
      <c r="AG139">
        <v>30</v>
      </c>
      <c r="AH139">
        <v>35</v>
      </c>
    </row>
    <row r="140" spans="1:34">
      <c r="A140">
        <v>6</v>
      </c>
      <c r="B140">
        <v>2</v>
      </c>
      <c r="C140">
        <v>3</v>
      </c>
      <c r="D140">
        <v>1.0496760259179265</v>
      </c>
      <c r="E140">
        <v>0.82746878547105562</v>
      </c>
      <c r="F140">
        <v>0.82746878547105562</v>
      </c>
      <c r="G140">
        <v>1</v>
      </c>
      <c r="H140">
        <v>0</v>
      </c>
      <c r="I140">
        <v>0</v>
      </c>
      <c r="J140">
        <v>121</v>
      </c>
      <c r="K140">
        <v>2</v>
      </c>
      <c r="L140">
        <v>16</v>
      </c>
      <c r="M140">
        <v>8</v>
      </c>
      <c r="N140">
        <v>0</v>
      </c>
      <c r="O140">
        <v>8.8800000000000008</v>
      </c>
      <c r="P140">
        <v>42.5</v>
      </c>
      <c r="V140">
        <v>179</v>
      </c>
      <c r="W140">
        <v>1458</v>
      </c>
      <c r="X140">
        <v>1458</v>
      </c>
      <c r="Y140" t="s">
        <v>24</v>
      </c>
      <c r="Z140">
        <v>1</v>
      </c>
      <c r="AA140">
        <v>1</v>
      </c>
      <c r="AB140">
        <v>40</v>
      </c>
      <c r="AC140">
        <v>40</v>
      </c>
      <c r="AD140">
        <v>60</v>
      </c>
      <c r="AE140">
        <v>45</v>
      </c>
      <c r="AF140">
        <v>40</v>
      </c>
      <c r="AG140">
        <v>30</v>
      </c>
      <c r="AH140">
        <v>55</v>
      </c>
    </row>
    <row r="141" spans="1:34">
      <c r="A141">
        <v>7</v>
      </c>
      <c r="B141">
        <v>2</v>
      </c>
      <c r="C141">
        <v>3</v>
      </c>
      <c r="D141">
        <v>1.0590352771778258</v>
      </c>
      <c r="E141">
        <v>0.83484676503972755</v>
      </c>
      <c r="F141">
        <v>0.83484676503972755</v>
      </c>
      <c r="G141">
        <v>1</v>
      </c>
      <c r="H141">
        <v>0</v>
      </c>
      <c r="I141">
        <v>0</v>
      </c>
      <c r="J141">
        <v>260</v>
      </c>
      <c r="K141">
        <v>3</v>
      </c>
      <c r="L141">
        <v>73</v>
      </c>
      <c r="M141">
        <v>24.333333333333332</v>
      </c>
      <c r="N141">
        <v>0.38890000000000002</v>
      </c>
      <c r="O141">
        <v>11.45</v>
      </c>
      <c r="P141">
        <v>77.5</v>
      </c>
      <c r="V141">
        <v>40</v>
      </c>
      <c r="W141">
        <v>799</v>
      </c>
      <c r="X141">
        <v>1471</v>
      </c>
      <c r="Y141" t="s">
        <v>24</v>
      </c>
      <c r="Z141">
        <v>0.61109999999999998</v>
      </c>
      <c r="AA141">
        <v>1</v>
      </c>
      <c r="AB141">
        <v>95</v>
      </c>
      <c r="AC141">
        <v>55</v>
      </c>
      <c r="AD141">
        <v>85</v>
      </c>
      <c r="AE141">
        <v>40</v>
      </c>
      <c r="AF141">
        <v>95</v>
      </c>
      <c r="AG141">
        <v>95</v>
      </c>
      <c r="AH141">
        <v>60</v>
      </c>
    </row>
    <row r="142" spans="1:34">
      <c r="A142">
        <v>8</v>
      </c>
      <c r="B142">
        <v>2</v>
      </c>
      <c r="C142">
        <v>3</v>
      </c>
      <c r="D142">
        <v>1.1749460043196545</v>
      </c>
      <c r="E142">
        <v>0.92622020431328034</v>
      </c>
      <c r="F142">
        <v>0.92622020431328034</v>
      </c>
      <c r="G142">
        <v>1</v>
      </c>
      <c r="H142">
        <v>0</v>
      </c>
      <c r="I142">
        <v>0</v>
      </c>
      <c r="J142">
        <v>110</v>
      </c>
      <c r="K142">
        <v>1</v>
      </c>
      <c r="L142">
        <v>43</v>
      </c>
      <c r="M142">
        <v>43</v>
      </c>
      <c r="N142">
        <v>0.875</v>
      </c>
      <c r="O142">
        <v>6</v>
      </c>
      <c r="P142">
        <v>22.5</v>
      </c>
      <c r="V142">
        <v>190</v>
      </c>
      <c r="W142">
        <v>1632</v>
      </c>
      <c r="X142">
        <v>1632</v>
      </c>
      <c r="Y142" t="s">
        <v>24</v>
      </c>
      <c r="Z142">
        <v>0.125</v>
      </c>
      <c r="AA142">
        <v>1</v>
      </c>
      <c r="AB142">
        <v>15</v>
      </c>
      <c r="AC142">
        <v>5</v>
      </c>
      <c r="AD142">
        <v>10</v>
      </c>
      <c r="AE142">
        <v>75</v>
      </c>
      <c r="AF142">
        <v>20</v>
      </c>
      <c r="AG142">
        <v>10</v>
      </c>
      <c r="AH142">
        <v>25</v>
      </c>
    </row>
    <row r="143" spans="1:34">
      <c r="A143">
        <v>9</v>
      </c>
      <c r="B143">
        <v>2</v>
      </c>
      <c r="C143">
        <v>3</v>
      </c>
      <c r="D143">
        <v>1.238300935925126</v>
      </c>
      <c r="E143">
        <v>0.97616345062429055</v>
      </c>
      <c r="F143">
        <v>0.97616345062429055</v>
      </c>
      <c r="G143">
        <v>1</v>
      </c>
      <c r="H143">
        <v>1</v>
      </c>
      <c r="I143">
        <v>0</v>
      </c>
      <c r="J143">
        <v>300</v>
      </c>
      <c r="K143">
        <v>7</v>
      </c>
      <c r="L143">
        <v>112</v>
      </c>
      <c r="M143">
        <v>16</v>
      </c>
      <c r="N143">
        <v>0.95</v>
      </c>
      <c r="O143">
        <v>4</v>
      </c>
      <c r="P143">
        <v>76.666666666666671</v>
      </c>
      <c r="V143">
        <v>0</v>
      </c>
      <c r="W143">
        <v>1177</v>
      </c>
      <c r="X143">
        <v>1720</v>
      </c>
      <c r="Y143" t="s">
        <v>24</v>
      </c>
      <c r="Z143">
        <v>0.05</v>
      </c>
      <c r="AA143">
        <v>0</v>
      </c>
      <c r="AB143">
        <v>90</v>
      </c>
      <c r="AC143">
        <v>80</v>
      </c>
      <c r="AD143">
        <v>95</v>
      </c>
      <c r="AE143">
        <v>20</v>
      </c>
      <c r="AF143">
        <v>95</v>
      </c>
      <c r="AG143">
        <v>80</v>
      </c>
      <c r="AH143">
        <v>80</v>
      </c>
    </row>
    <row r="144" spans="1:34">
      <c r="A144">
        <v>10</v>
      </c>
      <c r="B144">
        <v>2</v>
      </c>
      <c r="C144">
        <v>3</v>
      </c>
      <c r="D144">
        <v>1.2613390928725703</v>
      </c>
      <c r="E144">
        <v>0.99432463110102154</v>
      </c>
      <c r="F144">
        <v>0.99432463110102154</v>
      </c>
      <c r="G144">
        <v>1</v>
      </c>
      <c r="H144">
        <v>1</v>
      </c>
      <c r="I144">
        <v>1</v>
      </c>
      <c r="J144">
        <v>252</v>
      </c>
      <c r="K144">
        <v>3</v>
      </c>
      <c r="L144">
        <v>61</v>
      </c>
      <c r="M144">
        <v>20.333333333333332</v>
      </c>
      <c r="N144">
        <v>5.8799999999999963E-2</v>
      </c>
      <c r="O144">
        <v>12.56</v>
      </c>
      <c r="P144">
        <v>62.5</v>
      </c>
      <c r="V144">
        <v>48</v>
      </c>
      <c r="W144">
        <v>1752</v>
      </c>
      <c r="X144">
        <v>1752</v>
      </c>
      <c r="Y144" t="s">
        <v>24</v>
      </c>
      <c r="Z144">
        <v>0.94120000000000004</v>
      </c>
      <c r="AA144">
        <v>1</v>
      </c>
      <c r="AB144">
        <v>85</v>
      </c>
      <c r="AC144">
        <v>75</v>
      </c>
      <c r="AD144">
        <v>60</v>
      </c>
      <c r="AE144">
        <v>30</v>
      </c>
      <c r="AF144">
        <v>70</v>
      </c>
      <c r="AG144">
        <v>55</v>
      </c>
      <c r="AH144">
        <v>70</v>
      </c>
    </row>
    <row r="145" spans="1:34">
      <c r="A145">
        <v>11</v>
      </c>
      <c r="B145">
        <v>2</v>
      </c>
      <c r="C145">
        <v>3</v>
      </c>
      <c r="D145">
        <v>1.2044636429085673</v>
      </c>
      <c r="E145">
        <v>0.94948921679909193</v>
      </c>
      <c r="F145">
        <v>0.94948921679909193</v>
      </c>
      <c r="G145">
        <v>1</v>
      </c>
      <c r="H145">
        <v>0</v>
      </c>
      <c r="I145">
        <v>0</v>
      </c>
      <c r="J145">
        <v>300</v>
      </c>
      <c r="K145">
        <v>1</v>
      </c>
      <c r="L145">
        <v>96</v>
      </c>
      <c r="M145">
        <v>96</v>
      </c>
      <c r="N145">
        <v>0.9</v>
      </c>
      <c r="O145">
        <v>6</v>
      </c>
      <c r="P145">
        <v>56.666666666666664</v>
      </c>
      <c r="V145">
        <v>0</v>
      </c>
      <c r="W145">
        <v>1673</v>
      </c>
      <c r="X145">
        <v>1673</v>
      </c>
      <c r="Y145" t="s">
        <v>24</v>
      </c>
      <c r="Z145">
        <v>0.1</v>
      </c>
      <c r="AA145">
        <v>0</v>
      </c>
      <c r="AB145">
        <v>45</v>
      </c>
      <c r="AC145">
        <v>10</v>
      </c>
      <c r="AD145">
        <v>70</v>
      </c>
      <c r="AE145">
        <v>65</v>
      </c>
      <c r="AF145">
        <v>70</v>
      </c>
      <c r="AG145">
        <v>80</v>
      </c>
      <c r="AH145">
        <v>35</v>
      </c>
    </row>
    <row r="146" spans="1:34">
      <c r="A146">
        <v>12</v>
      </c>
      <c r="B146">
        <v>2</v>
      </c>
      <c r="C146">
        <v>3</v>
      </c>
      <c r="D146">
        <v>1.2426205903527718</v>
      </c>
      <c r="E146">
        <v>0.97956867196367758</v>
      </c>
      <c r="F146">
        <v>0.97956867196367758</v>
      </c>
      <c r="G146">
        <v>1</v>
      </c>
      <c r="H146">
        <v>1</v>
      </c>
      <c r="I146">
        <v>0</v>
      </c>
      <c r="J146">
        <v>177</v>
      </c>
      <c r="K146">
        <v>1</v>
      </c>
      <c r="L146">
        <v>51</v>
      </c>
      <c r="M146">
        <v>51</v>
      </c>
      <c r="N146">
        <v>0.53849999999999998</v>
      </c>
      <c r="O146">
        <v>10.17</v>
      </c>
      <c r="P146">
        <v>35.833333333333336</v>
      </c>
      <c r="V146">
        <v>123</v>
      </c>
      <c r="W146">
        <v>1726</v>
      </c>
      <c r="X146">
        <v>1726</v>
      </c>
      <c r="Y146" t="s">
        <v>24</v>
      </c>
      <c r="Z146">
        <v>0.46150000000000002</v>
      </c>
      <c r="AA146">
        <v>1</v>
      </c>
      <c r="AB146">
        <v>45</v>
      </c>
      <c r="AC146">
        <v>30</v>
      </c>
      <c r="AD146">
        <v>30</v>
      </c>
      <c r="AE146">
        <v>25</v>
      </c>
      <c r="AF146">
        <v>40</v>
      </c>
      <c r="AG146">
        <v>45</v>
      </c>
      <c r="AH146">
        <v>75</v>
      </c>
    </row>
    <row r="147" spans="1:34">
      <c r="A147">
        <v>13</v>
      </c>
      <c r="B147">
        <v>2</v>
      </c>
      <c r="C147">
        <v>3</v>
      </c>
      <c r="D147">
        <v>1.0856731461483082</v>
      </c>
      <c r="E147">
        <v>0.85584562996594782</v>
      </c>
      <c r="F147">
        <v>0.85584562996594782</v>
      </c>
      <c r="G147">
        <v>1</v>
      </c>
      <c r="H147">
        <v>0</v>
      </c>
      <c r="I147">
        <v>0</v>
      </c>
      <c r="J147">
        <v>300</v>
      </c>
      <c r="K147">
        <v>2</v>
      </c>
      <c r="L147">
        <v>92</v>
      </c>
      <c r="M147">
        <v>46</v>
      </c>
      <c r="N147">
        <v>0.8</v>
      </c>
      <c r="O147">
        <v>18</v>
      </c>
      <c r="P147">
        <v>62.5</v>
      </c>
      <c r="V147">
        <v>0</v>
      </c>
      <c r="W147">
        <v>1508</v>
      </c>
      <c r="X147">
        <v>1508</v>
      </c>
      <c r="Y147" t="s">
        <v>24</v>
      </c>
      <c r="Z147">
        <v>0.2</v>
      </c>
      <c r="AA147">
        <v>0</v>
      </c>
      <c r="AB147">
        <v>75</v>
      </c>
      <c r="AC147">
        <v>20</v>
      </c>
      <c r="AD147">
        <v>70</v>
      </c>
      <c r="AE147">
        <v>70</v>
      </c>
      <c r="AF147">
        <v>70</v>
      </c>
      <c r="AG147">
        <v>70</v>
      </c>
      <c r="AH147">
        <v>30</v>
      </c>
    </row>
    <row r="148" spans="1:34">
      <c r="A148">
        <v>14</v>
      </c>
      <c r="B148">
        <v>2</v>
      </c>
      <c r="C148">
        <v>3</v>
      </c>
      <c r="D148">
        <v>1.2526997840172787</v>
      </c>
      <c r="E148">
        <v>0.98751418842224747</v>
      </c>
      <c r="F148">
        <v>0.98751418842224747</v>
      </c>
      <c r="G148">
        <v>1</v>
      </c>
      <c r="H148">
        <v>1</v>
      </c>
      <c r="I148">
        <v>1</v>
      </c>
      <c r="J148">
        <v>249</v>
      </c>
      <c r="K148">
        <v>2</v>
      </c>
      <c r="L148">
        <v>83</v>
      </c>
      <c r="M148">
        <v>41.5</v>
      </c>
      <c r="N148">
        <v>0.64710000000000001</v>
      </c>
      <c r="O148">
        <v>9.67</v>
      </c>
      <c r="P148">
        <v>66.666666666666671</v>
      </c>
      <c r="V148">
        <v>51</v>
      </c>
      <c r="W148">
        <v>1596</v>
      </c>
      <c r="X148">
        <v>1740</v>
      </c>
      <c r="Y148" t="s">
        <v>24</v>
      </c>
      <c r="Z148">
        <v>0.35289999999999999</v>
      </c>
      <c r="AA148">
        <v>1</v>
      </c>
      <c r="AB148">
        <v>90</v>
      </c>
      <c r="AC148">
        <v>30</v>
      </c>
      <c r="AD148">
        <v>30</v>
      </c>
      <c r="AE148">
        <v>85</v>
      </c>
      <c r="AF148">
        <v>80</v>
      </c>
      <c r="AG148">
        <v>85</v>
      </c>
      <c r="AH148">
        <v>15</v>
      </c>
    </row>
    <row r="149" spans="1:34">
      <c r="A149">
        <v>15</v>
      </c>
      <c r="B149">
        <v>2</v>
      </c>
      <c r="C149">
        <v>3</v>
      </c>
      <c r="D149">
        <v>1.0424766018718503</v>
      </c>
      <c r="E149">
        <v>0.82179341657207716</v>
      </c>
      <c r="F149">
        <v>0.82179341657207716</v>
      </c>
      <c r="G149">
        <v>1</v>
      </c>
      <c r="H149">
        <v>0</v>
      </c>
      <c r="I149">
        <v>0</v>
      </c>
      <c r="J149">
        <v>300</v>
      </c>
      <c r="K149">
        <v>1</v>
      </c>
      <c r="L149">
        <v>89</v>
      </c>
      <c r="M149">
        <v>89</v>
      </c>
      <c r="N149">
        <v>0.5</v>
      </c>
      <c r="O149">
        <v>12.3</v>
      </c>
      <c r="P149">
        <v>67.5</v>
      </c>
      <c r="V149">
        <v>0</v>
      </c>
      <c r="W149">
        <v>1448</v>
      </c>
      <c r="X149">
        <v>1448</v>
      </c>
      <c r="Y149" t="s">
        <v>25</v>
      </c>
      <c r="Z149">
        <v>0.5</v>
      </c>
      <c r="AA149">
        <v>0</v>
      </c>
      <c r="AB149">
        <v>95</v>
      </c>
      <c r="AC149">
        <v>85</v>
      </c>
      <c r="AD149">
        <v>75</v>
      </c>
      <c r="AE149">
        <v>15</v>
      </c>
      <c r="AF149">
        <v>85</v>
      </c>
      <c r="AG149">
        <v>50</v>
      </c>
      <c r="AH149">
        <v>85</v>
      </c>
    </row>
    <row r="150" spans="1:34">
      <c r="A150">
        <v>16</v>
      </c>
      <c r="B150">
        <v>2</v>
      </c>
      <c r="C150">
        <v>3</v>
      </c>
      <c r="D150">
        <v>1.2195824334053276</v>
      </c>
      <c r="E150">
        <v>0.9614074914869466</v>
      </c>
      <c r="F150">
        <v>0.9614074914869466</v>
      </c>
      <c r="G150">
        <v>1</v>
      </c>
      <c r="H150">
        <v>0</v>
      </c>
      <c r="I150">
        <v>0</v>
      </c>
      <c r="J150">
        <v>225</v>
      </c>
      <c r="K150">
        <v>2</v>
      </c>
      <c r="L150">
        <v>51</v>
      </c>
      <c r="M150">
        <v>25.5</v>
      </c>
      <c r="N150">
        <v>0.75</v>
      </c>
      <c r="O150">
        <v>12.25</v>
      </c>
      <c r="P150">
        <v>58.333333333333336</v>
      </c>
      <c r="V150">
        <v>75</v>
      </c>
      <c r="W150">
        <v>1694</v>
      </c>
      <c r="X150">
        <v>1694</v>
      </c>
      <c r="Y150" t="s">
        <v>24</v>
      </c>
      <c r="Z150">
        <v>0.25</v>
      </c>
      <c r="AA150">
        <v>1</v>
      </c>
      <c r="AB150">
        <v>75</v>
      </c>
      <c r="AC150">
        <v>25</v>
      </c>
      <c r="AD150">
        <v>75</v>
      </c>
      <c r="AE150">
        <v>40</v>
      </c>
      <c r="AF150">
        <v>65</v>
      </c>
      <c r="AG150">
        <v>70</v>
      </c>
      <c r="AH150">
        <v>60</v>
      </c>
    </row>
    <row r="151" spans="1:34">
      <c r="A151">
        <v>17</v>
      </c>
      <c r="B151">
        <v>2</v>
      </c>
      <c r="C151">
        <v>3</v>
      </c>
      <c r="D151">
        <v>1.1079913606911447</v>
      </c>
      <c r="E151">
        <v>0.87343927355278095</v>
      </c>
      <c r="F151">
        <v>0.87343927355278095</v>
      </c>
      <c r="G151">
        <v>1</v>
      </c>
      <c r="H151">
        <v>0</v>
      </c>
      <c r="I151">
        <v>0</v>
      </c>
      <c r="J151">
        <v>300</v>
      </c>
      <c r="K151">
        <v>4</v>
      </c>
      <c r="L151">
        <v>88</v>
      </c>
      <c r="M151">
        <v>22</v>
      </c>
      <c r="N151">
        <v>0.7</v>
      </c>
      <c r="O151">
        <v>10.67</v>
      </c>
      <c r="P151">
        <v>68.333333333333329</v>
      </c>
      <c r="V151">
        <v>0</v>
      </c>
      <c r="W151">
        <v>1038</v>
      </c>
      <c r="X151">
        <v>1539</v>
      </c>
      <c r="Y151" t="s">
        <v>25</v>
      </c>
      <c r="Z151">
        <v>0.3</v>
      </c>
      <c r="AA151">
        <v>0</v>
      </c>
      <c r="AB151">
        <v>90</v>
      </c>
      <c r="AC151">
        <v>10</v>
      </c>
      <c r="AD151">
        <v>85</v>
      </c>
      <c r="AE151">
        <v>45</v>
      </c>
      <c r="AF151">
        <v>90</v>
      </c>
      <c r="AG151">
        <v>90</v>
      </c>
      <c r="AH151">
        <v>55</v>
      </c>
    </row>
    <row r="152" spans="1:34">
      <c r="A152">
        <v>18</v>
      </c>
      <c r="B152">
        <v>2</v>
      </c>
      <c r="C152">
        <v>3</v>
      </c>
      <c r="D152">
        <v>1.1871850251979841</v>
      </c>
      <c r="E152">
        <v>0.93586833144154369</v>
      </c>
      <c r="F152">
        <v>0.93586833144154369</v>
      </c>
      <c r="G152">
        <v>1</v>
      </c>
      <c r="H152">
        <v>0</v>
      </c>
      <c r="I152">
        <v>0</v>
      </c>
      <c r="J152">
        <v>270</v>
      </c>
      <c r="K152">
        <v>3</v>
      </c>
      <c r="L152">
        <v>91</v>
      </c>
      <c r="M152">
        <v>30.333333333333332</v>
      </c>
      <c r="N152">
        <v>0.11109999999999998</v>
      </c>
      <c r="O152">
        <v>9.5</v>
      </c>
      <c r="P152">
        <v>71.666666666666671</v>
      </c>
      <c r="V152">
        <v>30</v>
      </c>
      <c r="W152">
        <v>1453</v>
      </c>
      <c r="X152">
        <v>1649</v>
      </c>
      <c r="Y152" t="s">
        <v>24</v>
      </c>
      <c r="Z152">
        <v>0.88890000000000002</v>
      </c>
      <c r="AA152">
        <v>1</v>
      </c>
      <c r="AB152">
        <v>95</v>
      </c>
      <c r="AC152">
        <v>60</v>
      </c>
      <c r="AD152">
        <v>60</v>
      </c>
      <c r="AE152">
        <v>45</v>
      </c>
      <c r="AF152">
        <v>75</v>
      </c>
      <c r="AG152">
        <v>95</v>
      </c>
      <c r="AH152">
        <v>55</v>
      </c>
    </row>
    <row r="153" spans="1:34">
      <c r="A153">
        <v>19</v>
      </c>
      <c r="B153">
        <v>2</v>
      </c>
      <c r="C153">
        <v>3</v>
      </c>
      <c r="D153">
        <v>1.087832973362131</v>
      </c>
      <c r="E153">
        <v>0.85754824063564128</v>
      </c>
      <c r="F153">
        <v>0.85754824063564128</v>
      </c>
      <c r="G153">
        <v>1</v>
      </c>
      <c r="H153">
        <v>0</v>
      </c>
      <c r="I153">
        <v>0</v>
      </c>
      <c r="J153">
        <v>259</v>
      </c>
      <c r="K153">
        <v>4</v>
      </c>
      <c r="L153">
        <v>86</v>
      </c>
      <c r="M153">
        <v>21.5</v>
      </c>
      <c r="N153">
        <v>0.33330000000000004</v>
      </c>
      <c r="O153">
        <v>9.67</v>
      </c>
      <c r="P153">
        <v>63.333333333333336</v>
      </c>
      <c r="V153">
        <v>41</v>
      </c>
      <c r="W153">
        <v>1511</v>
      </c>
      <c r="X153">
        <v>1511</v>
      </c>
      <c r="Y153" t="s">
        <v>24</v>
      </c>
      <c r="Z153">
        <v>0.66669999999999996</v>
      </c>
      <c r="AA153">
        <v>1</v>
      </c>
      <c r="AB153">
        <v>55</v>
      </c>
      <c r="AC153">
        <v>65</v>
      </c>
      <c r="AD153">
        <v>70</v>
      </c>
      <c r="AE153">
        <v>40</v>
      </c>
      <c r="AF153">
        <v>70</v>
      </c>
      <c r="AG153">
        <v>80</v>
      </c>
      <c r="AH153">
        <v>60</v>
      </c>
    </row>
    <row r="154" spans="1:34">
      <c r="A154">
        <v>20</v>
      </c>
      <c r="B154">
        <v>2</v>
      </c>
      <c r="C154">
        <v>3</v>
      </c>
      <c r="D154">
        <v>1</v>
      </c>
      <c r="E154">
        <v>0.78830874006810447</v>
      </c>
      <c r="F154">
        <v>0.78830874006810447</v>
      </c>
      <c r="G154">
        <v>0</v>
      </c>
      <c r="H154">
        <v>0</v>
      </c>
      <c r="I154">
        <v>0</v>
      </c>
      <c r="J154">
        <v>173</v>
      </c>
      <c r="K154">
        <v>3</v>
      </c>
      <c r="L154">
        <v>30</v>
      </c>
      <c r="M154">
        <v>10</v>
      </c>
      <c r="N154">
        <v>0.25</v>
      </c>
      <c r="O154">
        <v>15.67</v>
      </c>
      <c r="P154">
        <v>74.166666666666671</v>
      </c>
      <c r="V154">
        <v>127</v>
      </c>
      <c r="W154">
        <v>1389</v>
      </c>
      <c r="X154">
        <v>1389</v>
      </c>
      <c r="Y154" t="s">
        <v>24</v>
      </c>
      <c r="Z154">
        <v>0.75</v>
      </c>
      <c r="AA154">
        <v>1</v>
      </c>
      <c r="AB154">
        <v>75</v>
      </c>
      <c r="AC154">
        <v>40</v>
      </c>
      <c r="AD154">
        <v>85</v>
      </c>
      <c r="AE154">
        <v>75</v>
      </c>
      <c r="AF154">
        <v>75</v>
      </c>
      <c r="AG154">
        <v>95</v>
      </c>
      <c r="AH154">
        <v>25</v>
      </c>
    </row>
    <row r="155" spans="1:34">
      <c r="A155">
        <v>21</v>
      </c>
      <c r="B155">
        <v>2</v>
      </c>
      <c r="C155">
        <v>3</v>
      </c>
      <c r="D155">
        <v>1.1130309575233981</v>
      </c>
      <c r="E155">
        <v>0.87741203178206584</v>
      </c>
      <c r="F155">
        <v>0.87741203178206584</v>
      </c>
      <c r="G155">
        <v>1</v>
      </c>
      <c r="H155">
        <v>0</v>
      </c>
      <c r="I155">
        <v>0</v>
      </c>
      <c r="J155">
        <v>300</v>
      </c>
      <c r="K155">
        <v>4</v>
      </c>
      <c r="L155">
        <v>78</v>
      </c>
      <c r="M155">
        <v>19.5</v>
      </c>
      <c r="N155">
        <v>0.85</v>
      </c>
      <c r="O155">
        <v>14.33</v>
      </c>
      <c r="P155">
        <v>47.5</v>
      </c>
      <c r="V155">
        <v>0</v>
      </c>
      <c r="W155">
        <v>1390</v>
      </c>
      <c r="X155">
        <v>1546</v>
      </c>
      <c r="Y155" t="s">
        <v>25</v>
      </c>
      <c r="Z155">
        <v>0.15</v>
      </c>
      <c r="AA155">
        <v>0</v>
      </c>
      <c r="AB155">
        <v>60</v>
      </c>
      <c r="AC155">
        <v>25</v>
      </c>
      <c r="AD155">
        <v>60</v>
      </c>
      <c r="AE155">
        <v>35</v>
      </c>
      <c r="AF155">
        <v>60</v>
      </c>
      <c r="AG155">
        <v>45</v>
      </c>
      <c r="AH155">
        <v>65</v>
      </c>
    </row>
    <row r="156" spans="1:34">
      <c r="A156">
        <v>22</v>
      </c>
      <c r="B156">
        <v>2</v>
      </c>
      <c r="C156">
        <v>3</v>
      </c>
      <c r="D156">
        <v>1.1432685385169186</v>
      </c>
      <c r="E156">
        <v>0.90124858115777529</v>
      </c>
      <c r="F156">
        <v>0.90124858115777529</v>
      </c>
      <c r="G156">
        <v>1</v>
      </c>
      <c r="H156">
        <v>0</v>
      </c>
      <c r="I156">
        <v>0</v>
      </c>
      <c r="J156">
        <v>218</v>
      </c>
      <c r="K156">
        <v>2</v>
      </c>
      <c r="L156">
        <v>54</v>
      </c>
      <c r="M156">
        <v>27</v>
      </c>
      <c r="N156">
        <v>0.4667</v>
      </c>
      <c r="O156">
        <v>11</v>
      </c>
      <c r="P156">
        <v>42.5</v>
      </c>
      <c r="V156">
        <v>82</v>
      </c>
      <c r="W156">
        <v>1588</v>
      </c>
      <c r="X156">
        <v>1588</v>
      </c>
      <c r="Y156" t="s">
        <v>24</v>
      </c>
      <c r="Z156">
        <v>0.5333</v>
      </c>
      <c r="AA156">
        <v>1</v>
      </c>
      <c r="AB156">
        <v>85</v>
      </c>
      <c r="AC156">
        <v>20</v>
      </c>
      <c r="AD156">
        <v>30</v>
      </c>
      <c r="AE156">
        <v>20</v>
      </c>
      <c r="AF156">
        <v>65</v>
      </c>
      <c r="AG156">
        <v>35</v>
      </c>
      <c r="AH156">
        <v>80</v>
      </c>
    </row>
    <row r="157" spans="1:34">
      <c r="A157">
        <v>23</v>
      </c>
      <c r="B157">
        <v>2</v>
      </c>
      <c r="C157">
        <v>3</v>
      </c>
      <c r="D157">
        <v>1.2123830093592514</v>
      </c>
      <c r="E157">
        <v>0.95573212258796825</v>
      </c>
      <c r="F157">
        <v>0.95573212258796825</v>
      </c>
      <c r="G157">
        <v>1</v>
      </c>
      <c r="H157">
        <v>0</v>
      </c>
      <c r="I157">
        <v>0</v>
      </c>
      <c r="J157">
        <v>256</v>
      </c>
      <c r="K157">
        <v>4</v>
      </c>
      <c r="L157">
        <v>71</v>
      </c>
      <c r="M157">
        <v>17.75</v>
      </c>
      <c r="N157">
        <v>0.72219999999999995</v>
      </c>
      <c r="O157">
        <v>14.6</v>
      </c>
      <c r="P157">
        <v>42.5</v>
      </c>
      <c r="V157">
        <v>44</v>
      </c>
      <c r="W157">
        <v>1368</v>
      </c>
      <c r="X157">
        <v>1684</v>
      </c>
      <c r="Y157" t="s">
        <v>25</v>
      </c>
      <c r="Z157">
        <v>0.27779999999999999</v>
      </c>
      <c r="AA157">
        <v>1</v>
      </c>
      <c r="AB157">
        <v>50</v>
      </c>
      <c r="AC157">
        <v>30</v>
      </c>
      <c r="AD157">
        <v>40</v>
      </c>
      <c r="AE157">
        <v>50</v>
      </c>
      <c r="AF157">
        <v>50</v>
      </c>
      <c r="AG157">
        <v>35</v>
      </c>
      <c r="AH157">
        <v>50</v>
      </c>
    </row>
    <row r="158" spans="1:34">
      <c r="A158">
        <v>24</v>
      </c>
      <c r="B158">
        <v>2</v>
      </c>
      <c r="C158">
        <v>3</v>
      </c>
      <c r="D158">
        <v>1.2656587473002159</v>
      </c>
      <c r="E158">
        <v>0.99772985244040857</v>
      </c>
      <c r="F158">
        <v>0.99772985244040857</v>
      </c>
      <c r="G158">
        <v>1</v>
      </c>
      <c r="H158">
        <v>1</v>
      </c>
      <c r="I158">
        <v>1</v>
      </c>
      <c r="J158">
        <v>300</v>
      </c>
      <c r="K158">
        <v>4</v>
      </c>
      <c r="L158">
        <v>84</v>
      </c>
      <c r="M158">
        <v>21</v>
      </c>
      <c r="N158">
        <v>9.9999999999999978E-2</v>
      </c>
      <c r="O158">
        <v>12.89</v>
      </c>
      <c r="P158">
        <v>47.5</v>
      </c>
      <c r="V158">
        <v>0</v>
      </c>
      <c r="W158">
        <v>1389</v>
      </c>
      <c r="X158">
        <v>1758</v>
      </c>
      <c r="Y158" t="s">
        <v>24</v>
      </c>
      <c r="Z158">
        <v>0.9</v>
      </c>
      <c r="AA158">
        <v>0</v>
      </c>
      <c r="AB158">
        <v>85</v>
      </c>
      <c r="AC158">
        <v>20</v>
      </c>
      <c r="AD158">
        <v>40</v>
      </c>
      <c r="AE158">
        <v>35</v>
      </c>
      <c r="AF158">
        <v>70</v>
      </c>
      <c r="AG158">
        <v>35</v>
      </c>
      <c r="AH158">
        <v>65</v>
      </c>
    </row>
    <row r="159" spans="1:34">
      <c r="A159">
        <v>25</v>
      </c>
      <c r="B159">
        <v>2</v>
      </c>
      <c r="C159">
        <v>3</v>
      </c>
      <c r="D159">
        <v>1.1684665226781858</v>
      </c>
      <c r="E159">
        <v>0.92111237230419973</v>
      </c>
      <c r="F159">
        <v>0.92111237230419973</v>
      </c>
      <c r="G159">
        <v>1</v>
      </c>
      <c r="H159">
        <v>0</v>
      </c>
      <c r="I159">
        <v>0</v>
      </c>
      <c r="J159">
        <v>288</v>
      </c>
      <c r="K159">
        <v>1</v>
      </c>
      <c r="L159">
        <v>78</v>
      </c>
      <c r="M159">
        <v>78</v>
      </c>
      <c r="N159">
        <v>0.63159999999999994</v>
      </c>
      <c r="O159">
        <v>9.57</v>
      </c>
      <c r="P159">
        <v>56.666666666666664</v>
      </c>
      <c r="V159">
        <v>12</v>
      </c>
      <c r="W159">
        <v>1623</v>
      </c>
      <c r="X159">
        <v>1623</v>
      </c>
      <c r="Y159" t="s">
        <v>24</v>
      </c>
      <c r="Z159">
        <v>0.36840000000000001</v>
      </c>
      <c r="AA159">
        <v>1</v>
      </c>
      <c r="AB159">
        <v>75</v>
      </c>
      <c r="AC159">
        <v>20</v>
      </c>
      <c r="AD159">
        <v>60</v>
      </c>
      <c r="AE159">
        <v>40</v>
      </c>
      <c r="AF159">
        <v>70</v>
      </c>
      <c r="AG159">
        <v>75</v>
      </c>
      <c r="AH159">
        <v>60</v>
      </c>
    </row>
    <row r="160" spans="1:34">
      <c r="A160">
        <v>26</v>
      </c>
      <c r="B160">
        <v>2</v>
      </c>
      <c r="C160">
        <v>3</v>
      </c>
      <c r="D160">
        <v>1.2685385169186465</v>
      </c>
      <c r="E160">
        <v>1</v>
      </c>
      <c r="F160">
        <v>1</v>
      </c>
      <c r="G160">
        <v>1</v>
      </c>
      <c r="H160">
        <v>1</v>
      </c>
      <c r="I160">
        <v>1</v>
      </c>
      <c r="J160">
        <v>300</v>
      </c>
      <c r="K160">
        <v>8</v>
      </c>
      <c r="L160">
        <v>108</v>
      </c>
      <c r="M160">
        <v>13.5</v>
      </c>
      <c r="N160">
        <v>0.75</v>
      </c>
      <c r="O160">
        <v>7.8</v>
      </c>
      <c r="P160">
        <v>57.5</v>
      </c>
      <c r="V160">
        <v>0</v>
      </c>
      <c r="W160">
        <v>1502</v>
      </c>
      <c r="X160">
        <v>1762</v>
      </c>
      <c r="Y160" t="s">
        <v>24</v>
      </c>
      <c r="Z160">
        <v>0.25</v>
      </c>
      <c r="AA160">
        <v>0</v>
      </c>
      <c r="AB160">
        <v>75</v>
      </c>
      <c r="AC160">
        <v>65</v>
      </c>
      <c r="AD160">
        <v>70</v>
      </c>
      <c r="AE160">
        <v>25</v>
      </c>
      <c r="AF160">
        <v>80</v>
      </c>
      <c r="AG160">
        <v>30</v>
      </c>
      <c r="AH160">
        <v>75</v>
      </c>
    </row>
    <row r="161" spans="1:34" s="1" customFormat="1">
      <c r="A161" s="1">
        <v>27</v>
      </c>
      <c r="B161" s="1">
        <v>2</v>
      </c>
      <c r="C161" s="1">
        <v>3</v>
      </c>
      <c r="D161" s="1">
        <v>1.156227501799856</v>
      </c>
      <c r="E161" s="1">
        <v>0.91146424517593638</v>
      </c>
      <c r="F161" s="1">
        <v>0.91146424517593638</v>
      </c>
      <c r="G161" s="1">
        <v>1</v>
      </c>
      <c r="H161" s="1">
        <v>0</v>
      </c>
      <c r="I161" s="1">
        <v>0</v>
      </c>
      <c r="J161" s="1">
        <v>300</v>
      </c>
      <c r="K161" s="1">
        <v>5</v>
      </c>
      <c r="L161" s="1">
        <v>108</v>
      </c>
      <c r="M161" s="1">
        <v>21.6</v>
      </c>
      <c r="N161" s="1">
        <v>0.85</v>
      </c>
      <c r="O161" s="1">
        <v>8.33</v>
      </c>
      <c r="P161" s="1">
        <v>53.333333333333336</v>
      </c>
      <c r="V161" s="1">
        <v>0</v>
      </c>
      <c r="W161" s="1">
        <v>1108</v>
      </c>
      <c r="X161" s="1">
        <v>1606</v>
      </c>
      <c r="Y161" s="1" t="s">
        <v>25</v>
      </c>
      <c r="Z161" s="1">
        <v>0.15</v>
      </c>
      <c r="AA161" s="1">
        <v>0</v>
      </c>
      <c r="AB161" s="1">
        <v>75</v>
      </c>
      <c r="AC161" s="1">
        <v>30</v>
      </c>
      <c r="AD161" s="1">
        <v>70</v>
      </c>
      <c r="AE161" s="1">
        <v>30</v>
      </c>
      <c r="AF161" s="1">
        <v>65</v>
      </c>
      <c r="AG161" s="1">
        <v>50</v>
      </c>
      <c r="AH161" s="1">
        <v>70</v>
      </c>
    </row>
    <row r="162" spans="1:34">
      <c r="A162" s="2" t="s">
        <v>311</v>
      </c>
      <c r="B162">
        <f>AVERAGE(B84:B161)</f>
        <v>2</v>
      </c>
      <c r="D162">
        <f>AVERAGE(D84:D161)</f>
        <v>0.94089088257554809</v>
      </c>
      <c r="E162">
        <f>AVERAGE(E84:E161)</f>
        <v>0.86741871707788132</v>
      </c>
      <c r="F162">
        <f>AVERAGE(F84:F161)</f>
        <v>0.74171250618469697</v>
      </c>
      <c r="G162">
        <f>SUM(G84:G161)</f>
        <v>29</v>
      </c>
      <c r="H162">
        <f>SUM(H84:H161)</f>
        <v>7</v>
      </c>
      <c r="I162">
        <f>SUM(I84:I161)</f>
        <v>4</v>
      </c>
      <c r="J162">
        <f t="shared" ref="J162:P162" si="4">AVERAGE(J84:J161)</f>
        <v>250.47435897435898</v>
      </c>
      <c r="K162">
        <f t="shared" si="4"/>
        <v>2.6666666666666665</v>
      </c>
      <c r="L162">
        <f t="shared" si="4"/>
        <v>64.089743589743591</v>
      </c>
      <c r="M162">
        <f t="shared" si="4"/>
        <v>33.536653517422749</v>
      </c>
      <c r="N162">
        <f t="shared" si="4"/>
        <v>0.54900769230769242</v>
      </c>
      <c r="O162">
        <f t="shared" si="4"/>
        <v>10.77333333333333</v>
      </c>
      <c r="P162">
        <f t="shared" si="4"/>
        <v>58.17307692307692</v>
      </c>
      <c r="AB162">
        <f t="shared" ref="AB162:AH162" si="5">AVERAGE(AB84:AB161)</f>
        <v>71.92307692307692</v>
      </c>
      <c r="AC162">
        <f t="shared" si="5"/>
        <v>46.089743589743591</v>
      </c>
      <c r="AD162">
        <f t="shared" si="5"/>
        <v>61.474358974358971</v>
      </c>
      <c r="AE162">
        <f t="shared" si="5"/>
        <v>45.641025641025642</v>
      </c>
      <c r="AF162">
        <f t="shared" si="5"/>
        <v>68.65384615384616</v>
      </c>
      <c r="AG162">
        <f t="shared" si="5"/>
        <v>55.256410256410255</v>
      </c>
      <c r="AH162">
        <f t="shared" si="5"/>
        <v>54.358974358974358</v>
      </c>
    </row>
    <row r="163" spans="1:34">
      <c r="A163" s="2" t="s">
        <v>318</v>
      </c>
      <c r="D163">
        <f>STDEV(D84:D161)</f>
        <v>0.21150385489078113</v>
      </c>
      <c r="E163">
        <f>STDEV(E84:E161)</f>
        <v>0.12776213658928262</v>
      </c>
      <c r="F163">
        <f>STDEV(F84:F161)</f>
        <v>0.16673033736849849</v>
      </c>
      <c r="J163">
        <f t="shared" ref="J163:P163" si="6">STDEV(J84:J161)</f>
        <v>64.558183635067351</v>
      </c>
      <c r="K163">
        <f t="shared" si="6"/>
        <v>2.3667977526040542</v>
      </c>
      <c r="L163">
        <f t="shared" si="6"/>
        <v>40.393257087232001</v>
      </c>
      <c r="M163">
        <f t="shared" si="6"/>
        <v>29.116113377299254</v>
      </c>
      <c r="N163">
        <f t="shared" si="6"/>
        <v>0.29380563535887333</v>
      </c>
      <c r="O163">
        <f t="shared" si="6"/>
        <v>4.2628880724943823</v>
      </c>
      <c r="P163">
        <f t="shared" si="6"/>
        <v>15.32421247426727</v>
      </c>
      <c r="AB163">
        <f t="shared" ref="AB163:AH163" si="7">STDEV(AB84:AB161)</f>
        <v>20.721260322929904</v>
      </c>
      <c r="AC163">
        <f t="shared" si="7"/>
        <v>26.24370593555912</v>
      </c>
      <c r="AD163">
        <f t="shared" si="7"/>
        <v>23.189072862732132</v>
      </c>
      <c r="AE163">
        <f t="shared" si="7"/>
        <v>22.044214341803745</v>
      </c>
      <c r="AF163">
        <f t="shared" si="7"/>
        <v>19.148650844663429</v>
      </c>
      <c r="AG163">
        <f t="shared" si="7"/>
        <v>23.807908703128813</v>
      </c>
      <c r="AH163">
        <f t="shared" si="7"/>
        <v>22.044214341803745</v>
      </c>
    </row>
    <row r="168" spans="1:34">
      <c r="G168" s="17"/>
    </row>
    <row r="169" spans="1:34">
      <c r="A169" s="2" t="s">
        <v>317</v>
      </c>
      <c r="G169" s="17"/>
    </row>
    <row r="170" spans="1:34">
      <c r="A170" s="2" t="str">
        <f>A80</f>
        <v>Average</v>
      </c>
      <c r="B170">
        <f t="shared" ref="B170:P170" si="8">B80</f>
        <v>1</v>
      </c>
      <c r="C170">
        <f t="shared" si="8"/>
        <v>0</v>
      </c>
      <c r="D170">
        <f t="shared" si="8"/>
        <v>0.8009577457356567</v>
      </c>
      <c r="E170">
        <f t="shared" si="8"/>
        <v>0.91328167170365615</v>
      </c>
      <c r="F170" s="5">
        <f t="shared" si="8"/>
        <v>0.76992822541783978</v>
      </c>
      <c r="G170">
        <f t="shared" ref="G170:I170" si="9">G80</f>
        <v>23</v>
      </c>
      <c r="H170">
        <f t="shared" si="9"/>
        <v>23</v>
      </c>
      <c r="I170">
        <f t="shared" si="9"/>
        <v>2</v>
      </c>
      <c r="J170" s="25">
        <f t="shared" si="8"/>
        <v>224.01282051282053</v>
      </c>
      <c r="K170" s="25">
        <f t="shared" si="8"/>
        <v>3.0769230769230771</v>
      </c>
      <c r="L170" s="25">
        <f t="shared" si="8"/>
        <v>46.641025641025642</v>
      </c>
      <c r="M170" s="25">
        <f t="shared" si="8"/>
        <v>15.950905575905576</v>
      </c>
      <c r="N170" s="25">
        <f t="shared" si="8"/>
        <v>0.54879743589743568</v>
      </c>
      <c r="O170" s="25">
        <f t="shared" si="8"/>
        <v>10.879615384615386</v>
      </c>
      <c r="P170" s="25">
        <f t="shared" si="8"/>
        <v>48.194444444444443</v>
      </c>
      <c r="AB170">
        <f t="shared" ref="AB170:AH170" si="10">AB80</f>
        <v>61.025641025641029</v>
      </c>
      <c r="AC170">
        <f t="shared" si="10"/>
        <v>40.320512820512818</v>
      </c>
      <c r="AD170">
        <f t="shared" si="10"/>
        <v>51.025641025641029</v>
      </c>
      <c r="AE170">
        <f t="shared" si="10"/>
        <v>35</v>
      </c>
      <c r="AF170">
        <f t="shared" si="10"/>
        <v>59.42307692307692</v>
      </c>
      <c r="AG170">
        <f t="shared" si="10"/>
        <v>42.371794871794869</v>
      </c>
      <c r="AH170">
        <f t="shared" si="10"/>
        <v>65</v>
      </c>
    </row>
    <row r="171" spans="1:34" s="1" customFormat="1">
      <c r="A171" s="4" t="str">
        <f>A162</f>
        <v>Average</v>
      </c>
      <c r="B171" s="1">
        <f t="shared" ref="B171:P171" si="11">B162</f>
        <v>2</v>
      </c>
      <c r="C171" s="1">
        <f t="shared" si="11"/>
        <v>0</v>
      </c>
      <c r="D171" s="1">
        <f t="shared" si="11"/>
        <v>0.94089088257554809</v>
      </c>
      <c r="E171" s="1">
        <f t="shared" si="11"/>
        <v>0.86741871707788132</v>
      </c>
      <c r="F171" s="24">
        <f t="shared" si="11"/>
        <v>0.74171250618469697</v>
      </c>
      <c r="G171" s="1">
        <f t="shared" ref="G171:I171" si="12">G162</f>
        <v>29</v>
      </c>
      <c r="H171" s="1">
        <f t="shared" si="12"/>
        <v>7</v>
      </c>
      <c r="I171" s="1">
        <f t="shared" si="12"/>
        <v>4</v>
      </c>
      <c r="J171" s="26">
        <f t="shared" si="11"/>
        <v>250.47435897435898</v>
      </c>
      <c r="K171" s="26">
        <f t="shared" si="11"/>
        <v>2.6666666666666665</v>
      </c>
      <c r="L171" s="26">
        <f t="shared" si="11"/>
        <v>64.089743589743591</v>
      </c>
      <c r="M171" s="26">
        <f t="shared" si="11"/>
        <v>33.536653517422749</v>
      </c>
      <c r="N171" s="26">
        <f t="shared" si="11"/>
        <v>0.54900769230769242</v>
      </c>
      <c r="O171" s="26">
        <f t="shared" si="11"/>
        <v>10.77333333333333</v>
      </c>
      <c r="P171" s="26">
        <f t="shared" si="11"/>
        <v>58.17307692307692</v>
      </c>
      <c r="AB171" s="1">
        <f t="shared" ref="AB171:AH171" si="13">AB162</f>
        <v>71.92307692307692</v>
      </c>
      <c r="AC171" s="1">
        <f t="shared" si="13"/>
        <v>46.089743589743591</v>
      </c>
      <c r="AD171" s="1">
        <f t="shared" si="13"/>
        <v>61.474358974358971</v>
      </c>
      <c r="AE171" s="1">
        <f t="shared" si="13"/>
        <v>45.641025641025642</v>
      </c>
      <c r="AF171" s="1">
        <f t="shared" si="13"/>
        <v>68.65384615384616</v>
      </c>
      <c r="AG171" s="1">
        <f t="shared" si="13"/>
        <v>55.256410256410255</v>
      </c>
      <c r="AH171" s="6">
        <f t="shared" si="13"/>
        <v>54.358974358974358</v>
      </c>
    </row>
    <row r="172" spans="1:34">
      <c r="A172" s="2"/>
      <c r="D172">
        <f t="shared" ref="D172:P172" si="14">D170-D171</f>
        <v>-0.13993313683989139</v>
      </c>
      <c r="E172">
        <f t="shared" si="14"/>
        <v>4.5862954625774832E-2</v>
      </c>
      <c r="F172" s="12">
        <f t="shared" si="14"/>
        <v>2.8215719233142811E-2</v>
      </c>
      <c r="G172">
        <f t="shared" si="14"/>
        <v>-6</v>
      </c>
      <c r="H172">
        <f t="shared" si="14"/>
        <v>16</v>
      </c>
      <c r="I172">
        <f t="shared" si="14"/>
        <v>-2</v>
      </c>
      <c r="J172" s="12">
        <f t="shared" si="14"/>
        <v>-26.461538461538453</v>
      </c>
      <c r="K172" s="12">
        <f t="shared" si="14"/>
        <v>0.41025641025641058</v>
      </c>
      <c r="L172" s="11">
        <f t="shared" si="14"/>
        <v>-17.448717948717949</v>
      </c>
      <c r="M172" s="11">
        <f t="shared" si="14"/>
        <v>-17.585747941517173</v>
      </c>
      <c r="N172" s="12">
        <f>N170-N171</f>
        <v>-2.1025641025673725E-4</v>
      </c>
      <c r="O172" s="12">
        <f t="shared" si="14"/>
        <v>0.10628205128205614</v>
      </c>
      <c r="P172" s="11">
        <f t="shared" si="14"/>
        <v>-9.9786324786324769</v>
      </c>
      <c r="AB172" s="11">
        <f t="shared" ref="AB172:AH172" si="15">AB170-AB171</f>
        <v>-10.897435897435891</v>
      </c>
      <c r="AC172">
        <f t="shared" si="15"/>
        <v>-5.7692307692307736</v>
      </c>
      <c r="AD172" s="11">
        <f t="shared" si="15"/>
        <v>-10.448717948717942</v>
      </c>
      <c r="AE172" s="11">
        <f t="shared" si="15"/>
        <v>-10.641025641025642</v>
      </c>
      <c r="AF172">
        <f t="shared" si="15"/>
        <v>-9.2307692307692406</v>
      </c>
      <c r="AG172" s="11">
        <f t="shared" si="15"/>
        <v>-12.884615384615387</v>
      </c>
      <c r="AH172" s="11">
        <f t="shared" si="15"/>
        <v>10.641025641025642</v>
      </c>
    </row>
    <row r="173" spans="1:34">
      <c r="A173" s="2"/>
    </row>
    <row r="174" spans="1:34">
      <c r="A174" s="2" t="str">
        <f t="shared" ref="A174:P174" si="16">A81</f>
        <v>StDev</v>
      </c>
      <c r="B174">
        <f t="shared" si="16"/>
        <v>0</v>
      </c>
      <c r="C174">
        <f t="shared" si="16"/>
        <v>0</v>
      </c>
      <c r="D174">
        <f t="shared" si="16"/>
        <v>0.17421944370218517</v>
      </c>
      <c r="E174">
        <f t="shared" si="16"/>
        <v>0.1065931981101028</v>
      </c>
      <c r="F174">
        <f t="shared" si="16"/>
        <v>0.16747009169591712</v>
      </c>
      <c r="G174">
        <f t="shared" si="16"/>
        <v>0</v>
      </c>
      <c r="H174">
        <f t="shared" si="16"/>
        <v>0</v>
      </c>
      <c r="I174">
        <f t="shared" si="16"/>
        <v>0</v>
      </c>
      <c r="J174">
        <f t="shared" si="16"/>
        <v>79.440166749825565</v>
      </c>
      <c r="K174">
        <f t="shared" si="16"/>
        <v>2.5470595767497248</v>
      </c>
      <c r="L174">
        <f t="shared" si="16"/>
        <v>40.852911437991452</v>
      </c>
      <c r="M174">
        <f t="shared" si="16"/>
        <v>8.6506370482349855</v>
      </c>
      <c r="N174">
        <f t="shared" si="16"/>
        <v>0.25639758289192327</v>
      </c>
      <c r="O174">
        <f t="shared" si="16"/>
        <v>4.5525897987984631</v>
      </c>
      <c r="P174">
        <f t="shared" si="16"/>
        <v>17.96431882487483</v>
      </c>
      <c r="AB174">
        <f t="shared" ref="AB174:AH174" si="17">AB81</f>
        <v>23.470885174668009</v>
      </c>
      <c r="AC174">
        <f t="shared" si="17"/>
        <v>23.854806256848565</v>
      </c>
      <c r="AD174">
        <f t="shared" si="17"/>
        <v>26.839578431170828</v>
      </c>
      <c r="AE174">
        <f t="shared" si="17"/>
        <v>19.771421064483224</v>
      </c>
      <c r="AF174">
        <f t="shared" si="17"/>
        <v>24.053252192976746</v>
      </c>
      <c r="AG174">
        <f t="shared" si="17"/>
        <v>26.404992136404996</v>
      </c>
      <c r="AH174">
        <f t="shared" si="17"/>
        <v>19.771421064483224</v>
      </c>
    </row>
    <row r="175" spans="1:34" s="1" customFormat="1">
      <c r="A175" s="4" t="str">
        <f t="shared" ref="A175:P175" si="18">A163</f>
        <v>StDev</v>
      </c>
      <c r="B175" s="1">
        <f t="shared" si="18"/>
        <v>0</v>
      </c>
      <c r="C175" s="1">
        <f t="shared" si="18"/>
        <v>0</v>
      </c>
      <c r="D175" s="1">
        <f t="shared" si="18"/>
        <v>0.21150385489078113</v>
      </c>
      <c r="E175" s="1">
        <f t="shared" si="18"/>
        <v>0.12776213658928262</v>
      </c>
      <c r="F175" s="1">
        <f t="shared" si="18"/>
        <v>0.16673033736849849</v>
      </c>
      <c r="G175" s="1">
        <f t="shared" si="18"/>
        <v>0</v>
      </c>
      <c r="H175" s="1">
        <f t="shared" si="18"/>
        <v>0</v>
      </c>
      <c r="I175" s="1">
        <f t="shared" si="18"/>
        <v>0</v>
      </c>
      <c r="J175" s="1">
        <f t="shared" si="18"/>
        <v>64.558183635067351</v>
      </c>
      <c r="K175" s="1">
        <f t="shared" si="18"/>
        <v>2.3667977526040542</v>
      </c>
      <c r="L175" s="1">
        <f t="shared" si="18"/>
        <v>40.393257087232001</v>
      </c>
      <c r="M175" s="1">
        <f t="shared" si="18"/>
        <v>29.116113377299254</v>
      </c>
      <c r="N175" s="1">
        <f t="shared" si="18"/>
        <v>0.29380563535887333</v>
      </c>
      <c r="O175" s="1">
        <f t="shared" si="18"/>
        <v>4.2628880724943823</v>
      </c>
      <c r="P175" s="1">
        <f t="shared" si="18"/>
        <v>15.32421247426727</v>
      </c>
      <c r="AB175" s="1">
        <f t="shared" ref="AB175:AH175" si="19">AB163</f>
        <v>20.721260322929904</v>
      </c>
      <c r="AC175" s="1">
        <f t="shared" si="19"/>
        <v>26.24370593555912</v>
      </c>
      <c r="AD175" s="1">
        <f t="shared" si="19"/>
        <v>23.189072862732132</v>
      </c>
      <c r="AE175" s="1">
        <f t="shared" si="19"/>
        <v>22.044214341803745</v>
      </c>
      <c r="AF175" s="1">
        <f t="shared" si="19"/>
        <v>19.148650844663429</v>
      </c>
      <c r="AG175" s="1">
        <f t="shared" si="19"/>
        <v>23.807908703128813</v>
      </c>
      <c r="AH175" s="1">
        <f t="shared" si="19"/>
        <v>22.044214341803745</v>
      </c>
    </row>
    <row r="176" spans="1:34">
      <c r="D176">
        <f>D174-D175</f>
        <v>-3.7284411188595962E-2</v>
      </c>
      <c r="E176">
        <f t="shared" ref="E176:P176" si="20">E174-E175</f>
        <v>-2.1168938479179819E-2</v>
      </c>
      <c r="F176">
        <f t="shared" si="20"/>
        <v>7.3975432741862912E-4</v>
      </c>
      <c r="G176">
        <f t="shared" si="20"/>
        <v>0</v>
      </c>
      <c r="H176">
        <f t="shared" si="20"/>
        <v>0</v>
      </c>
      <c r="I176">
        <f t="shared" si="20"/>
        <v>0</v>
      </c>
      <c r="J176" s="3">
        <f t="shared" si="20"/>
        <v>14.881983114758214</v>
      </c>
      <c r="K176">
        <f t="shared" si="20"/>
        <v>0.1802618241456706</v>
      </c>
      <c r="L176">
        <f t="shared" si="20"/>
        <v>0.45965435075945038</v>
      </c>
      <c r="M176" s="3">
        <f t="shared" si="20"/>
        <v>-20.465476329064266</v>
      </c>
      <c r="N176">
        <f t="shared" si="20"/>
        <v>-3.7408052466950059E-2</v>
      </c>
      <c r="O176">
        <f t="shared" si="20"/>
        <v>0.28970172630408086</v>
      </c>
      <c r="P176">
        <f t="shared" si="20"/>
        <v>2.6401063506075602</v>
      </c>
      <c r="AB176">
        <f t="shared" ref="AB176:AH176" si="21">AB174-AB175</f>
        <v>2.7496248517381048</v>
      </c>
      <c r="AC176">
        <f t="shared" si="21"/>
        <v>-2.3888996787105548</v>
      </c>
      <c r="AD176">
        <f t="shared" si="21"/>
        <v>3.650505568438696</v>
      </c>
      <c r="AE176">
        <f t="shared" si="21"/>
        <v>-2.2727932773205204</v>
      </c>
      <c r="AF176">
        <f t="shared" si="21"/>
        <v>4.9046013483133173</v>
      </c>
      <c r="AG176">
        <f t="shared" si="21"/>
        <v>2.5970834332761825</v>
      </c>
      <c r="AH176">
        <f t="shared" si="21"/>
        <v>-2.2727932773205204</v>
      </c>
    </row>
    <row r="178" spans="1:9">
      <c r="G178" s="5">
        <v>0.9612594790636334</v>
      </c>
      <c r="H178" s="5">
        <v>0.96356742499175729</v>
      </c>
      <c r="I178" s="5">
        <v>0.9947246950214309</v>
      </c>
    </row>
    <row r="179" spans="1:9">
      <c r="G179" s="5">
        <v>0.78830874006810447</v>
      </c>
      <c r="H179" s="5">
        <v>0.9653802497162316</v>
      </c>
      <c r="I179" s="5">
        <v>0.9858115777525539</v>
      </c>
    </row>
    <row r="180" spans="1:9">
      <c r="A180" t="s">
        <v>329</v>
      </c>
    </row>
    <row r="181" spans="1:9">
      <c r="A181" s="12" t="s">
        <v>330</v>
      </c>
      <c r="B181" s="12"/>
      <c r="C181" s="12"/>
      <c r="D181" s="12"/>
      <c r="E181" s="12"/>
      <c r="F181" s="12"/>
      <c r="G181" s="12"/>
      <c r="H181" s="12"/>
    </row>
    <row r="182" spans="1:9">
      <c r="A182" s="11" t="s">
        <v>332</v>
      </c>
      <c r="B182" s="11"/>
      <c r="C182" s="11"/>
      <c r="D182" s="11"/>
      <c r="E182" s="11"/>
      <c r="F182" s="11"/>
      <c r="G182" s="11"/>
      <c r="H182" s="11"/>
    </row>
    <row r="183" spans="1:9">
      <c r="A183" s="11" t="s">
        <v>333</v>
      </c>
      <c r="B183" s="11"/>
      <c r="C183" s="11"/>
      <c r="D183" s="11"/>
      <c r="E183" s="11"/>
      <c r="F183" s="11"/>
      <c r="G183" s="11"/>
      <c r="H183" s="11"/>
    </row>
    <row r="184" spans="1:9">
      <c r="A184" s="11" t="s">
        <v>331</v>
      </c>
      <c r="B184" s="11"/>
      <c r="C184" s="11"/>
      <c r="D184" s="11"/>
      <c r="E184" s="11"/>
      <c r="F184" s="11"/>
      <c r="G184" s="11"/>
      <c r="H184" s="11"/>
    </row>
    <row r="185" spans="1:9">
      <c r="A185" s="11"/>
      <c r="B185" s="11" t="s">
        <v>345</v>
      </c>
      <c r="C185" s="11"/>
      <c r="D185" s="11"/>
      <c r="E185" s="11"/>
      <c r="F185" s="11"/>
      <c r="G185" s="11"/>
      <c r="H185" s="11"/>
    </row>
    <row r="186" spans="1:9">
      <c r="A186" s="12" t="s">
        <v>334</v>
      </c>
      <c r="B186" s="12"/>
      <c r="C186" s="12"/>
      <c r="D186" s="12"/>
      <c r="E186" s="12"/>
      <c r="F186" s="12"/>
      <c r="G186" s="12"/>
      <c r="H186" s="12"/>
    </row>
    <row r="187" spans="1:9">
      <c r="A187" s="11" t="s">
        <v>335</v>
      </c>
      <c r="B187" s="11"/>
      <c r="C187" s="11"/>
      <c r="D187" s="11"/>
      <c r="E187" s="11"/>
      <c r="F187" s="11"/>
      <c r="G187" s="11"/>
      <c r="H187" s="11"/>
    </row>
    <row r="188" spans="1:9">
      <c r="A188" s="11"/>
      <c r="B188" s="11" t="s">
        <v>336</v>
      </c>
      <c r="C188" s="11"/>
      <c r="D188" s="11"/>
      <c r="E188" s="11"/>
      <c r="F188" s="11"/>
      <c r="G188" s="11"/>
      <c r="H188" s="11"/>
    </row>
  </sheetData>
  <sortState ref="A2:AH157">
    <sortCondition ref="B2:B157"/>
    <sortCondition ref="C2:C157"/>
    <sortCondition ref="A2:A15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H196"/>
  <sheetViews>
    <sheetView zoomScale="80" zoomScaleNormal="80" workbookViewId="0">
      <pane ySplit="1" topLeftCell="A155" activePane="bottomLeft" state="frozen"/>
      <selection pane="bottomLeft" activeCell="F173" sqref="F173:F175"/>
    </sheetView>
  </sheetViews>
  <sheetFormatPr defaultColWidth="8.85546875" defaultRowHeight="1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3" bestFit="1" customWidth="1"/>
    <col min="11" max="11" width="11.42578125" bestFit="1" customWidth="1"/>
    <col min="12" max="12" width="13" bestFit="1" customWidth="1"/>
    <col min="13" max="13" width="20.7109375" bestFit="1" customWidth="1"/>
    <col min="14" max="14" width="11.42578125" bestFit="1" customWidth="1"/>
    <col min="15" max="16" width="12.42578125"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c r="A28">
        <v>1</v>
      </c>
      <c r="B28">
        <v>2</v>
      </c>
      <c r="C28">
        <v>1</v>
      </c>
      <c r="D28">
        <v>0.64002879769618426</v>
      </c>
      <c r="E28">
        <v>0.7016574585635359</v>
      </c>
      <c r="F28">
        <v>0.50454029511918275</v>
      </c>
      <c r="G28">
        <v>0</v>
      </c>
      <c r="H28">
        <v>0</v>
      </c>
      <c r="I28">
        <v>0</v>
      </c>
      <c r="J28">
        <v>300</v>
      </c>
      <c r="K28">
        <v>2</v>
      </c>
      <c r="L28">
        <v>21</v>
      </c>
      <c r="M28">
        <v>10.5</v>
      </c>
      <c r="N28">
        <v>0.8</v>
      </c>
      <c r="O28">
        <v>12.5</v>
      </c>
      <c r="P28">
        <v>79.166666666666671</v>
      </c>
      <c r="V28">
        <v>0</v>
      </c>
      <c r="W28">
        <v>889</v>
      </c>
      <c r="X28">
        <v>889</v>
      </c>
      <c r="Y28" t="s">
        <v>25</v>
      </c>
      <c r="Z28">
        <v>0.2</v>
      </c>
      <c r="AA28">
        <v>0</v>
      </c>
      <c r="AB28">
        <v>95</v>
      </c>
      <c r="AC28">
        <v>85</v>
      </c>
      <c r="AD28">
        <v>85</v>
      </c>
      <c r="AE28">
        <v>50</v>
      </c>
      <c r="AF28">
        <v>90</v>
      </c>
      <c r="AG28">
        <v>70</v>
      </c>
      <c r="AH28">
        <v>50</v>
      </c>
    </row>
    <row r="29" spans="1:34">
      <c r="A29">
        <v>2</v>
      </c>
      <c r="B29">
        <v>2</v>
      </c>
      <c r="C29">
        <v>1</v>
      </c>
      <c r="D29">
        <v>0.83873290136789058</v>
      </c>
      <c r="E29">
        <v>0.91949486977111283</v>
      </c>
      <c r="F29">
        <v>0.66118047673098757</v>
      </c>
      <c r="G29">
        <v>0</v>
      </c>
      <c r="H29">
        <v>0</v>
      </c>
      <c r="I29">
        <v>0</v>
      </c>
      <c r="J29">
        <v>300</v>
      </c>
      <c r="K29">
        <v>3</v>
      </c>
      <c r="L29">
        <v>39</v>
      </c>
      <c r="M29">
        <v>13</v>
      </c>
      <c r="N29">
        <v>0.15000000000000002</v>
      </c>
      <c r="O29">
        <v>9.76</v>
      </c>
      <c r="P29">
        <v>65</v>
      </c>
      <c r="V29">
        <v>0</v>
      </c>
      <c r="W29">
        <v>229</v>
      </c>
      <c r="X29">
        <v>1165</v>
      </c>
      <c r="Y29" t="s">
        <v>25</v>
      </c>
      <c r="Z29">
        <v>0.85</v>
      </c>
      <c r="AA29">
        <v>0</v>
      </c>
      <c r="AB29">
        <v>75</v>
      </c>
      <c r="AC29">
        <v>80</v>
      </c>
      <c r="AD29">
        <v>70</v>
      </c>
      <c r="AE29">
        <v>30</v>
      </c>
      <c r="AF29">
        <v>80</v>
      </c>
      <c r="AG29">
        <v>55</v>
      </c>
      <c r="AH29">
        <v>70</v>
      </c>
    </row>
    <row r="30" spans="1:34">
      <c r="A30">
        <v>3</v>
      </c>
      <c r="B30">
        <v>2</v>
      </c>
      <c r="C30">
        <v>1</v>
      </c>
      <c r="D30">
        <v>0.43484521238300938</v>
      </c>
      <c r="E30">
        <v>0.47671665351223363</v>
      </c>
      <c r="F30">
        <v>0.34279228149829738</v>
      </c>
      <c r="G30">
        <v>0</v>
      </c>
      <c r="H30">
        <v>0</v>
      </c>
      <c r="I30">
        <v>0</v>
      </c>
      <c r="J30">
        <v>152</v>
      </c>
      <c r="K30">
        <v>1</v>
      </c>
      <c r="L30">
        <v>10</v>
      </c>
      <c r="M30">
        <v>10</v>
      </c>
      <c r="N30">
        <v>1</v>
      </c>
      <c r="O30">
        <v>0</v>
      </c>
      <c r="P30">
        <v>59.166666666666664</v>
      </c>
      <c r="V30">
        <v>148</v>
      </c>
      <c r="W30">
        <v>604</v>
      </c>
      <c r="X30">
        <v>604</v>
      </c>
      <c r="Y30" t="s">
        <v>24</v>
      </c>
      <c r="Z30">
        <v>0</v>
      </c>
      <c r="AA30">
        <v>1</v>
      </c>
      <c r="AB30">
        <v>95</v>
      </c>
      <c r="AC30">
        <v>15</v>
      </c>
      <c r="AD30">
        <v>35</v>
      </c>
      <c r="AE30">
        <v>90</v>
      </c>
      <c r="AF30">
        <v>85</v>
      </c>
      <c r="AG30">
        <v>35</v>
      </c>
      <c r="AH30">
        <v>10</v>
      </c>
    </row>
    <row r="31" spans="1:34">
      <c r="A31">
        <v>5</v>
      </c>
      <c r="B31">
        <v>2</v>
      </c>
      <c r="C31">
        <v>1</v>
      </c>
      <c r="D31">
        <v>0.84161267098632109</v>
      </c>
      <c r="E31">
        <v>0.92265193370165743</v>
      </c>
      <c r="F31">
        <v>0.66345062429057888</v>
      </c>
      <c r="G31">
        <v>0</v>
      </c>
      <c r="H31">
        <v>0</v>
      </c>
      <c r="I31">
        <v>0</v>
      </c>
      <c r="J31">
        <v>300</v>
      </c>
      <c r="K31">
        <v>2</v>
      </c>
      <c r="L31">
        <v>28</v>
      </c>
      <c r="M31">
        <v>14</v>
      </c>
      <c r="N31">
        <v>0.8</v>
      </c>
      <c r="O31">
        <v>8.5</v>
      </c>
      <c r="P31">
        <v>50</v>
      </c>
      <c r="V31">
        <v>0</v>
      </c>
      <c r="W31">
        <v>884</v>
      </c>
      <c r="X31">
        <v>1169</v>
      </c>
      <c r="Y31" t="s">
        <v>25</v>
      </c>
      <c r="Z31">
        <v>0.2</v>
      </c>
      <c r="AA31">
        <v>0</v>
      </c>
      <c r="AB31">
        <v>50</v>
      </c>
      <c r="AC31">
        <v>30</v>
      </c>
      <c r="AD31">
        <v>60</v>
      </c>
      <c r="AE31">
        <v>70</v>
      </c>
      <c r="AF31">
        <v>65</v>
      </c>
      <c r="AG31">
        <v>25</v>
      </c>
      <c r="AH31">
        <v>30</v>
      </c>
    </row>
    <row r="32" spans="1:34">
      <c r="A32">
        <v>6</v>
      </c>
      <c r="B32">
        <v>2</v>
      </c>
      <c r="C32">
        <v>1</v>
      </c>
      <c r="D32">
        <v>0.5759539236861051</v>
      </c>
      <c r="E32">
        <v>0.63141278610891871</v>
      </c>
      <c r="F32">
        <v>0.45402951191827468</v>
      </c>
      <c r="G32">
        <v>0</v>
      </c>
      <c r="H32">
        <v>0</v>
      </c>
      <c r="I32">
        <v>0</v>
      </c>
      <c r="J32">
        <v>149</v>
      </c>
      <c r="K32">
        <v>1</v>
      </c>
      <c r="L32">
        <v>15</v>
      </c>
      <c r="M32">
        <v>15</v>
      </c>
      <c r="N32">
        <v>0.19999999999999996</v>
      </c>
      <c r="O32">
        <v>12.38</v>
      </c>
      <c r="P32">
        <v>65.833333333333329</v>
      </c>
      <c r="V32">
        <v>151</v>
      </c>
      <c r="W32">
        <v>800</v>
      </c>
      <c r="X32">
        <v>800</v>
      </c>
      <c r="Y32" t="s">
        <v>24</v>
      </c>
      <c r="Z32">
        <v>0.8</v>
      </c>
      <c r="AA32">
        <v>1</v>
      </c>
      <c r="AB32">
        <v>85</v>
      </c>
      <c r="AC32">
        <v>85</v>
      </c>
      <c r="AD32">
        <v>65</v>
      </c>
      <c r="AE32">
        <v>25</v>
      </c>
      <c r="AF32">
        <v>70</v>
      </c>
      <c r="AG32">
        <v>65</v>
      </c>
      <c r="AH32">
        <v>75</v>
      </c>
    </row>
    <row r="33" spans="1:34">
      <c r="A33">
        <v>7</v>
      </c>
      <c r="B33">
        <v>2</v>
      </c>
      <c r="C33">
        <v>1</v>
      </c>
      <c r="D33">
        <v>0.73866090712742982</v>
      </c>
      <c r="E33">
        <v>0.80978689818468819</v>
      </c>
      <c r="F33">
        <v>0.5822928490351873</v>
      </c>
      <c r="G33">
        <v>0</v>
      </c>
      <c r="H33">
        <v>0</v>
      </c>
      <c r="I33">
        <v>0</v>
      </c>
      <c r="J33">
        <v>214</v>
      </c>
      <c r="K33">
        <v>1</v>
      </c>
      <c r="L33">
        <v>15</v>
      </c>
      <c r="M33">
        <v>15</v>
      </c>
      <c r="N33">
        <v>0.14290000000000003</v>
      </c>
      <c r="O33">
        <v>11.42</v>
      </c>
      <c r="P33">
        <v>75</v>
      </c>
      <c r="V33">
        <v>86</v>
      </c>
      <c r="W33">
        <v>1026</v>
      </c>
      <c r="X33">
        <v>1026</v>
      </c>
      <c r="Z33">
        <v>0.85709999999999997</v>
      </c>
      <c r="AA33">
        <v>1</v>
      </c>
      <c r="AB33">
        <v>95</v>
      </c>
      <c r="AC33">
        <v>70</v>
      </c>
      <c r="AD33">
        <v>75</v>
      </c>
      <c r="AE33">
        <v>40</v>
      </c>
      <c r="AF33">
        <v>85</v>
      </c>
      <c r="AG33">
        <v>85</v>
      </c>
      <c r="AH33">
        <v>60</v>
      </c>
    </row>
    <row r="34" spans="1:34">
      <c r="A34">
        <v>8</v>
      </c>
      <c r="B34">
        <v>2</v>
      </c>
      <c r="C34">
        <v>1</v>
      </c>
      <c r="D34">
        <v>0.54859611231101513</v>
      </c>
      <c r="E34">
        <v>0.60142067876874505</v>
      </c>
      <c r="F34">
        <v>0.43246311010215666</v>
      </c>
      <c r="G34">
        <v>0</v>
      </c>
      <c r="H34">
        <v>0</v>
      </c>
      <c r="I34">
        <v>0</v>
      </c>
      <c r="J34">
        <v>133</v>
      </c>
      <c r="K34">
        <v>1</v>
      </c>
      <c r="L34">
        <v>15</v>
      </c>
      <c r="M34">
        <v>15</v>
      </c>
      <c r="N34">
        <v>0.875</v>
      </c>
      <c r="O34">
        <v>17</v>
      </c>
      <c r="P34">
        <v>53.333333333333336</v>
      </c>
      <c r="V34">
        <v>167</v>
      </c>
      <c r="W34">
        <v>762</v>
      </c>
      <c r="X34">
        <v>762</v>
      </c>
      <c r="Y34" t="s">
        <v>24</v>
      </c>
      <c r="Z34">
        <v>0.125</v>
      </c>
      <c r="AA34">
        <v>1</v>
      </c>
      <c r="AB34">
        <v>65</v>
      </c>
      <c r="AC34">
        <v>25</v>
      </c>
      <c r="AD34">
        <v>25</v>
      </c>
      <c r="AE34">
        <v>95</v>
      </c>
      <c r="AF34">
        <v>60</v>
      </c>
      <c r="AG34">
        <v>50</v>
      </c>
      <c r="AH34">
        <v>5</v>
      </c>
    </row>
    <row r="35" spans="1:34">
      <c r="A35">
        <v>9</v>
      </c>
      <c r="B35">
        <v>2</v>
      </c>
      <c r="C35">
        <v>1</v>
      </c>
      <c r="D35">
        <v>0.83585313174946008</v>
      </c>
      <c r="E35">
        <v>0.91633780584056823</v>
      </c>
      <c r="F35">
        <v>0.65891032917139614</v>
      </c>
      <c r="G35">
        <v>0</v>
      </c>
      <c r="H35">
        <v>0</v>
      </c>
      <c r="I35">
        <v>0</v>
      </c>
      <c r="J35">
        <v>300</v>
      </c>
      <c r="K35">
        <v>3</v>
      </c>
      <c r="L35">
        <v>8</v>
      </c>
      <c r="M35">
        <v>2.6666666666666665</v>
      </c>
      <c r="N35">
        <v>1</v>
      </c>
      <c r="O35">
        <v>0</v>
      </c>
      <c r="P35">
        <v>75</v>
      </c>
      <c r="V35">
        <v>0</v>
      </c>
      <c r="W35">
        <v>362</v>
      </c>
      <c r="X35">
        <v>1161</v>
      </c>
      <c r="Y35" t="s">
        <v>25</v>
      </c>
      <c r="Z35">
        <v>0</v>
      </c>
      <c r="AA35">
        <v>0</v>
      </c>
      <c r="AB35">
        <v>85</v>
      </c>
      <c r="AC35">
        <v>90</v>
      </c>
      <c r="AD35">
        <v>85</v>
      </c>
      <c r="AE35">
        <v>30</v>
      </c>
      <c r="AF35">
        <v>95</v>
      </c>
      <c r="AG35">
        <v>65</v>
      </c>
      <c r="AH35">
        <v>70</v>
      </c>
    </row>
    <row r="36" spans="1:34">
      <c r="A36">
        <v>10</v>
      </c>
      <c r="B36">
        <v>2</v>
      </c>
      <c r="C36">
        <v>1</v>
      </c>
      <c r="D36">
        <v>0.72210223182145428</v>
      </c>
      <c r="E36">
        <v>0.79163378058405687</v>
      </c>
      <c r="F36">
        <v>0.56923950056753692</v>
      </c>
      <c r="G36">
        <v>0</v>
      </c>
      <c r="H36">
        <v>0</v>
      </c>
      <c r="I36">
        <v>0</v>
      </c>
      <c r="J36">
        <v>300</v>
      </c>
      <c r="K36">
        <v>2</v>
      </c>
      <c r="L36">
        <v>46</v>
      </c>
      <c r="M36">
        <v>23</v>
      </c>
      <c r="N36">
        <v>0.30000000000000004</v>
      </c>
      <c r="O36">
        <v>11.14</v>
      </c>
      <c r="P36">
        <v>70.833333333333329</v>
      </c>
      <c r="V36">
        <v>0</v>
      </c>
      <c r="W36">
        <v>830</v>
      </c>
      <c r="X36">
        <v>1003</v>
      </c>
      <c r="Y36" t="s">
        <v>25</v>
      </c>
      <c r="Z36">
        <v>0.7</v>
      </c>
      <c r="AA36">
        <v>0</v>
      </c>
      <c r="AB36">
        <v>80</v>
      </c>
      <c r="AC36">
        <v>75</v>
      </c>
      <c r="AD36">
        <v>75</v>
      </c>
      <c r="AE36">
        <v>40</v>
      </c>
      <c r="AF36">
        <v>85</v>
      </c>
      <c r="AG36">
        <v>70</v>
      </c>
      <c r="AH36">
        <v>60</v>
      </c>
    </row>
    <row r="37" spans="1:34">
      <c r="A37">
        <v>11</v>
      </c>
      <c r="B37">
        <v>2</v>
      </c>
      <c r="C37">
        <v>1</v>
      </c>
      <c r="D37">
        <v>0.85529157667386613</v>
      </c>
      <c r="E37">
        <v>0.93764798737174426</v>
      </c>
      <c r="F37">
        <v>0.67423382519863795</v>
      </c>
      <c r="G37">
        <v>0</v>
      </c>
      <c r="H37">
        <v>0</v>
      </c>
      <c r="I37">
        <v>0</v>
      </c>
      <c r="J37">
        <v>226</v>
      </c>
      <c r="K37">
        <v>1</v>
      </c>
      <c r="L37">
        <v>12</v>
      </c>
      <c r="M37">
        <v>12</v>
      </c>
      <c r="N37">
        <v>0.73330000000000006</v>
      </c>
      <c r="O37">
        <v>9.5</v>
      </c>
      <c r="P37">
        <v>55</v>
      </c>
      <c r="V37">
        <v>74</v>
      </c>
      <c r="W37">
        <v>1188</v>
      </c>
      <c r="X37">
        <v>1188</v>
      </c>
      <c r="Y37" t="s">
        <v>24</v>
      </c>
      <c r="Z37">
        <v>0.26669999999999999</v>
      </c>
      <c r="AA37">
        <v>1</v>
      </c>
      <c r="AB37">
        <v>50</v>
      </c>
      <c r="AC37">
        <v>10</v>
      </c>
      <c r="AD37">
        <v>50</v>
      </c>
      <c r="AE37">
        <v>90</v>
      </c>
      <c r="AF37">
        <v>60</v>
      </c>
      <c r="AG37">
        <v>70</v>
      </c>
      <c r="AH37">
        <v>10</v>
      </c>
    </row>
    <row r="38" spans="1:34">
      <c r="A38">
        <v>12</v>
      </c>
      <c r="B38">
        <v>2</v>
      </c>
      <c r="C38">
        <v>1</v>
      </c>
      <c r="D38">
        <v>0.79049676025917925</v>
      </c>
      <c r="E38">
        <v>0.8666140489344909</v>
      </c>
      <c r="F38">
        <v>0.62315550510783202</v>
      </c>
      <c r="G38">
        <v>0</v>
      </c>
      <c r="H38">
        <v>0</v>
      </c>
      <c r="I38">
        <v>0</v>
      </c>
      <c r="J38">
        <v>300</v>
      </c>
      <c r="K38">
        <v>3</v>
      </c>
      <c r="L38">
        <v>90</v>
      </c>
      <c r="M38">
        <v>30</v>
      </c>
      <c r="N38">
        <v>0.35</v>
      </c>
      <c r="O38">
        <v>12.77</v>
      </c>
      <c r="P38">
        <v>79.166666666666671</v>
      </c>
      <c r="V38">
        <v>0</v>
      </c>
      <c r="W38">
        <v>995</v>
      </c>
      <c r="X38">
        <v>1098</v>
      </c>
      <c r="Y38" t="s">
        <v>25</v>
      </c>
      <c r="Z38">
        <v>0.65</v>
      </c>
      <c r="AA38">
        <v>0</v>
      </c>
      <c r="AB38">
        <v>90</v>
      </c>
      <c r="AC38">
        <v>85</v>
      </c>
      <c r="AD38">
        <v>85</v>
      </c>
      <c r="AE38">
        <v>60</v>
      </c>
      <c r="AF38">
        <v>85</v>
      </c>
      <c r="AG38">
        <v>70</v>
      </c>
      <c r="AH38">
        <v>40</v>
      </c>
    </row>
    <row r="39" spans="1:34">
      <c r="A39">
        <v>13</v>
      </c>
      <c r="B39">
        <v>2</v>
      </c>
      <c r="C39">
        <v>1</v>
      </c>
      <c r="D39">
        <v>0.73650107991360692</v>
      </c>
      <c r="E39">
        <v>0.80741910023677976</v>
      </c>
      <c r="F39">
        <v>0.58059023836549373</v>
      </c>
      <c r="G39">
        <v>0</v>
      </c>
      <c r="H39">
        <v>0</v>
      </c>
      <c r="I39">
        <v>0</v>
      </c>
      <c r="J39">
        <v>300</v>
      </c>
      <c r="K39">
        <v>2</v>
      </c>
      <c r="L39">
        <v>30</v>
      </c>
      <c r="M39">
        <v>15</v>
      </c>
      <c r="N39">
        <v>0.7</v>
      </c>
      <c r="O39">
        <v>16.670000000000002</v>
      </c>
      <c r="P39">
        <v>63.333333333333336</v>
      </c>
      <c r="V39">
        <v>0</v>
      </c>
      <c r="W39">
        <v>1008</v>
      </c>
      <c r="X39">
        <v>1023</v>
      </c>
      <c r="Y39" t="s">
        <v>25</v>
      </c>
      <c r="Z39">
        <v>0.3</v>
      </c>
      <c r="AA39">
        <v>0</v>
      </c>
      <c r="AB39">
        <v>80</v>
      </c>
      <c r="AC39">
        <v>50</v>
      </c>
      <c r="AD39">
        <v>50</v>
      </c>
      <c r="AE39">
        <v>70</v>
      </c>
      <c r="AF39">
        <v>65</v>
      </c>
      <c r="AG39">
        <v>65</v>
      </c>
      <c r="AH39">
        <v>30</v>
      </c>
    </row>
    <row r="40" spans="1:34">
      <c r="A40">
        <v>14</v>
      </c>
      <c r="B40">
        <v>2</v>
      </c>
      <c r="C40">
        <v>1</v>
      </c>
      <c r="D40">
        <v>0.55795536357091435</v>
      </c>
      <c r="E40">
        <v>0.61168113654301504</v>
      </c>
      <c r="F40">
        <v>0.43984108967082858</v>
      </c>
      <c r="G40">
        <v>0</v>
      </c>
      <c r="H40">
        <v>0</v>
      </c>
      <c r="I40">
        <v>0</v>
      </c>
      <c r="J40">
        <v>300</v>
      </c>
      <c r="K40">
        <v>3</v>
      </c>
      <c r="L40">
        <v>24</v>
      </c>
      <c r="M40">
        <v>8</v>
      </c>
      <c r="N40">
        <v>0.75</v>
      </c>
      <c r="O40">
        <v>18.8</v>
      </c>
      <c r="P40">
        <v>85.833333333333329</v>
      </c>
      <c r="V40">
        <v>0</v>
      </c>
      <c r="W40">
        <v>518</v>
      </c>
      <c r="X40">
        <v>775</v>
      </c>
      <c r="Y40" t="s">
        <v>25</v>
      </c>
      <c r="Z40">
        <v>0.25</v>
      </c>
      <c r="AA40">
        <v>0</v>
      </c>
      <c r="AB40">
        <v>100</v>
      </c>
      <c r="AC40">
        <v>35</v>
      </c>
      <c r="AD40">
        <v>100</v>
      </c>
      <c r="AE40">
        <v>95</v>
      </c>
      <c r="AF40">
        <v>95</v>
      </c>
      <c r="AG40">
        <v>90</v>
      </c>
      <c r="AH40">
        <v>5</v>
      </c>
    </row>
    <row r="41" spans="1:34">
      <c r="A41">
        <v>15</v>
      </c>
      <c r="B41">
        <v>2</v>
      </c>
      <c r="C41">
        <v>1</v>
      </c>
      <c r="D41">
        <v>0.77969762419006483</v>
      </c>
      <c r="E41">
        <v>0.85477505919494867</v>
      </c>
      <c r="F41">
        <v>0.61464245175936438</v>
      </c>
      <c r="G41">
        <v>0</v>
      </c>
      <c r="H41">
        <v>0</v>
      </c>
      <c r="I41">
        <v>0</v>
      </c>
      <c r="J41">
        <v>159</v>
      </c>
      <c r="K41">
        <v>1</v>
      </c>
      <c r="L41">
        <v>16</v>
      </c>
      <c r="M41">
        <v>16</v>
      </c>
      <c r="N41">
        <v>0.5</v>
      </c>
      <c r="O41">
        <v>9.1999999999999993</v>
      </c>
      <c r="P41">
        <v>59.166666666666664</v>
      </c>
      <c r="V41">
        <v>141</v>
      </c>
      <c r="W41">
        <v>1083</v>
      </c>
      <c r="X41">
        <v>1083</v>
      </c>
      <c r="Y41" t="s">
        <v>24</v>
      </c>
      <c r="Z41">
        <v>0.5</v>
      </c>
      <c r="AA41">
        <v>1</v>
      </c>
      <c r="AB41">
        <v>60</v>
      </c>
      <c r="AC41">
        <v>90</v>
      </c>
      <c r="AD41">
        <v>70</v>
      </c>
      <c r="AE41">
        <v>20</v>
      </c>
      <c r="AF41">
        <v>85</v>
      </c>
      <c r="AG41">
        <v>30</v>
      </c>
      <c r="AH41">
        <v>80</v>
      </c>
    </row>
    <row r="42" spans="1:34">
      <c r="A42">
        <v>16</v>
      </c>
      <c r="B42">
        <v>2</v>
      </c>
      <c r="C42">
        <v>1</v>
      </c>
      <c r="D42">
        <v>0.91216702663786897</v>
      </c>
      <c r="E42">
        <v>1</v>
      </c>
      <c r="F42">
        <v>0.71906923950056756</v>
      </c>
      <c r="G42">
        <v>0</v>
      </c>
      <c r="H42">
        <v>0</v>
      </c>
      <c r="I42">
        <v>0</v>
      </c>
      <c r="J42">
        <v>270</v>
      </c>
      <c r="K42">
        <v>2</v>
      </c>
      <c r="L42">
        <v>19</v>
      </c>
      <c r="M42">
        <v>9.5</v>
      </c>
      <c r="N42">
        <v>0.66670000000000007</v>
      </c>
      <c r="O42">
        <v>7.83</v>
      </c>
      <c r="P42">
        <v>83.333333333333329</v>
      </c>
      <c r="V42">
        <v>30</v>
      </c>
      <c r="W42">
        <v>1267</v>
      </c>
      <c r="X42">
        <v>1267</v>
      </c>
      <c r="Y42" t="s">
        <v>24</v>
      </c>
      <c r="Z42">
        <v>0.33329999999999999</v>
      </c>
      <c r="AA42">
        <v>1</v>
      </c>
      <c r="AB42">
        <v>95</v>
      </c>
      <c r="AC42">
        <v>60</v>
      </c>
      <c r="AD42">
        <v>95</v>
      </c>
      <c r="AE42">
        <v>60</v>
      </c>
      <c r="AF42">
        <v>95</v>
      </c>
      <c r="AG42">
        <v>95</v>
      </c>
      <c r="AH42">
        <v>40</v>
      </c>
    </row>
    <row r="43" spans="1:34">
      <c r="A43">
        <v>17</v>
      </c>
      <c r="B43">
        <v>2</v>
      </c>
      <c r="C43">
        <v>1</v>
      </c>
      <c r="D43">
        <v>0.76169906407487398</v>
      </c>
      <c r="E43">
        <v>0.835043409629045</v>
      </c>
      <c r="F43">
        <v>0.60045402951191829</v>
      </c>
      <c r="G43">
        <v>0</v>
      </c>
      <c r="H43">
        <v>0</v>
      </c>
      <c r="I43">
        <v>0</v>
      </c>
      <c r="J43">
        <v>282</v>
      </c>
      <c r="K43">
        <v>2</v>
      </c>
      <c r="L43">
        <v>39</v>
      </c>
      <c r="M43">
        <v>19.5</v>
      </c>
      <c r="N43">
        <v>0.31579999999999997</v>
      </c>
      <c r="O43">
        <v>12.08</v>
      </c>
      <c r="P43">
        <v>59.166666666666664</v>
      </c>
      <c r="V43">
        <v>18</v>
      </c>
      <c r="W43">
        <v>1058</v>
      </c>
      <c r="X43">
        <v>1058</v>
      </c>
      <c r="Y43" t="s">
        <v>24</v>
      </c>
      <c r="Z43">
        <v>0.68420000000000003</v>
      </c>
      <c r="AA43">
        <v>1</v>
      </c>
      <c r="AB43">
        <v>85</v>
      </c>
      <c r="AC43">
        <v>25</v>
      </c>
      <c r="AD43">
        <v>60</v>
      </c>
      <c r="AE43">
        <v>30</v>
      </c>
      <c r="AF43">
        <v>85</v>
      </c>
      <c r="AG43">
        <v>70</v>
      </c>
      <c r="AH43">
        <v>70</v>
      </c>
    </row>
    <row r="44" spans="1:34">
      <c r="A44">
        <v>18</v>
      </c>
      <c r="B44">
        <v>2</v>
      </c>
      <c r="C44">
        <v>1</v>
      </c>
      <c r="D44">
        <v>0.86033117350611954</v>
      </c>
      <c r="E44">
        <v>0.94317284925019729</v>
      </c>
      <c r="F44">
        <v>0.67820658342792284</v>
      </c>
      <c r="G44">
        <v>0</v>
      </c>
      <c r="H44">
        <v>0</v>
      </c>
      <c r="I44">
        <v>0</v>
      </c>
      <c r="J44">
        <v>278</v>
      </c>
      <c r="K44">
        <v>2</v>
      </c>
      <c r="L44">
        <v>24</v>
      </c>
      <c r="M44">
        <v>12</v>
      </c>
      <c r="N44">
        <v>0</v>
      </c>
      <c r="O44">
        <v>6.44</v>
      </c>
      <c r="P44">
        <v>86.666666666666671</v>
      </c>
      <c r="V44">
        <v>22</v>
      </c>
      <c r="W44">
        <v>1195</v>
      </c>
      <c r="X44">
        <v>1195</v>
      </c>
      <c r="Y44" t="s">
        <v>24</v>
      </c>
      <c r="Z44">
        <v>1</v>
      </c>
      <c r="AA44">
        <v>1</v>
      </c>
      <c r="AB44">
        <v>90</v>
      </c>
      <c r="AC44">
        <v>95</v>
      </c>
      <c r="AD44">
        <v>100</v>
      </c>
      <c r="AE44">
        <v>65</v>
      </c>
      <c r="AF44">
        <v>90</v>
      </c>
      <c r="AG44">
        <v>80</v>
      </c>
      <c r="AH44">
        <v>35</v>
      </c>
    </row>
    <row r="45" spans="1:34">
      <c r="A45">
        <v>19</v>
      </c>
      <c r="B45">
        <v>2</v>
      </c>
      <c r="C45">
        <v>1</v>
      </c>
      <c r="D45">
        <v>0.78113750899928003</v>
      </c>
      <c r="E45">
        <v>0.85635359116022103</v>
      </c>
      <c r="F45">
        <v>0.6157775255391601</v>
      </c>
      <c r="G45">
        <v>0</v>
      </c>
      <c r="H45">
        <v>0</v>
      </c>
      <c r="I45">
        <v>0</v>
      </c>
      <c r="J45">
        <v>290</v>
      </c>
      <c r="K45">
        <v>1</v>
      </c>
      <c r="L45">
        <v>76</v>
      </c>
      <c r="M45">
        <v>76</v>
      </c>
      <c r="N45">
        <v>0.42110000000000003</v>
      </c>
      <c r="O45">
        <v>12.27</v>
      </c>
      <c r="P45">
        <v>79.166666666666671</v>
      </c>
      <c r="V45">
        <v>10</v>
      </c>
      <c r="W45">
        <v>1085</v>
      </c>
      <c r="X45">
        <v>1085</v>
      </c>
      <c r="Y45" t="s">
        <v>24</v>
      </c>
      <c r="Z45">
        <v>0.57889999999999997</v>
      </c>
      <c r="AA45">
        <v>1</v>
      </c>
      <c r="AB45">
        <v>80</v>
      </c>
      <c r="AC45">
        <v>85</v>
      </c>
      <c r="AD45">
        <v>90</v>
      </c>
      <c r="AE45">
        <v>45</v>
      </c>
      <c r="AF45">
        <v>90</v>
      </c>
      <c r="AG45">
        <v>85</v>
      </c>
      <c r="AH45">
        <v>55</v>
      </c>
    </row>
    <row r="46" spans="1:34">
      <c r="A46">
        <v>20</v>
      </c>
      <c r="B46">
        <v>2</v>
      </c>
      <c r="C46">
        <v>1</v>
      </c>
      <c r="D46">
        <v>0.68178545716342698</v>
      </c>
      <c r="E46">
        <v>0.74743488555643256</v>
      </c>
      <c r="F46">
        <v>0.53745743473325769</v>
      </c>
      <c r="G46">
        <v>0</v>
      </c>
      <c r="H46">
        <v>0</v>
      </c>
      <c r="I46">
        <v>0</v>
      </c>
      <c r="J46">
        <v>190</v>
      </c>
      <c r="K46">
        <v>1</v>
      </c>
      <c r="L46">
        <v>12</v>
      </c>
      <c r="M46">
        <v>12</v>
      </c>
      <c r="N46">
        <v>7.6899999999999968E-2</v>
      </c>
      <c r="O46">
        <v>7.83</v>
      </c>
      <c r="P46">
        <v>73.333333333333329</v>
      </c>
      <c r="V46">
        <v>110</v>
      </c>
      <c r="W46">
        <v>947</v>
      </c>
      <c r="X46">
        <v>947</v>
      </c>
      <c r="Y46" t="s">
        <v>24</v>
      </c>
      <c r="Z46">
        <v>0.92310000000000003</v>
      </c>
      <c r="AA46">
        <v>1</v>
      </c>
      <c r="AB46">
        <v>75</v>
      </c>
      <c r="AC46">
        <v>85</v>
      </c>
      <c r="AD46">
        <v>80</v>
      </c>
      <c r="AE46">
        <v>45</v>
      </c>
      <c r="AF46">
        <v>85</v>
      </c>
      <c r="AG46">
        <v>70</v>
      </c>
      <c r="AH46">
        <v>55</v>
      </c>
    </row>
    <row r="47" spans="1:34">
      <c r="A47">
        <v>21</v>
      </c>
      <c r="B47">
        <v>2</v>
      </c>
      <c r="C47">
        <v>1</v>
      </c>
      <c r="D47">
        <v>0.78473722102231824</v>
      </c>
      <c r="E47">
        <v>0.8602999210734017</v>
      </c>
      <c r="F47">
        <v>0.61861520998864927</v>
      </c>
      <c r="G47">
        <v>0</v>
      </c>
      <c r="H47">
        <v>0</v>
      </c>
      <c r="I47">
        <v>0</v>
      </c>
      <c r="J47">
        <v>270</v>
      </c>
      <c r="K47">
        <v>2</v>
      </c>
      <c r="L47">
        <v>9</v>
      </c>
      <c r="M47">
        <v>4.5</v>
      </c>
      <c r="N47">
        <v>0.94440000000000002</v>
      </c>
      <c r="O47">
        <v>10</v>
      </c>
      <c r="P47">
        <v>31.666666666666668</v>
      </c>
      <c r="V47">
        <v>30</v>
      </c>
      <c r="W47">
        <v>1090</v>
      </c>
      <c r="X47">
        <v>1090</v>
      </c>
      <c r="Y47" t="s">
        <v>24</v>
      </c>
      <c r="Z47">
        <v>5.5599999999999997E-2</v>
      </c>
      <c r="AA47">
        <v>1</v>
      </c>
      <c r="AB47">
        <v>45</v>
      </c>
      <c r="AC47">
        <v>25</v>
      </c>
      <c r="AD47">
        <v>35</v>
      </c>
      <c r="AE47">
        <v>35</v>
      </c>
      <c r="AF47">
        <v>30</v>
      </c>
      <c r="AG47">
        <v>20</v>
      </c>
      <c r="AH47">
        <v>65</v>
      </c>
    </row>
    <row r="48" spans="1:34">
      <c r="A48">
        <v>22</v>
      </c>
      <c r="B48">
        <v>2</v>
      </c>
      <c r="C48">
        <v>1</v>
      </c>
      <c r="D48">
        <v>0.66234701223902093</v>
      </c>
      <c r="E48">
        <v>0.72612470402525653</v>
      </c>
      <c r="F48">
        <v>0.52213393870601588</v>
      </c>
      <c r="G48">
        <v>0</v>
      </c>
      <c r="H48">
        <v>0</v>
      </c>
      <c r="I48">
        <v>0</v>
      </c>
      <c r="J48">
        <v>217</v>
      </c>
      <c r="K48">
        <v>1</v>
      </c>
      <c r="L48">
        <v>22</v>
      </c>
      <c r="M48">
        <v>22</v>
      </c>
      <c r="N48">
        <v>0.42859999999999998</v>
      </c>
      <c r="O48">
        <v>9.25</v>
      </c>
      <c r="P48">
        <v>73.333333333333329</v>
      </c>
      <c r="V48">
        <v>83</v>
      </c>
      <c r="W48">
        <v>920</v>
      </c>
      <c r="X48">
        <v>920</v>
      </c>
      <c r="Y48" t="s">
        <v>24</v>
      </c>
      <c r="Z48">
        <v>0.57140000000000002</v>
      </c>
      <c r="AA48">
        <v>1</v>
      </c>
      <c r="AB48">
        <v>85</v>
      </c>
      <c r="AC48">
        <v>85</v>
      </c>
      <c r="AD48">
        <v>75</v>
      </c>
      <c r="AE48">
        <v>70</v>
      </c>
      <c r="AF48">
        <v>80</v>
      </c>
      <c r="AG48">
        <v>45</v>
      </c>
      <c r="AH48">
        <v>30</v>
      </c>
    </row>
    <row r="49" spans="1:34">
      <c r="A49">
        <v>23</v>
      </c>
      <c r="B49">
        <v>2</v>
      </c>
      <c r="C49">
        <v>1</v>
      </c>
      <c r="D49">
        <v>0.62131029517638592</v>
      </c>
      <c r="E49">
        <v>0.68113654301499604</v>
      </c>
      <c r="F49">
        <v>0.48978433598183879</v>
      </c>
      <c r="G49">
        <v>0</v>
      </c>
      <c r="H49">
        <v>0</v>
      </c>
      <c r="I49">
        <v>0</v>
      </c>
      <c r="J49">
        <v>163</v>
      </c>
      <c r="K49">
        <v>1</v>
      </c>
      <c r="L49">
        <v>17</v>
      </c>
      <c r="M49">
        <v>17</v>
      </c>
      <c r="N49">
        <v>0.6</v>
      </c>
      <c r="O49">
        <v>13.25</v>
      </c>
      <c r="P49">
        <v>42.5</v>
      </c>
      <c r="V49">
        <v>137</v>
      </c>
      <c r="W49">
        <v>863</v>
      </c>
      <c r="X49">
        <v>863</v>
      </c>
      <c r="Y49" t="s">
        <v>24</v>
      </c>
      <c r="Z49">
        <v>0.4</v>
      </c>
      <c r="AA49">
        <v>1</v>
      </c>
      <c r="AB49">
        <v>40</v>
      </c>
      <c r="AC49">
        <v>30</v>
      </c>
      <c r="AD49">
        <v>35</v>
      </c>
      <c r="AE49">
        <v>70</v>
      </c>
      <c r="AF49">
        <v>30</v>
      </c>
      <c r="AG49">
        <v>50</v>
      </c>
      <c r="AH49">
        <v>30</v>
      </c>
    </row>
    <row r="50" spans="1:34">
      <c r="A50">
        <v>24</v>
      </c>
      <c r="B50">
        <v>2</v>
      </c>
      <c r="C50">
        <v>1</v>
      </c>
      <c r="D50">
        <v>0.77753779697624192</v>
      </c>
      <c r="E50">
        <v>0.85240726124704025</v>
      </c>
      <c r="F50">
        <v>0.61293984108967081</v>
      </c>
      <c r="G50">
        <v>0</v>
      </c>
      <c r="H50">
        <v>0</v>
      </c>
      <c r="I50">
        <v>0</v>
      </c>
      <c r="J50">
        <v>150</v>
      </c>
      <c r="K50">
        <v>1</v>
      </c>
      <c r="L50">
        <v>14</v>
      </c>
      <c r="M50">
        <v>14</v>
      </c>
      <c r="N50">
        <v>9.9999999999999978E-2</v>
      </c>
      <c r="O50">
        <v>9</v>
      </c>
      <c r="P50">
        <v>75.833333333333329</v>
      </c>
      <c r="V50">
        <v>150</v>
      </c>
      <c r="W50">
        <v>1080</v>
      </c>
      <c r="X50">
        <v>1080</v>
      </c>
      <c r="Y50" t="s">
        <v>24</v>
      </c>
      <c r="Z50">
        <v>0.9</v>
      </c>
      <c r="AA50">
        <v>1</v>
      </c>
      <c r="AB50">
        <v>95</v>
      </c>
      <c r="AC50">
        <v>55</v>
      </c>
      <c r="AD50">
        <v>90</v>
      </c>
      <c r="AE50">
        <v>65</v>
      </c>
      <c r="AF50">
        <v>75</v>
      </c>
      <c r="AG50">
        <v>75</v>
      </c>
      <c r="AH50">
        <v>35</v>
      </c>
    </row>
    <row r="51" spans="1:34">
      <c r="A51">
        <v>25</v>
      </c>
      <c r="B51">
        <v>2</v>
      </c>
      <c r="C51">
        <v>1</v>
      </c>
      <c r="D51">
        <v>0.78905687544996406</v>
      </c>
      <c r="E51">
        <v>0.86503551696921865</v>
      </c>
      <c r="F51">
        <v>0.62202043132803631</v>
      </c>
      <c r="G51">
        <v>0</v>
      </c>
      <c r="H51">
        <v>0</v>
      </c>
      <c r="I51">
        <v>0</v>
      </c>
      <c r="J51">
        <v>270</v>
      </c>
      <c r="K51">
        <v>1</v>
      </c>
      <c r="L51">
        <v>39</v>
      </c>
      <c r="M51">
        <v>39</v>
      </c>
      <c r="N51">
        <v>0.5</v>
      </c>
      <c r="O51">
        <v>8.44</v>
      </c>
      <c r="P51">
        <v>61.666666666666664</v>
      </c>
      <c r="V51">
        <v>30</v>
      </c>
      <c r="W51">
        <v>1096</v>
      </c>
      <c r="X51">
        <v>1096</v>
      </c>
      <c r="Y51" t="s">
        <v>24</v>
      </c>
      <c r="Z51">
        <v>0.5</v>
      </c>
      <c r="AA51">
        <v>1</v>
      </c>
      <c r="AB51">
        <v>80</v>
      </c>
      <c r="AC51">
        <v>90</v>
      </c>
      <c r="AD51">
        <v>35</v>
      </c>
      <c r="AE51">
        <v>65</v>
      </c>
      <c r="AF51">
        <v>70</v>
      </c>
      <c r="AG51">
        <v>30</v>
      </c>
      <c r="AH51">
        <v>35</v>
      </c>
    </row>
    <row r="52" spans="1:34">
      <c r="A52">
        <v>26</v>
      </c>
      <c r="B52">
        <v>2</v>
      </c>
      <c r="C52">
        <v>1</v>
      </c>
      <c r="D52">
        <v>0.83585313174946008</v>
      </c>
      <c r="E52">
        <v>0.91633780584056823</v>
      </c>
      <c r="F52">
        <v>0.65891032917139614</v>
      </c>
      <c r="G52">
        <v>0</v>
      </c>
      <c r="H52">
        <v>0</v>
      </c>
      <c r="I52">
        <v>0</v>
      </c>
      <c r="J52">
        <v>300</v>
      </c>
      <c r="K52">
        <v>3</v>
      </c>
      <c r="L52">
        <v>15</v>
      </c>
      <c r="M52">
        <v>5</v>
      </c>
      <c r="N52">
        <v>0.6</v>
      </c>
      <c r="O52">
        <v>10.5</v>
      </c>
      <c r="P52">
        <v>53.333333333333336</v>
      </c>
      <c r="V52">
        <v>0</v>
      </c>
      <c r="W52">
        <v>548</v>
      </c>
      <c r="X52">
        <v>1161</v>
      </c>
      <c r="Y52" t="s">
        <v>25</v>
      </c>
      <c r="Z52">
        <v>0.4</v>
      </c>
      <c r="AA52">
        <v>0</v>
      </c>
      <c r="AB52">
        <v>75</v>
      </c>
      <c r="AC52">
        <v>55</v>
      </c>
      <c r="AD52">
        <v>60</v>
      </c>
      <c r="AE52">
        <v>30</v>
      </c>
      <c r="AF52">
        <v>80</v>
      </c>
      <c r="AG52">
        <v>20</v>
      </c>
      <c r="AH52">
        <v>70</v>
      </c>
    </row>
    <row r="53" spans="1:34" s="1" customFormat="1">
      <c r="A53" s="1">
        <v>27</v>
      </c>
      <c r="B53" s="1">
        <v>2</v>
      </c>
      <c r="C53" s="1">
        <v>1</v>
      </c>
      <c r="D53" s="1">
        <v>0.87832973362131028</v>
      </c>
      <c r="E53" s="1">
        <v>0.96290449881610107</v>
      </c>
      <c r="F53" s="1">
        <v>0.69239500567536894</v>
      </c>
      <c r="G53" s="1">
        <v>0</v>
      </c>
      <c r="H53" s="1">
        <v>0</v>
      </c>
      <c r="I53" s="1">
        <v>0</v>
      </c>
      <c r="J53" s="1">
        <v>300</v>
      </c>
      <c r="K53" s="1">
        <v>3</v>
      </c>
      <c r="L53" s="1">
        <v>32</v>
      </c>
      <c r="M53" s="1">
        <v>10.666666666666666</v>
      </c>
      <c r="N53" s="1">
        <v>0.9</v>
      </c>
      <c r="O53" s="1">
        <v>15</v>
      </c>
      <c r="P53" s="1">
        <v>55</v>
      </c>
      <c r="V53" s="1">
        <v>0</v>
      </c>
      <c r="W53" s="1">
        <v>159</v>
      </c>
      <c r="X53" s="1">
        <v>1220</v>
      </c>
      <c r="Y53" s="1" t="s">
        <v>25</v>
      </c>
      <c r="Z53" s="1">
        <v>0.1</v>
      </c>
      <c r="AA53" s="1">
        <v>0</v>
      </c>
      <c r="AB53" s="1">
        <v>70</v>
      </c>
      <c r="AC53" s="1">
        <v>45</v>
      </c>
      <c r="AD53" s="1">
        <v>70</v>
      </c>
      <c r="AE53" s="1">
        <v>25</v>
      </c>
      <c r="AF53" s="1">
        <v>65</v>
      </c>
      <c r="AG53" s="1">
        <v>55</v>
      </c>
      <c r="AH53" s="1">
        <v>75</v>
      </c>
    </row>
    <row r="54" spans="1:34">
      <c r="A54" s="2" t="s">
        <v>311</v>
      </c>
      <c r="C54">
        <f>AVERAGE(C2:C53)</f>
        <v>1</v>
      </c>
      <c r="D54">
        <f>AVERAGE(D2:D53)</f>
        <v>0.68454652408990091</v>
      </c>
      <c r="E54">
        <f>AVERAGE(E2:E53)</f>
        <v>0.80987643847743196</v>
      </c>
      <c r="F54">
        <f>AVERAGE(F2:F53)</f>
        <v>0.59402634569316948</v>
      </c>
      <c r="G54">
        <f>SUM(G2:G53)</f>
        <v>0</v>
      </c>
      <c r="H54">
        <f>SUM(H2:H53)</f>
        <v>0</v>
      </c>
      <c r="I54">
        <f>SUM(I2:I53)</f>
        <v>0</v>
      </c>
      <c r="J54">
        <f t="shared" ref="J54:P54" si="0">AVERAGE(J2:J53)</f>
        <v>243.34615384615384</v>
      </c>
      <c r="K54">
        <f t="shared" si="0"/>
        <v>1.75</v>
      </c>
      <c r="L54">
        <f t="shared" si="0"/>
        <v>20.826923076923077</v>
      </c>
      <c r="M54">
        <f t="shared" si="0"/>
        <v>13.009615384615383</v>
      </c>
      <c r="N54">
        <f t="shared" si="0"/>
        <v>0.52937115384615396</v>
      </c>
      <c r="O54">
        <f t="shared" si="0"/>
        <v>10.394615384615381</v>
      </c>
      <c r="P54">
        <f t="shared" si="0"/>
        <v>61.506410256410263</v>
      </c>
      <c r="AB54">
        <f t="shared" ref="AB54:AH54" si="1">AVERAGE(AB2:AB53)</f>
        <v>70.961538461538467</v>
      </c>
      <c r="AC54">
        <f t="shared" si="1"/>
        <v>57.596153846153847</v>
      </c>
      <c r="AD54">
        <f t="shared" si="1"/>
        <v>65.288461538461533</v>
      </c>
      <c r="AE54">
        <f t="shared" si="1"/>
        <v>48.269230769230766</v>
      </c>
      <c r="AF54">
        <f t="shared" si="1"/>
        <v>71.82692307692308</v>
      </c>
      <c r="AG54">
        <f t="shared" si="1"/>
        <v>55.096153846153847</v>
      </c>
      <c r="AH54">
        <f t="shared" si="1"/>
        <v>51.730769230769234</v>
      </c>
    </row>
    <row r="55" spans="1:34">
      <c r="A55" s="2" t="s">
        <v>318</v>
      </c>
      <c r="D55">
        <f>STDEV(D2:D53)</f>
        <v>0.11746563759958566</v>
      </c>
      <c r="E55">
        <f>STDEV(E2:E53)</f>
        <v>0.1204227979349155</v>
      </c>
      <c r="F55">
        <f>STDEV(F2:F53)</f>
        <v>8.87446436570863E-2</v>
      </c>
      <c r="J55">
        <f t="shared" ref="J55:P55" si="2">STDEV(J2:J53)</f>
        <v>63.989547129041199</v>
      </c>
      <c r="K55">
        <f t="shared" si="2"/>
        <v>0.76376261582597338</v>
      </c>
      <c r="L55">
        <f t="shared" si="2"/>
        <v>16.097401024968992</v>
      </c>
      <c r="M55">
        <f t="shared" si="2"/>
        <v>11.139314538582502</v>
      </c>
      <c r="N55">
        <f t="shared" si="2"/>
        <v>0.28492211273969986</v>
      </c>
      <c r="O55">
        <f t="shared" si="2"/>
        <v>3.9601730312457057</v>
      </c>
      <c r="P55">
        <f t="shared" si="2"/>
        <v>15.458707438295495</v>
      </c>
      <c r="AB55">
        <f t="shared" ref="AB55:AH55" si="3">STDEV(AB2:AB53)</f>
        <v>20.509167284040714</v>
      </c>
      <c r="AC55">
        <f t="shared" si="3"/>
        <v>25.311595122831385</v>
      </c>
      <c r="AD55">
        <f t="shared" si="3"/>
        <v>23.229744740827044</v>
      </c>
      <c r="AE55">
        <f t="shared" si="3"/>
        <v>22.59803512594722</v>
      </c>
      <c r="AF55">
        <f t="shared" si="3"/>
        <v>20.098503655009683</v>
      </c>
      <c r="AG55">
        <f t="shared" si="3"/>
        <v>25.330954182955768</v>
      </c>
      <c r="AH55">
        <f t="shared" si="3"/>
        <v>22.598035125947227</v>
      </c>
    </row>
    <row r="58" spans="1:34">
      <c r="A58">
        <v>1</v>
      </c>
      <c r="B58">
        <v>1</v>
      </c>
      <c r="C58">
        <v>2</v>
      </c>
      <c r="D58">
        <v>0.73675184359458068</v>
      </c>
      <c r="E58">
        <v>0.92926670992861782</v>
      </c>
      <c r="F58">
        <v>0.70820969337289807</v>
      </c>
      <c r="G58">
        <v>0</v>
      </c>
      <c r="H58">
        <v>0</v>
      </c>
      <c r="I58">
        <v>0</v>
      </c>
      <c r="J58">
        <v>200</v>
      </c>
      <c r="K58">
        <v>7</v>
      </c>
      <c r="L58">
        <v>61</v>
      </c>
      <c r="M58">
        <v>8.7142857142857135</v>
      </c>
      <c r="N58">
        <v>0.76919999999999999</v>
      </c>
      <c r="O58">
        <v>10.67</v>
      </c>
      <c r="P58">
        <v>50.833333333333336</v>
      </c>
      <c r="V58">
        <v>100</v>
      </c>
      <c r="W58">
        <v>4296</v>
      </c>
      <c r="X58">
        <v>4296</v>
      </c>
      <c r="Y58" t="s">
        <v>24</v>
      </c>
      <c r="Z58">
        <v>0.23080000000000001</v>
      </c>
      <c r="AA58">
        <v>1</v>
      </c>
      <c r="AB58">
        <v>80</v>
      </c>
      <c r="AC58">
        <v>60</v>
      </c>
      <c r="AD58">
        <v>40</v>
      </c>
      <c r="AE58">
        <v>20</v>
      </c>
      <c r="AF58">
        <v>75</v>
      </c>
      <c r="AG58">
        <v>30</v>
      </c>
      <c r="AH58">
        <v>80</v>
      </c>
    </row>
    <row r="59" spans="1:34">
      <c r="A59">
        <v>2</v>
      </c>
      <c r="B59">
        <v>1</v>
      </c>
      <c r="C59">
        <v>2</v>
      </c>
      <c r="D59">
        <v>0.775338706911336</v>
      </c>
      <c r="E59">
        <v>0.9779364049318624</v>
      </c>
      <c r="F59">
        <v>0.74530168150346188</v>
      </c>
      <c r="G59">
        <v>0</v>
      </c>
      <c r="H59">
        <v>0</v>
      </c>
      <c r="I59">
        <v>0</v>
      </c>
      <c r="J59">
        <v>300</v>
      </c>
      <c r="K59">
        <v>4</v>
      </c>
      <c r="L59">
        <v>90</v>
      </c>
      <c r="M59">
        <v>22.5</v>
      </c>
      <c r="N59">
        <v>9.9999999999999978E-2</v>
      </c>
      <c r="O59">
        <v>8.44</v>
      </c>
      <c r="P59">
        <v>49.166666666666664</v>
      </c>
      <c r="V59">
        <v>0</v>
      </c>
      <c r="W59">
        <v>3746</v>
      </c>
      <c r="X59">
        <v>4521</v>
      </c>
      <c r="Y59" t="s">
        <v>25</v>
      </c>
      <c r="Z59">
        <v>0.9</v>
      </c>
      <c r="AA59">
        <v>0</v>
      </c>
      <c r="AB59">
        <v>55</v>
      </c>
      <c r="AC59">
        <v>50</v>
      </c>
      <c r="AD59">
        <v>45</v>
      </c>
      <c r="AE59">
        <v>25</v>
      </c>
      <c r="AF59">
        <v>75</v>
      </c>
      <c r="AG59">
        <v>45</v>
      </c>
      <c r="AH59">
        <v>75</v>
      </c>
    </row>
    <row r="60" spans="1:34">
      <c r="A60">
        <v>3</v>
      </c>
      <c r="B60">
        <v>1</v>
      </c>
      <c r="C60">
        <v>2</v>
      </c>
      <c r="D60">
        <v>0.77619619276281937</v>
      </c>
      <c r="E60">
        <v>0.97901795370971234</v>
      </c>
      <c r="F60">
        <v>0.74612594790636333</v>
      </c>
      <c r="G60">
        <v>0</v>
      </c>
      <c r="H60">
        <v>0</v>
      </c>
      <c r="I60">
        <v>0</v>
      </c>
      <c r="J60">
        <v>149</v>
      </c>
      <c r="K60">
        <v>2</v>
      </c>
      <c r="L60">
        <v>32</v>
      </c>
      <c r="M60">
        <v>16</v>
      </c>
      <c r="N60">
        <v>0.7</v>
      </c>
      <c r="O60">
        <v>15.67</v>
      </c>
      <c r="P60">
        <v>13.333333333333334</v>
      </c>
      <c r="V60">
        <v>151</v>
      </c>
      <c r="W60">
        <v>4470</v>
      </c>
      <c r="X60">
        <v>4526</v>
      </c>
      <c r="Y60" t="s">
        <v>24</v>
      </c>
      <c r="Z60">
        <v>0.3</v>
      </c>
      <c r="AA60">
        <v>1</v>
      </c>
      <c r="AB60">
        <v>10</v>
      </c>
      <c r="AC60">
        <v>5</v>
      </c>
      <c r="AD60">
        <v>15</v>
      </c>
      <c r="AE60">
        <v>40</v>
      </c>
      <c r="AF60">
        <v>5</v>
      </c>
      <c r="AG60">
        <v>5</v>
      </c>
      <c r="AH60">
        <v>60</v>
      </c>
    </row>
    <row r="61" spans="1:34">
      <c r="A61">
        <v>5</v>
      </c>
      <c r="B61">
        <v>1</v>
      </c>
      <c r="C61">
        <v>2</v>
      </c>
      <c r="D61">
        <v>0.78065511919053332</v>
      </c>
      <c r="E61">
        <v>0.98464200735453167</v>
      </c>
      <c r="F61">
        <v>0.75041213320145073</v>
      </c>
      <c r="G61">
        <v>0</v>
      </c>
      <c r="H61">
        <v>0</v>
      </c>
      <c r="I61">
        <v>0</v>
      </c>
      <c r="J61">
        <v>220</v>
      </c>
      <c r="K61">
        <v>2</v>
      </c>
      <c r="L61">
        <v>53</v>
      </c>
      <c r="M61">
        <v>26.5</v>
      </c>
      <c r="N61">
        <v>0.66670000000000007</v>
      </c>
      <c r="O61">
        <v>11.8</v>
      </c>
      <c r="P61">
        <v>28.333333333333332</v>
      </c>
      <c r="V61">
        <v>80</v>
      </c>
      <c r="W61">
        <v>4552</v>
      </c>
      <c r="X61">
        <v>4552</v>
      </c>
      <c r="Y61" t="s">
        <v>24</v>
      </c>
      <c r="Z61">
        <v>0.33329999999999999</v>
      </c>
      <c r="AA61">
        <v>1</v>
      </c>
      <c r="AB61">
        <v>40</v>
      </c>
      <c r="AC61">
        <v>15</v>
      </c>
      <c r="AD61">
        <v>10</v>
      </c>
      <c r="AE61">
        <v>65</v>
      </c>
      <c r="AF61">
        <v>35</v>
      </c>
      <c r="AG61">
        <v>5</v>
      </c>
      <c r="AH61">
        <v>35</v>
      </c>
    </row>
    <row r="62" spans="1:34">
      <c r="A62">
        <v>6</v>
      </c>
      <c r="B62">
        <v>1</v>
      </c>
      <c r="C62">
        <v>2</v>
      </c>
      <c r="D62">
        <v>0.53404218830389294</v>
      </c>
      <c r="E62">
        <v>0.67358857884490586</v>
      </c>
      <c r="F62">
        <v>0.51335311572700293</v>
      </c>
      <c r="G62">
        <v>0</v>
      </c>
      <c r="H62">
        <v>0</v>
      </c>
      <c r="I62">
        <v>0</v>
      </c>
      <c r="J62">
        <v>45</v>
      </c>
      <c r="K62">
        <v>1</v>
      </c>
      <c r="L62">
        <v>30</v>
      </c>
      <c r="M62">
        <v>30</v>
      </c>
      <c r="N62">
        <v>1</v>
      </c>
      <c r="O62">
        <v>0</v>
      </c>
      <c r="P62">
        <v>58.333333333333336</v>
      </c>
      <c r="V62">
        <v>255</v>
      </c>
      <c r="W62">
        <v>3114</v>
      </c>
      <c r="X62">
        <v>3114</v>
      </c>
      <c r="Y62" t="s">
        <v>25</v>
      </c>
      <c r="Z62">
        <v>0</v>
      </c>
      <c r="AA62">
        <v>1</v>
      </c>
      <c r="AB62">
        <v>80</v>
      </c>
      <c r="AC62">
        <v>45</v>
      </c>
      <c r="AD62">
        <v>30</v>
      </c>
      <c r="AE62">
        <v>65</v>
      </c>
      <c r="AF62">
        <v>60</v>
      </c>
      <c r="AG62">
        <v>70</v>
      </c>
      <c r="AH62">
        <v>35</v>
      </c>
    </row>
    <row r="63" spans="1:34">
      <c r="A63">
        <v>7</v>
      </c>
      <c r="B63">
        <v>1</v>
      </c>
      <c r="C63">
        <v>2</v>
      </c>
      <c r="D63">
        <v>0.67192591322243178</v>
      </c>
      <c r="E63">
        <v>0.84750162232316673</v>
      </c>
      <c r="F63">
        <v>0.64589515331355096</v>
      </c>
      <c r="G63">
        <v>0</v>
      </c>
      <c r="H63">
        <v>0</v>
      </c>
      <c r="I63">
        <v>0</v>
      </c>
      <c r="J63">
        <v>66</v>
      </c>
      <c r="K63">
        <v>2</v>
      </c>
      <c r="L63">
        <v>16</v>
      </c>
      <c r="M63">
        <v>8</v>
      </c>
      <c r="N63">
        <v>0.6</v>
      </c>
      <c r="O63">
        <v>9</v>
      </c>
      <c r="P63">
        <v>56.666666666666664</v>
      </c>
      <c r="V63">
        <v>234</v>
      </c>
      <c r="W63">
        <v>3352</v>
      </c>
      <c r="X63">
        <v>3918</v>
      </c>
      <c r="Y63" t="s">
        <v>24</v>
      </c>
      <c r="Z63">
        <v>0.4</v>
      </c>
      <c r="AA63">
        <v>1</v>
      </c>
      <c r="AB63">
        <v>70</v>
      </c>
      <c r="AC63">
        <v>25</v>
      </c>
      <c r="AD63">
        <v>85</v>
      </c>
      <c r="AE63">
        <v>35</v>
      </c>
      <c r="AF63">
        <v>50</v>
      </c>
      <c r="AG63">
        <v>75</v>
      </c>
      <c r="AH63">
        <v>65</v>
      </c>
    </row>
    <row r="64" spans="1:34">
      <c r="A64">
        <v>8</v>
      </c>
      <c r="B64">
        <v>1</v>
      </c>
      <c r="C64">
        <v>2</v>
      </c>
      <c r="D64">
        <v>0.75287257760246951</v>
      </c>
      <c r="E64">
        <v>0.94959982695219558</v>
      </c>
      <c r="F64">
        <v>0.72370590174744476</v>
      </c>
      <c r="G64">
        <v>0</v>
      </c>
      <c r="H64">
        <v>0</v>
      </c>
      <c r="I64">
        <v>0</v>
      </c>
      <c r="J64">
        <v>87</v>
      </c>
      <c r="K64">
        <v>1</v>
      </c>
      <c r="L64">
        <v>31</v>
      </c>
      <c r="M64">
        <v>31</v>
      </c>
      <c r="N64">
        <v>1</v>
      </c>
      <c r="O64">
        <v>0</v>
      </c>
      <c r="P64">
        <v>21.666666666666668</v>
      </c>
      <c r="V64">
        <v>213</v>
      </c>
      <c r="W64">
        <v>4390</v>
      </c>
      <c r="X64">
        <v>4390</v>
      </c>
      <c r="Y64" t="s">
        <v>25</v>
      </c>
      <c r="Z64">
        <v>0</v>
      </c>
      <c r="AA64">
        <v>1</v>
      </c>
      <c r="AB64">
        <v>15</v>
      </c>
      <c r="AC64">
        <v>5</v>
      </c>
      <c r="AD64">
        <v>15</v>
      </c>
      <c r="AE64">
        <v>65</v>
      </c>
      <c r="AF64">
        <v>20</v>
      </c>
      <c r="AG64">
        <v>10</v>
      </c>
      <c r="AH64">
        <v>35</v>
      </c>
    </row>
    <row r="65" spans="1:34">
      <c r="A65">
        <v>9</v>
      </c>
      <c r="B65">
        <v>1</v>
      </c>
      <c r="C65">
        <v>2</v>
      </c>
      <c r="D65">
        <v>0.75115760589950265</v>
      </c>
      <c r="E65">
        <v>0.94743672939649581</v>
      </c>
      <c r="F65">
        <v>0.72205736894164196</v>
      </c>
      <c r="G65">
        <v>0</v>
      </c>
      <c r="H65">
        <v>0</v>
      </c>
      <c r="I65">
        <v>0</v>
      </c>
      <c r="J65">
        <v>300</v>
      </c>
      <c r="K65">
        <v>12</v>
      </c>
      <c r="L65">
        <v>222</v>
      </c>
      <c r="M65">
        <v>18.5</v>
      </c>
      <c r="N65">
        <v>0.85</v>
      </c>
      <c r="O65">
        <v>11.5</v>
      </c>
      <c r="P65">
        <v>62.5</v>
      </c>
      <c r="V65">
        <v>0</v>
      </c>
      <c r="W65">
        <v>3340</v>
      </c>
      <c r="X65">
        <v>4380</v>
      </c>
      <c r="Y65" t="s">
        <v>24</v>
      </c>
      <c r="Z65">
        <v>0.15</v>
      </c>
      <c r="AA65">
        <v>0</v>
      </c>
      <c r="AB65">
        <v>85</v>
      </c>
      <c r="AC65">
        <v>80</v>
      </c>
      <c r="AD65">
        <v>75</v>
      </c>
      <c r="AE65">
        <v>35</v>
      </c>
      <c r="AF65">
        <v>60</v>
      </c>
      <c r="AG65">
        <v>40</v>
      </c>
      <c r="AH65">
        <v>65</v>
      </c>
    </row>
    <row r="66" spans="1:34">
      <c r="A66">
        <v>10</v>
      </c>
      <c r="B66">
        <v>1</v>
      </c>
      <c r="C66">
        <v>2</v>
      </c>
      <c r="D66">
        <v>0.78682901732121424</v>
      </c>
      <c r="E66">
        <v>0.99242915855505087</v>
      </c>
      <c r="F66">
        <v>0.75634685130234092</v>
      </c>
      <c r="G66">
        <v>0</v>
      </c>
      <c r="H66">
        <v>0</v>
      </c>
      <c r="I66">
        <v>0</v>
      </c>
      <c r="J66">
        <v>265</v>
      </c>
      <c r="K66">
        <v>5</v>
      </c>
      <c r="L66">
        <v>67</v>
      </c>
      <c r="M66">
        <v>13.4</v>
      </c>
      <c r="N66">
        <v>0.22219999999999995</v>
      </c>
      <c r="O66">
        <v>12.36</v>
      </c>
      <c r="P66">
        <v>45</v>
      </c>
      <c r="V66">
        <v>35</v>
      </c>
      <c r="W66">
        <v>4500</v>
      </c>
      <c r="X66">
        <v>4588</v>
      </c>
      <c r="Y66" t="s">
        <v>24</v>
      </c>
      <c r="Z66">
        <v>0.77780000000000005</v>
      </c>
      <c r="AA66">
        <v>1</v>
      </c>
      <c r="AB66">
        <v>65</v>
      </c>
      <c r="AC66">
        <v>45</v>
      </c>
      <c r="AD66">
        <v>35</v>
      </c>
      <c r="AE66">
        <v>20</v>
      </c>
      <c r="AF66">
        <v>75</v>
      </c>
      <c r="AG66">
        <v>30</v>
      </c>
      <c r="AH66">
        <v>80</v>
      </c>
    </row>
    <row r="67" spans="1:34">
      <c r="A67">
        <v>11</v>
      </c>
      <c r="B67">
        <v>1</v>
      </c>
      <c r="C67">
        <v>2</v>
      </c>
      <c r="D67">
        <v>0.77105127765391868</v>
      </c>
      <c r="E67">
        <v>0.97252866104261304</v>
      </c>
      <c r="F67">
        <v>0.74118034948895484</v>
      </c>
      <c r="G67">
        <v>0</v>
      </c>
      <c r="H67">
        <v>0</v>
      </c>
      <c r="I67">
        <v>0</v>
      </c>
      <c r="J67">
        <v>266</v>
      </c>
      <c r="K67">
        <v>2</v>
      </c>
      <c r="L67">
        <v>44</v>
      </c>
      <c r="M67">
        <v>22</v>
      </c>
      <c r="N67">
        <v>0.72219999999999995</v>
      </c>
      <c r="O67">
        <v>17</v>
      </c>
      <c r="P67">
        <v>31.666666666666668</v>
      </c>
      <c r="V67">
        <v>34</v>
      </c>
      <c r="W67">
        <v>4496</v>
      </c>
      <c r="X67">
        <v>4496</v>
      </c>
      <c r="Y67" t="s">
        <v>25</v>
      </c>
      <c r="Z67">
        <v>0.27779999999999999</v>
      </c>
      <c r="AA67">
        <v>1</v>
      </c>
      <c r="AB67">
        <v>30</v>
      </c>
      <c r="AC67">
        <v>10</v>
      </c>
      <c r="AD67">
        <v>20</v>
      </c>
      <c r="AE67">
        <v>55</v>
      </c>
      <c r="AF67">
        <v>50</v>
      </c>
      <c r="AG67">
        <v>25</v>
      </c>
      <c r="AH67">
        <v>45</v>
      </c>
    </row>
    <row r="68" spans="1:34">
      <c r="A68">
        <v>12</v>
      </c>
      <c r="B68">
        <v>1</v>
      </c>
      <c r="C68">
        <v>2</v>
      </c>
      <c r="D68">
        <v>0.77825415880637971</v>
      </c>
      <c r="E68">
        <v>0.98161367077655204</v>
      </c>
      <c r="F68">
        <v>0.74810418727332673</v>
      </c>
      <c r="G68">
        <v>0</v>
      </c>
      <c r="H68">
        <v>0</v>
      </c>
      <c r="I68">
        <v>0</v>
      </c>
      <c r="J68">
        <v>229</v>
      </c>
      <c r="K68">
        <v>3</v>
      </c>
      <c r="L68">
        <v>65</v>
      </c>
      <c r="M68">
        <v>21.666666666666668</v>
      </c>
      <c r="N68">
        <v>0.19999999999999996</v>
      </c>
      <c r="O68">
        <v>10.08</v>
      </c>
      <c r="P68">
        <v>32.5</v>
      </c>
      <c r="V68">
        <v>71</v>
      </c>
      <c r="W68">
        <v>4524</v>
      </c>
      <c r="X68">
        <v>4538</v>
      </c>
      <c r="Y68" t="s">
        <v>24</v>
      </c>
      <c r="Z68">
        <v>0.8</v>
      </c>
      <c r="AA68">
        <v>1</v>
      </c>
      <c r="AB68">
        <v>45</v>
      </c>
      <c r="AC68">
        <v>25</v>
      </c>
      <c r="AD68">
        <v>25</v>
      </c>
      <c r="AE68">
        <v>35</v>
      </c>
      <c r="AF68">
        <v>55</v>
      </c>
      <c r="AG68">
        <v>10</v>
      </c>
      <c r="AH68">
        <v>65</v>
      </c>
    </row>
    <row r="69" spans="1:34">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c r="A70">
        <v>14</v>
      </c>
      <c r="B70">
        <v>1</v>
      </c>
      <c r="C70">
        <v>2</v>
      </c>
      <c r="D70">
        <v>0.78734350883210424</v>
      </c>
      <c r="E70">
        <v>0.99307808782176077</v>
      </c>
      <c r="F70">
        <v>0.75684141114408177</v>
      </c>
      <c r="G70">
        <v>0</v>
      </c>
      <c r="H70">
        <v>0</v>
      </c>
      <c r="I70">
        <v>0</v>
      </c>
      <c r="J70">
        <v>266</v>
      </c>
      <c r="K70">
        <v>3</v>
      </c>
      <c r="L70">
        <v>67</v>
      </c>
      <c r="M70">
        <v>22.333333333333332</v>
      </c>
      <c r="N70">
        <v>0.55559999999999998</v>
      </c>
      <c r="O70">
        <v>13.75</v>
      </c>
      <c r="P70">
        <v>65</v>
      </c>
      <c r="V70">
        <v>34</v>
      </c>
      <c r="W70">
        <v>4591</v>
      </c>
      <c r="X70">
        <v>4591</v>
      </c>
      <c r="Y70" t="s">
        <v>24</v>
      </c>
      <c r="Z70">
        <v>0.44440000000000002</v>
      </c>
      <c r="AA70">
        <v>1</v>
      </c>
      <c r="AB70">
        <v>75</v>
      </c>
      <c r="AC70">
        <v>25</v>
      </c>
      <c r="AD70">
        <v>80</v>
      </c>
      <c r="AE70">
        <v>60</v>
      </c>
      <c r="AF70">
        <v>85</v>
      </c>
      <c r="AG70">
        <v>65</v>
      </c>
      <c r="AH70">
        <v>40</v>
      </c>
    </row>
    <row r="71" spans="1:34">
      <c r="A71">
        <v>15</v>
      </c>
      <c r="B71">
        <v>1</v>
      </c>
      <c r="C71">
        <v>2</v>
      </c>
      <c r="D71">
        <v>0.77808266163608297</v>
      </c>
      <c r="E71">
        <v>0.98139736102098207</v>
      </c>
      <c r="F71">
        <v>0.74793933399274648</v>
      </c>
      <c r="G71">
        <v>0</v>
      </c>
      <c r="H71">
        <v>0</v>
      </c>
      <c r="I71">
        <v>0</v>
      </c>
      <c r="J71">
        <v>278</v>
      </c>
      <c r="K71">
        <v>3</v>
      </c>
      <c r="L71">
        <v>45</v>
      </c>
      <c r="M71">
        <v>15</v>
      </c>
      <c r="N71">
        <v>0.42110000000000003</v>
      </c>
      <c r="O71">
        <v>14.27</v>
      </c>
      <c r="P71">
        <v>57.5</v>
      </c>
      <c r="V71">
        <v>22</v>
      </c>
      <c r="W71">
        <v>4537</v>
      </c>
      <c r="X71">
        <v>4537</v>
      </c>
      <c r="Y71" t="s">
        <v>24</v>
      </c>
      <c r="Z71">
        <v>0.57889999999999997</v>
      </c>
      <c r="AA71">
        <v>1</v>
      </c>
      <c r="AB71">
        <v>90</v>
      </c>
      <c r="AC71">
        <v>60</v>
      </c>
      <c r="AD71">
        <v>80</v>
      </c>
      <c r="AE71">
        <v>5</v>
      </c>
      <c r="AF71">
        <v>85</v>
      </c>
      <c r="AG71">
        <v>25</v>
      </c>
      <c r="AH71">
        <v>95</v>
      </c>
    </row>
    <row r="72" spans="1:34">
      <c r="A72">
        <v>16</v>
      </c>
      <c r="B72">
        <v>1</v>
      </c>
      <c r="C72">
        <v>2</v>
      </c>
      <c r="D72">
        <v>0.77087978048362205</v>
      </c>
      <c r="E72">
        <v>0.97231235128704308</v>
      </c>
      <c r="F72">
        <v>0.74101549620837459</v>
      </c>
      <c r="G72">
        <v>0</v>
      </c>
      <c r="H72">
        <v>0</v>
      </c>
      <c r="I72">
        <v>0</v>
      </c>
      <c r="J72">
        <v>300</v>
      </c>
      <c r="K72">
        <v>7</v>
      </c>
      <c r="L72">
        <v>85</v>
      </c>
      <c r="M72">
        <v>12.142857142857142</v>
      </c>
      <c r="N72">
        <v>0.65</v>
      </c>
      <c r="O72">
        <v>14.86</v>
      </c>
      <c r="P72">
        <v>60</v>
      </c>
      <c r="V72">
        <v>0</v>
      </c>
      <c r="W72">
        <v>4311</v>
      </c>
      <c r="X72">
        <v>4495</v>
      </c>
      <c r="Y72" t="s">
        <v>24</v>
      </c>
      <c r="Z72">
        <v>0.35</v>
      </c>
      <c r="AA72">
        <v>0</v>
      </c>
      <c r="AB72">
        <v>85</v>
      </c>
      <c r="AC72">
        <v>20</v>
      </c>
      <c r="AD72">
        <v>85</v>
      </c>
      <c r="AE72">
        <v>20</v>
      </c>
      <c r="AF72">
        <v>80</v>
      </c>
      <c r="AG72">
        <v>70</v>
      </c>
      <c r="AH72">
        <v>80</v>
      </c>
    </row>
    <row r="73" spans="1:34">
      <c r="A73">
        <v>17</v>
      </c>
      <c r="B73">
        <v>1</v>
      </c>
      <c r="C73">
        <v>2</v>
      </c>
      <c r="D73">
        <v>0.79283141828159831</v>
      </c>
      <c r="E73">
        <v>1</v>
      </c>
      <c r="F73">
        <v>0.76211671612265086</v>
      </c>
      <c r="G73">
        <v>0</v>
      </c>
      <c r="H73">
        <v>0</v>
      </c>
      <c r="I73">
        <v>0</v>
      </c>
      <c r="J73">
        <v>270</v>
      </c>
      <c r="K73">
        <v>5</v>
      </c>
      <c r="L73">
        <v>110</v>
      </c>
      <c r="M73">
        <v>22</v>
      </c>
      <c r="N73">
        <v>0.42110000000000003</v>
      </c>
      <c r="O73">
        <v>10.82</v>
      </c>
      <c r="P73">
        <v>51.666666666666664</v>
      </c>
      <c r="V73">
        <v>30</v>
      </c>
      <c r="W73">
        <v>4505</v>
      </c>
      <c r="X73">
        <v>4623</v>
      </c>
      <c r="Y73" t="s">
        <v>24</v>
      </c>
      <c r="Z73">
        <v>0.57889999999999997</v>
      </c>
      <c r="AA73">
        <v>1</v>
      </c>
      <c r="AB73">
        <v>75</v>
      </c>
      <c r="AC73">
        <v>25</v>
      </c>
      <c r="AD73">
        <v>60</v>
      </c>
      <c r="AE73">
        <v>30</v>
      </c>
      <c r="AF73">
        <v>75</v>
      </c>
      <c r="AG73">
        <v>45</v>
      </c>
      <c r="AH73">
        <v>70</v>
      </c>
    </row>
    <row r="74" spans="1:34">
      <c r="A74">
        <v>18</v>
      </c>
      <c r="B74">
        <v>1</v>
      </c>
      <c r="C74">
        <v>2</v>
      </c>
      <c r="D74">
        <v>0.7599039615846338</v>
      </c>
      <c r="E74">
        <v>0.95846852693056461</v>
      </c>
      <c r="F74">
        <v>0.7304648862512364</v>
      </c>
      <c r="G74">
        <v>0</v>
      </c>
      <c r="H74">
        <v>0</v>
      </c>
      <c r="I74">
        <v>0</v>
      </c>
      <c r="J74">
        <v>300</v>
      </c>
      <c r="K74">
        <v>5</v>
      </c>
      <c r="L74">
        <v>94</v>
      </c>
      <c r="M74">
        <v>18.8</v>
      </c>
      <c r="N74">
        <v>0.30000000000000004</v>
      </c>
      <c r="O74">
        <v>10</v>
      </c>
      <c r="P74">
        <v>63.333333333333336</v>
      </c>
      <c r="V74">
        <v>0</v>
      </c>
      <c r="W74">
        <v>4278</v>
      </c>
      <c r="X74">
        <v>4431</v>
      </c>
      <c r="Y74" t="s">
        <v>24</v>
      </c>
      <c r="Z74">
        <v>0.7</v>
      </c>
      <c r="AA74">
        <v>0</v>
      </c>
      <c r="AB74">
        <v>85</v>
      </c>
      <c r="AC74">
        <v>35</v>
      </c>
      <c r="AD74">
        <v>55</v>
      </c>
      <c r="AE74">
        <v>60</v>
      </c>
      <c r="AF74">
        <v>75</v>
      </c>
      <c r="AG74">
        <v>70</v>
      </c>
      <c r="AH74">
        <v>40</v>
      </c>
    </row>
    <row r="75" spans="1:34">
      <c r="A75">
        <v>19</v>
      </c>
      <c r="B75">
        <v>1</v>
      </c>
      <c r="C75">
        <v>2</v>
      </c>
      <c r="D75">
        <v>0.70210941519464931</v>
      </c>
      <c r="E75">
        <v>0.88557213930348255</v>
      </c>
      <c r="F75">
        <v>0.67490933069568082</v>
      </c>
      <c r="G75">
        <v>0</v>
      </c>
      <c r="H75">
        <v>0</v>
      </c>
      <c r="I75">
        <v>0</v>
      </c>
      <c r="J75">
        <v>124</v>
      </c>
      <c r="K75">
        <v>1</v>
      </c>
      <c r="L75">
        <v>35</v>
      </c>
      <c r="M75">
        <v>35</v>
      </c>
      <c r="N75">
        <v>0.374</v>
      </c>
      <c r="O75">
        <v>9.1999999999999993</v>
      </c>
      <c r="P75">
        <v>35.833333333333336</v>
      </c>
      <c r="V75">
        <v>176</v>
      </c>
      <c r="W75">
        <v>4094</v>
      </c>
      <c r="X75">
        <v>4094</v>
      </c>
      <c r="Y75" t="s">
        <v>25</v>
      </c>
      <c r="Z75">
        <v>0.626</v>
      </c>
      <c r="AA75">
        <v>1</v>
      </c>
      <c r="AB75">
        <v>50</v>
      </c>
      <c r="AC75">
        <v>35</v>
      </c>
      <c r="AD75">
        <v>30</v>
      </c>
      <c r="AE75">
        <v>25</v>
      </c>
      <c r="AF75">
        <v>45</v>
      </c>
      <c r="AG75">
        <v>30</v>
      </c>
      <c r="AH75">
        <v>75</v>
      </c>
    </row>
    <row r="76" spans="1:34">
      <c r="A76">
        <v>20</v>
      </c>
      <c r="B76">
        <v>1</v>
      </c>
      <c r="C76">
        <v>2</v>
      </c>
      <c r="D76">
        <v>0.76299091064997426</v>
      </c>
      <c r="E76">
        <v>0.9623621025308241</v>
      </c>
      <c r="F76">
        <v>0.7334322453016815</v>
      </c>
      <c r="G76">
        <v>0</v>
      </c>
      <c r="H76">
        <v>0</v>
      </c>
      <c r="I76">
        <v>0</v>
      </c>
      <c r="J76">
        <v>74</v>
      </c>
      <c r="K76">
        <v>1</v>
      </c>
      <c r="L76">
        <v>20</v>
      </c>
      <c r="M76">
        <v>20</v>
      </c>
      <c r="N76">
        <v>0.19999999999999996</v>
      </c>
      <c r="O76">
        <v>21.75</v>
      </c>
      <c r="P76">
        <v>41.666666666666664</v>
      </c>
      <c r="V76">
        <v>226</v>
      </c>
      <c r="W76">
        <v>4449</v>
      </c>
      <c r="X76">
        <v>4449</v>
      </c>
      <c r="Y76" t="s">
        <v>25</v>
      </c>
      <c r="Z76">
        <v>0.8</v>
      </c>
      <c r="AA76">
        <v>1</v>
      </c>
      <c r="AB76">
        <v>60</v>
      </c>
      <c r="AC76">
        <v>40</v>
      </c>
      <c r="AD76">
        <v>50</v>
      </c>
      <c r="AE76">
        <v>10</v>
      </c>
      <c r="AF76">
        <v>55</v>
      </c>
      <c r="AG76">
        <v>35</v>
      </c>
      <c r="AH76">
        <v>90</v>
      </c>
    </row>
    <row r="77" spans="1:34">
      <c r="A77">
        <v>21</v>
      </c>
      <c r="B77">
        <v>1</v>
      </c>
      <c r="C77">
        <v>2</v>
      </c>
      <c r="D77">
        <v>0.76179043045789741</v>
      </c>
      <c r="E77">
        <v>0.96084793424183434</v>
      </c>
      <c r="F77">
        <v>0.73227827233761955</v>
      </c>
      <c r="G77">
        <v>0</v>
      </c>
      <c r="H77">
        <v>0</v>
      </c>
      <c r="I77">
        <v>0</v>
      </c>
      <c r="J77">
        <v>300</v>
      </c>
      <c r="K77">
        <v>5</v>
      </c>
      <c r="L77">
        <v>73</v>
      </c>
      <c r="M77">
        <v>14.6</v>
      </c>
      <c r="N77">
        <v>0.95</v>
      </c>
      <c r="O77">
        <v>23</v>
      </c>
      <c r="P77">
        <v>36.666666666666664</v>
      </c>
      <c r="V77">
        <v>0</v>
      </c>
      <c r="W77">
        <v>2675</v>
      </c>
      <c r="X77">
        <v>4442</v>
      </c>
      <c r="Y77" t="s">
        <v>25</v>
      </c>
      <c r="Z77">
        <v>0.05</v>
      </c>
      <c r="AA77">
        <v>0</v>
      </c>
      <c r="AB77">
        <v>40</v>
      </c>
      <c r="AC77">
        <v>25</v>
      </c>
      <c r="AD77">
        <v>40</v>
      </c>
      <c r="AE77">
        <v>30</v>
      </c>
      <c r="AF77">
        <v>40</v>
      </c>
      <c r="AG77">
        <v>45</v>
      </c>
      <c r="AH77">
        <v>70</v>
      </c>
    </row>
    <row r="78" spans="1:34">
      <c r="A78">
        <v>22</v>
      </c>
      <c r="B78">
        <v>1</v>
      </c>
      <c r="C78">
        <v>2</v>
      </c>
      <c r="D78">
        <v>0.77653918710341274</v>
      </c>
      <c r="E78">
        <v>0.97945057322085227</v>
      </c>
      <c r="F78">
        <v>0.74645565446752393</v>
      </c>
      <c r="G78">
        <v>0</v>
      </c>
      <c r="H78">
        <v>0</v>
      </c>
      <c r="I78">
        <v>0</v>
      </c>
      <c r="J78">
        <v>300</v>
      </c>
      <c r="K78">
        <v>3</v>
      </c>
      <c r="L78">
        <v>87</v>
      </c>
      <c r="M78">
        <v>29</v>
      </c>
      <c r="N78">
        <v>0.44999999999999996</v>
      </c>
      <c r="O78">
        <v>10.55</v>
      </c>
      <c r="P78">
        <v>35.833333333333336</v>
      </c>
      <c r="V78">
        <v>0</v>
      </c>
      <c r="W78">
        <v>4528</v>
      </c>
      <c r="X78">
        <v>4528</v>
      </c>
      <c r="Y78" t="s">
        <v>24</v>
      </c>
      <c r="Z78">
        <v>0.55000000000000004</v>
      </c>
      <c r="AA78">
        <v>0</v>
      </c>
      <c r="AB78">
        <v>80</v>
      </c>
      <c r="AC78">
        <v>25</v>
      </c>
      <c r="AD78">
        <v>55</v>
      </c>
      <c r="AE78">
        <v>15</v>
      </c>
      <c r="AF78">
        <v>25</v>
      </c>
      <c r="AG78">
        <v>15</v>
      </c>
      <c r="AH78">
        <v>85</v>
      </c>
    </row>
    <row r="79" spans="1:34">
      <c r="A79">
        <v>23</v>
      </c>
      <c r="B79">
        <v>1</v>
      </c>
      <c r="C79">
        <v>2</v>
      </c>
      <c r="D79">
        <v>0.76796432858857833</v>
      </c>
      <c r="E79">
        <v>0.96863508544235344</v>
      </c>
      <c r="F79">
        <v>0.73821299043850974</v>
      </c>
      <c r="G79">
        <v>0</v>
      </c>
      <c r="H79">
        <v>0</v>
      </c>
      <c r="I79">
        <v>0</v>
      </c>
      <c r="J79">
        <v>147</v>
      </c>
      <c r="K79">
        <v>2</v>
      </c>
      <c r="L79">
        <v>42</v>
      </c>
      <c r="M79">
        <v>21</v>
      </c>
      <c r="N79">
        <v>0.66670000000000007</v>
      </c>
      <c r="O79">
        <v>10</v>
      </c>
      <c r="P79">
        <v>30</v>
      </c>
      <c r="V79">
        <v>153</v>
      </c>
      <c r="W79">
        <v>4429</v>
      </c>
      <c r="X79">
        <v>4478</v>
      </c>
      <c r="Y79" t="s">
        <v>24</v>
      </c>
      <c r="Z79">
        <v>0.33329999999999999</v>
      </c>
      <c r="AA79">
        <v>1</v>
      </c>
      <c r="AB79">
        <v>40</v>
      </c>
      <c r="AC79">
        <v>10</v>
      </c>
      <c r="AD79">
        <v>40</v>
      </c>
      <c r="AE79">
        <v>40</v>
      </c>
      <c r="AF79">
        <v>35</v>
      </c>
      <c r="AG79">
        <v>15</v>
      </c>
      <c r="AH79">
        <v>60</v>
      </c>
    </row>
    <row r="80" spans="1:34">
      <c r="A80">
        <v>24</v>
      </c>
      <c r="B80">
        <v>1</v>
      </c>
      <c r="C80">
        <v>2</v>
      </c>
      <c r="D80">
        <v>0.78545703995884064</v>
      </c>
      <c r="E80">
        <v>0.99069868051049104</v>
      </c>
      <c r="F80">
        <v>0.75502802505769862</v>
      </c>
      <c r="G80">
        <v>0</v>
      </c>
      <c r="H80">
        <v>0</v>
      </c>
      <c r="I80">
        <v>0</v>
      </c>
      <c r="J80">
        <v>300</v>
      </c>
      <c r="K80">
        <v>4</v>
      </c>
      <c r="L80">
        <v>58</v>
      </c>
      <c r="M80">
        <v>14.5</v>
      </c>
      <c r="N80">
        <v>0.15000000000000002</v>
      </c>
      <c r="O80">
        <v>9.2899999999999991</v>
      </c>
      <c r="P80">
        <v>44.166666666666664</v>
      </c>
      <c r="V80">
        <v>0</v>
      </c>
      <c r="W80">
        <v>4490</v>
      </c>
      <c r="X80">
        <v>4580</v>
      </c>
      <c r="Y80" t="s">
        <v>24</v>
      </c>
      <c r="Z80">
        <v>0.85</v>
      </c>
      <c r="AA80">
        <v>0</v>
      </c>
      <c r="AB80">
        <v>80</v>
      </c>
      <c r="AC80">
        <v>25</v>
      </c>
      <c r="AD80">
        <v>35</v>
      </c>
      <c r="AE80">
        <v>25</v>
      </c>
      <c r="AF80">
        <v>70</v>
      </c>
      <c r="AG80">
        <v>30</v>
      </c>
      <c r="AH80">
        <v>75</v>
      </c>
    </row>
    <row r="81" spans="1:34">
      <c r="A81">
        <v>25</v>
      </c>
      <c r="B81">
        <v>1</v>
      </c>
      <c r="C81">
        <v>2</v>
      </c>
      <c r="D81">
        <v>0.78768650317269762</v>
      </c>
      <c r="E81">
        <v>0.9935107073329007</v>
      </c>
      <c r="F81">
        <v>0.75717111770524237</v>
      </c>
      <c r="G81">
        <v>0</v>
      </c>
      <c r="H81">
        <v>0</v>
      </c>
      <c r="I81">
        <v>0</v>
      </c>
      <c r="J81">
        <v>159</v>
      </c>
      <c r="K81">
        <v>1</v>
      </c>
      <c r="L81">
        <v>28</v>
      </c>
      <c r="M81">
        <v>28</v>
      </c>
      <c r="N81">
        <v>0.54549999999999998</v>
      </c>
      <c r="O81">
        <v>16.600000000000001</v>
      </c>
      <c r="P81">
        <v>13.333333333333334</v>
      </c>
      <c r="V81">
        <v>141</v>
      </c>
      <c r="W81">
        <v>4593</v>
      </c>
      <c r="X81">
        <v>4593</v>
      </c>
      <c r="Y81" t="s">
        <v>24</v>
      </c>
      <c r="Z81">
        <v>0.45450000000000002</v>
      </c>
      <c r="AA81">
        <v>1</v>
      </c>
      <c r="AB81">
        <v>20</v>
      </c>
      <c r="AC81">
        <v>25</v>
      </c>
      <c r="AD81">
        <v>5</v>
      </c>
      <c r="AE81">
        <v>5</v>
      </c>
      <c r="AF81">
        <v>20</v>
      </c>
      <c r="AG81">
        <v>5</v>
      </c>
      <c r="AH81">
        <v>95</v>
      </c>
    </row>
    <row r="82" spans="1:34">
      <c r="A82">
        <v>26</v>
      </c>
      <c r="B82">
        <v>1</v>
      </c>
      <c r="C82">
        <v>2</v>
      </c>
      <c r="D82">
        <v>0.71068427370948384</v>
      </c>
      <c r="E82">
        <v>0.89638762708198139</v>
      </c>
      <c r="F82">
        <v>0.68315199472469501</v>
      </c>
      <c r="G82">
        <v>0</v>
      </c>
      <c r="H82">
        <v>0</v>
      </c>
      <c r="I82">
        <v>0</v>
      </c>
      <c r="J82">
        <v>300</v>
      </c>
      <c r="K82">
        <v>14</v>
      </c>
      <c r="L82">
        <v>185</v>
      </c>
      <c r="M82">
        <v>13.214285714285714</v>
      </c>
      <c r="N82">
        <v>0.65</v>
      </c>
      <c r="O82">
        <v>10.71</v>
      </c>
      <c r="P82">
        <v>67.5</v>
      </c>
      <c r="V82">
        <v>0</v>
      </c>
      <c r="W82">
        <v>2940</v>
      </c>
      <c r="X82">
        <v>4144</v>
      </c>
      <c r="Y82" t="s">
        <v>24</v>
      </c>
      <c r="Z82">
        <v>0.35</v>
      </c>
      <c r="AA82">
        <v>0</v>
      </c>
      <c r="AB82">
        <v>80</v>
      </c>
      <c r="AC82">
        <v>65</v>
      </c>
      <c r="AD82">
        <v>75</v>
      </c>
      <c r="AE82">
        <v>25</v>
      </c>
      <c r="AF82">
        <v>85</v>
      </c>
      <c r="AG82">
        <v>75</v>
      </c>
      <c r="AH82">
        <v>75</v>
      </c>
    </row>
    <row r="83" spans="1:34">
      <c r="A83">
        <v>27</v>
      </c>
      <c r="B83">
        <v>1</v>
      </c>
      <c r="C83">
        <v>2</v>
      </c>
      <c r="D83">
        <v>0.76933630595095182</v>
      </c>
      <c r="E83">
        <v>0.97036556348691327</v>
      </c>
      <c r="F83">
        <v>0.73953181668315204</v>
      </c>
      <c r="G83">
        <v>0</v>
      </c>
      <c r="H83">
        <v>0</v>
      </c>
      <c r="I83">
        <v>0</v>
      </c>
      <c r="J83">
        <v>300</v>
      </c>
      <c r="K83">
        <v>9</v>
      </c>
      <c r="L83">
        <v>103</v>
      </c>
      <c r="M83">
        <v>11.444444444444445</v>
      </c>
      <c r="N83">
        <v>0.9</v>
      </c>
      <c r="O83">
        <v>7.5</v>
      </c>
      <c r="P83">
        <v>56.666666666666664</v>
      </c>
      <c r="V83">
        <v>0</v>
      </c>
      <c r="W83">
        <v>3978</v>
      </c>
      <c r="X83">
        <v>4486</v>
      </c>
      <c r="Y83" t="s">
        <v>25</v>
      </c>
      <c r="Z83">
        <v>0.1</v>
      </c>
      <c r="AA83">
        <v>0</v>
      </c>
      <c r="AB83">
        <v>75</v>
      </c>
      <c r="AC83">
        <v>50</v>
      </c>
      <c r="AD83">
        <v>65</v>
      </c>
      <c r="AE83">
        <v>25</v>
      </c>
      <c r="AF83">
        <v>75</v>
      </c>
      <c r="AG83">
        <v>50</v>
      </c>
      <c r="AH83">
        <v>75</v>
      </c>
    </row>
    <row r="84" spans="1:34">
      <c r="A84">
        <v>1</v>
      </c>
      <c r="B84">
        <v>2</v>
      </c>
      <c r="C84">
        <v>2</v>
      </c>
      <c r="D84">
        <v>0.96472282217422611</v>
      </c>
      <c r="E84">
        <v>0.91592617908407381</v>
      </c>
      <c r="F84">
        <v>0.76049943246311014</v>
      </c>
      <c r="G84">
        <v>0</v>
      </c>
      <c r="H84">
        <v>0</v>
      </c>
      <c r="I84">
        <v>0</v>
      </c>
      <c r="J84">
        <v>300</v>
      </c>
      <c r="K84">
        <v>7</v>
      </c>
      <c r="L84">
        <v>70</v>
      </c>
      <c r="M84">
        <v>10</v>
      </c>
      <c r="N84">
        <v>0.84209999999999996</v>
      </c>
      <c r="O84">
        <v>12.33</v>
      </c>
      <c r="P84">
        <v>59.166666666666664</v>
      </c>
      <c r="V84">
        <v>0</v>
      </c>
      <c r="W84">
        <v>1340</v>
      </c>
      <c r="X84">
        <v>1340</v>
      </c>
      <c r="Y84" t="s">
        <v>24</v>
      </c>
      <c r="Z84">
        <v>0.15790000000000001</v>
      </c>
      <c r="AA84">
        <v>0</v>
      </c>
      <c r="AB84">
        <v>90</v>
      </c>
      <c r="AC84">
        <v>55</v>
      </c>
      <c r="AD84">
        <v>55</v>
      </c>
      <c r="AE84">
        <v>30</v>
      </c>
      <c r="AF84">
        <v>70</v>
      </c>
      <c r="AG84">
        <v>55</v>
      </c>
      <c r="AH84">
        <v>70</v>
      </c>
    </row>
    <row r="85" spans="1:34">
      <c r="A85">
        <v>2</v>
      </c>
      <c r="B85">
        <v>2</v>
      </c>
      <c r="C85">
        <v>2</v>
      </c>
      <c r="D85">
        <v>0.94168466522678185</v>
      </c>
      <c r="E85">
        <v>0.89405331510594666</v>
      </c>
      <c r="F85">
        <v>0.74233825198637915</v>
      </c>
      <c r="G85">
        <v>0</v>
      </c>
      <c r="H85">
        <v>0</v>
      </c>
      <c r="I85">
        <v>0</v>
      </c>
      <c r="J85">
        <v>300</v>
      </c>
      <c r="K85">
        <v>4</v>
      </c>
      <c r="L85">
        <v>145</v>
      </c>
      <c r="M85">
        <v>36.25</v>
      </c>
      <c r="N85">
        <v>5.259999999999998E-2</v>
      </c>
      <c r="O85">
        <v>8.7799999999999994</v>
      </c>
      <c r="P85">
        <v>65</v>
      </c>
      <c r="V85">
        <v>0</v>
      </c>
      <c r="W85">
        <v>1050</v>
      </c>
      <c r="X85">
        <v>1308</v>
      </c>
      <c r="Y85" t="s">
        <v>24</v>
      </c>
      <c r="Z85">
        <v>0.94740000000000002</v>
      </c>
      <c r="AA85">
        <v>0</v>
      </c>
      <c r="AB85">
        <v>80</v>
      </c>
      <c r="AC85">
        <v>80</v>
      </c>
      <c r="AD85">
        <v>60</v>
      </c>
      <c r="AE85">
        <v>35</v>
      </c>
      <c r="AF85">
        <v>80</v>
      </c>
      <c r="AG85">
        <v>55</v>
      </c>
      <c r="AH85">
        <v>65</v>
      </c>
    </row>
    <row r="86" spans="1:34">
      <c r="A86">
        <v>3</v>
      </c>
      <c r="B86">
        <v>2</v>
      </c>
      <c r="C86">
        <v>2</v>
      </c>
      <c r="D86">
        <v>0.96688264938804891</v>
      </c>
      <c r="E86">
        <v>0.91797676008202322</v>
      </c>
      <c r="F86">
        <v>0.7622020431328036</v>
      </c>
      <c r="G86">
        <v>0</v>
      </c>
      <c r="H86">
        <v>0</v>
      </c>
      <c r="I86">
        <v>0</v>
      </c>
      <c r="J86">
        <v>300</v>
      </c>
      <c r="K86">
        <v>1</v>
      </c>
      <c r="L86">
        <v>74</v>
      </c>
      <c r="M86">
        <v>74</v>
      </c>
      <c r="N86">
        <v>0.68419999999999992</v>
      </c>
      <c r="O86">
        <v>20.329999999999998</v>
      </c>
      <c r="P86">
        <v>12.5</v>
      </c>
      <c r="V86">
        <v>0</v>
      </c>
      <c r="W86">
        <v>1343</v>
      </c>
      <c r="X86">
        <v>1343</v>
      </c>
      <c r="Y86" t="s">
        <v>25</v>
      </c>
      <c r="Z86">
        <v>0.31580000000000003</v>
      </c>
      <c r="AA86">
        <v>0</v>
      </c>
      <c r="AB86">
        <v>10</v>
      </c>
      <c r="AC86">
        <v>10</v>
      </c>
      <c r="AD86">
        <v>10</v>
      </c>
      <c r="AE86">
        <v>5</v>
      </c>
      <c r="AF86">
        <v>30</v>
      </c>
      <c r="AG86">
        <v>10</v>
      </c>
      <c r="AH86">
        <v>95</v>
      </c>
    </row>
    <row r="87" spans="1:34">
      <c r="A87">
        <v>5</v>
      </c>
      <c r="B87">
        <v>2</v>
      </c>
      <c r="C87">
        <v>2</v>
      </c>
      <c r="D87">
        <v>0.94816414686825057</v>
      </c>
      <c r="E87">
        <v>0.9002050580997949</v>
      </c>
      <c r="F87">
        <v>0.74744608399545975</v>
      </c>
      <c r="G87">
        <v>0</v>
      </c>
      <c r="H87">
        <v>0</v>
      </c>
      <c r="I87">
        <v>0</v>
      </c>
      <c r="J87">
        <v>300</v>
      </c>
      <c r="K87">
        <v>1</v>
      </c>
      <c r="L87">
        <v>66</v>
      </c>
      <c r="M87">
        <v>66</v>
      </c>
      <c r="N87">
        <v>0.73680000000000001</v>
      </c>
      <c r="O87">
        <v>10.199999999999999</v>
      </c>
      <c r="P87">
        <v>57.5</v>
      </c>
      <c r="V87">
        <v>0</v>
      </c>
      <c r="W87">
        <v>1317</v>
      </c>
      <c r="X87">
        <v>1317</v>
      </c>
      <c r="Y87" t="s">
        <v>24</v>
      </c>
      <c r="Z87">
        <v>0.26319999999999999</v>
      </c>
      <c r="AA87">
        <v>0</v>
      </c>
      <c r="AB87">
        <v>75</v>
      </c>
      <c r="AC87">
        <v>35</v>
      </c>
      <c r="AD87">
        <v>50</v>
      </c>
      <c r="AE87">
        <v>70</v>
      </c>
      <c r="AF87">
        <v>85</v>
      </c>
      <c r="AG87">
        <v>30</v>
      </c>
      <c r="AH87">
        <v>30</v>
      </c>
    </row>
    <row r="88" spans="1:34">
      <c r="A88">
        <v>6</v>
      </c>
      <c r="B88">
        <v>2</v>
      </c>
      <c r="C88">
        <v>2</v>
      </c>
      <c r="D88">
        <v>0.183585313174946</v>
      </c>
      <c r="E88">
        <v>0.17429938482570062</v>
      </c>
      <c r="F88">
        <v>0.14472190692395007</v>
      </c>
      <c r="G88">
        <v>0</v>
      </c>
      <c r="H88">
        <v>0</v>
      </c>
      <c r="I88">
        <v>0</v>
      </c>
      <c r="J88">
        <v>86</v>
      </c>
      <c r="K88">
        <v>1</v>
      </c>
      <c r="L88">
        <v>131</v>
      </c>
      <c r="M88">
        <v>131</v>
      </c>
      <c r="N88">
        <v>0.33330000000000004</v>
      </c>
      <c r="O88">
        <v>8.25</v>
      </c>
      <c r="P88">
        <v>65</v>
      </c>
      <c r="V88">
        <v>214</v>
      </c>
      <c r="W88">
        <v>255</v>
      </c>
      <c r="X88">
        <v>255</v>
      </c>
      <c r="Y88" t="s">
        <v>25</v>
      </c>
      <c r="Z88">
        <v>0.66669999999999996</v>
      </c>
      <c r="AA88">
        <v>1</v>
      </c>
      <c r="AB88">
        <v>75</v>
      </c>
      <c r="AC88">
        <v>75</v>
      </c>
      <c r="AD88">
        <v>85</v>
      </c>
      <c r="AE88">
        <v>35</v>
      </c>
      <c r="AF88">
        <v>70</v>
      </c>
      <c r="AG88">
        <v>50</v>
      </c>
      <c r="AH88">
        <v>65</v>
      </c>
    </row>
    <row r="89" spans="1:34">
      <c r="A89">
        <v>7</v>
      </c>
      <c r="B89">
        <v>2</v>
      </c>
      <c r="C89">
        <v>2</v>
      </c>
      <c r="D89">
        <v>0.78041756659467243</v>
      </c>
      <c r="E89">
        <v>0.74094326725905668</v>
      </c>
      <c r="F89">
        <v>0.61520998864926224</v>
      </c>
      <c r="G89">
        <v>0</v>
      </c>
      <c r="H89">
        <v>0</v>
      </c>
      <c r="I89">
        <v>0</v>
      </c>
      <c r="J89">
        <v>110</v>
      </c>
      <c r="K89">
        <v>1</v>
      </c>
      <c r="L89">
        <v>34</v>
      </c>
      <c r="M89">
        <v>34</v>
      </c>
      <c r="N89">
        <v>0.28569999999999995</v>
      </c>
      <c r="O89">
        <v>13.6</v>
      </c>
      <c r="P89">
        <v>61.666666666666664</v>
      </c>
      <c r="V89">
        <v>190</v>
      </c>
      <c r="W89">
        <v>1084</v>
      </c>
      <c r="X89">
        <v>1084</v>
      </c>
      <c r="Y89" t="s">
        <v>24</v>
      </c>
      <c r="Z89">
        <v>0.71430000000000005</v>
      </c>
      <c r="AA89">
        <v>1</v>
      </c>
      <c r="AB89">
        <v>85</v>
      </c>
      <c r="AC89">
        <v>20</v>
      </c>
      <c r="AD89">
        <v>90</v>
      </c>
      <c r="AE89">
        <v>35</v>
      </c>
      <c r="AF89">
        <v>65</v>
      </c>
      <c r="AG89">
        <v>75</v>
      </c>
      <c r="AH89">
        <v>65</v>
      </c>
    </row>
    <row r="90" spans="1:34">
      <c r="A90">
        <v>8</v>
      </c>
      <c r="B90">
        <v>2</v>
      </c>
      <c r="C90">
        <v>2</v>
      </c>
      <c r="D90">
        <v>0.95392368610511158</v>
      </c>
      <c r="E90">
        <v>0.90567327409432674</v>
      </c>
      <c r="F90">
        <v>0.7519863791146425</v>
      </c>
      <c r="G90">
        <v>0</v>
      </c>
      <c r="H90">
        <v>0</v>
      </c>
      <c r="I90">
        <v>0</v>
      </c>
      <c r="J90">
        <v>66</v>
      </c>
      <c r="K90">
        <v>1</v>
      </c>
      <c r="L90">
        <v>25</v>
      </c>
      <c r="M90">
        <v>25</v>
      </c>
      <c r="N90">
        <v>1</v>
      </c>
      <c r="O90">
        <v>0</v>
      </c>
      <c r="P90">
        <v>20</v>
      </c>
      <c r="V90">
        <v>234</v>
      </c>
      <c r="W90">
        <v>1325</v>
      </c>
      <c r="X90">
        <v>1325</v>
      </c>
      <c r="Y90" t="s">
        <v>25</v>
      </c>
      <c r="Z90">
        <v>0</v>
      </c>
      <c r="AA90">
        <v>1</v>
      </c>
      <c r="AB90">
        <v>5</v>
      </c>
      <c r="AC90">
        <v>5</v>
      </c>
      <c r="AD90">
        <v>5</v>
      </c>
      <c r="AE90">
        <v>85</v>
      </c>
      <c r="AF90">
        <v>10</v>
      </c>
      <c r="AG90">
        <v>10</v>
      </c>
      <c r="AH90">
        <v>15</v>
      </c>
    </row>
    <row r="91" spans="1:34">
      <c r="A91">
        <v>9</v>
      </c>
      <c r="B91">
        <v>2</v>
      </c>
      <c r="C91">
        <v>2</v>
      </c>
      <c r="D91">
        <v>1.0511159107271417</v>
      </c>
      <c r="E91">
        <v>0.99794941900205059</v>
      </c>
      <c r="F91">
        <v>0.82860385925085134</v>
      </c>
      <c r="G91">
        <v>1</v>
      </c>
      <c r="H91">
        <v>0</v>
      </c>
      <c r="I91">
        <v>0</v>
      </c>
      <c r="J91">
        <v>300</v>
      </c>
      <c r="K91">
        <v>12</v>
      </c>
      <c r="L91">
        <v>187</v>
      </c>
      <c r="M91">
        <v>15.583333333333334</v>
      </c>
      <c r="N91">
        <v>0.94740000000000002</v>
      </c>
      <c r="O91">
        <v>16</v>
      </c>
      <c r="P91">
        <v>62.5</v>
      </c>
      <c r="V91">
        <v>0</v>
      </c>
      <c r="W91">
        <v>1281</v>
      </c>
      <c r="X91">
        <v>1460</v>
      </c>
      <c r="Y91" t="s">
        <v>24</v>
      </c>
      <c r="Z91">
        <v>5.2600000000000001E-2</v>
      </c>
      <c r="AA91">
        <v>0</v>
      </c>
      <c r="AB91">
        <v>75</v>
      </c>
      <c r="AC91">
        <v>70</v>
      </c>
      <c r="AD91">
        <v>70</v>
      </c>
      <c r="AE91">
        <v>35</v>
      </c>
      <c r="AF91">
        <v>65</v>
      </c>
      <c r="AG91">
        <v>60</v>
      </c>
      <c r="AH91">
        <v>65</v>
      </c>
    </row>
    <row r="92" spans="1:34">
      <c r="A92">
        <v>10</v>
      </c>
      <c r="B92">
        <v>2</v>
      </c>
      <c r="C92">
        <v>2</v>
      </c>
      <c r="D92">
        <v>1.0532757379409647</v>
      </c>
      <c r="E92">
        <v>1</v>
      </c>
      <c r="F92">
        <v>0.8303064699205448</v>
      </c>
      <c r="G92">
        <v>1</v>
      </c>
      <c r="H92">
        <v>0</v>
      </c>
      <c r="I92">
        <v>0</v>
      </c>
      <c r="J92">
        <v>212</v>
      </c>
      <c r="K92">
        <v>1</v>
      </c>
      <c r="L92">
        <v>77</v>
      </c>
      <c r="M92">
        <v>77</v>
      </c>
      <c r="N92">
        <v>0.30769999999999997</v>
      </c>
      <c r="O92">
        <v>12.22</v>
      </c>
      <c r="P92">
        <v>45</v>
      </c>
      <c r="V92">
        <v>88</v>
      </c>
      <c r="W92">
        <v>1463</v>
      </c>
      <c r="X92">
        <v>1463</v>
      </c>
      <c r="Y92" t="s">
        <v>24</v>
      </c>
      <c r="Z92">
        <v>0.69230000000000003</v>
      </c>
      <c r="AA92">
        <v>1</v>
      </c>
      <c r="AB92">
        <v>65</v>
      </c>
      <c r="AC92">
        <v>60</v>
      </c>
      <c r="AD92">
        <v>50</v>
      </c>
      <c r="AE92">
        <v>15</v>
      </c>
      <c r="AF92">
        <v>50</v>
      </c>
      <c r="AG92">
        <v>30</v>
      </c>
      <c r="AH92">
        <v>85</v>
      </c>
    </row>
    <row r="93" spans="1:34">
      <c r="A93">
        <v>11</v>
      </c>
      <c r="B93">
        <v>2</v>
      </c>
      <c r="C93">
        <v>2</v>
      </c>
      <c r="D93">
        <v>0.91000719942404606</v>
      </c>
      <c r="E93">
        <v>0.86397812713602185</v>
      </c>
      <c r="F93">
        <v>0.71736662883087399</v>
      </c>
      <c r="G93">
        <v>0</v>
      </c>
      <c r="H93">
        <v>0</v>
      </c>
      <c r="I93">
        <v>0</v>
      </c>
      <c r="J93">
        <v>240</v>
      </c>
      <c r="K93">
        <v>1</v>
      </c>
      <c r="L93">
        <v>57</v>
      </c>
      <c r="M93">
        <v>57</v>
      </c>
      <c r="N93">
        <v>0.8</v>
      </c>
      <c r="O93">
        <v>21.67</v>
      </c>
      <c r="P93">
        <v>46.666666666666664</v>
      </c>
      <c r="V93">
        <v>60</v>
      </c>
      <c r="W93">
        <v>1264</v>
      </c>
      <c r="X93">
        <v>1264</v>
      </c>
      <c r="Y93" t="s">
        <v>24</v>
      </c>
      <c r="Z93">
        <v>0.2</v>
      </c>
      <c r="AA93">
        <v>1</v>
      </c>
      <c r="AB93">
        <v>40</v>
      </c>
      <c r="AC93">
        <v>15</v>
      </c>
      <c r="AD93">
        <v>30</v>
      </c>
      <c r="AE93">
        <v>80</v>
      </c>
      <c r="AF93">
        <v>50</v>
      </c>
      <c r="AG93">
        <v>65</v>
      </c>
      <c r="AH93">
        <v>20</v>
      </c>
    </row>
    <row r="94" spans="1:34">
      <c r="A94">
        <v>12</v>
      </c>
      <c r="B94">
        <v>2</v>
      </c>
      <c r="C94">
        <v>2</v>
      </c>
      <c r="D94">
        <v>1.0201583873290136</v>
      </c>
      <c r="E94">
        <v>0.96855775803144228</v>
      </c>
      <c r="F94">
        <v>0.80419977298524403</v>
      </c>
      <c r="G94">
        <v>1</v>
      </c>
      <c r="H94">
        <v>0</v>
      </c>
      <c r="I94">
        <v>0</v>
      </c>
      <c r="J94">
        <v>300</v>
      </c>
      <c r="K94">
        <v>1</v>
      </c>
      <c r="L94">
        <v>149</v>
      </c>
      <c r="M94">
        <v>149</v>
      </c>
      <c r="N94">
        <v>0.36839999999999995</v>
      </c>
      <c r="O94">
        <v>10.5</v>
      </c>
      <c r="P94">
        <v>50.833333333333336</v>
      </c>
      <c r="V94">
        <v>0</v>
      </c>
      <c r="W94">
        <v>1417</v>
      </c>
      <c r="X94">
        <v>1417</v>
      </c>
      <c r="Y94" t="s">
        <v>25</v>
      </c>
      <c r="Z94">
        <v>0.63160000000000005</v>
      </c>
      <c r="AA94">
        <v>0</v>
      </c>
      <c r="AB94">
        <v>70</v>
      </c>
      <c r="AC94">
        <v>35</v>
      </c>
      <c r="AD94">
        <v>70</v>
      </c>
      <c r="AE94">
        <v>40</v>
      </c>
      <c r="AF94">
        <v>45</v>
      </c>
      <c r="AG94">
        <v>45</v>
      </c>
      <c r="AH94">
        <v>60</v>
      </c>
    </row>
    <row r="95" spans="1:34">
      <c r="A95">
        <v>13</v>
      </c>
      <c r="B95">
        <v>2</v>
      </c>
      <c r="C95">
        <v>2</v>
      </c>
      <c r="D95">
        <v>0.9640028797696184</v>
      </c>
      <c r="E95">
        <v>0.9152426520847573</v>
      </c>
      <c r="F95">
        <v>0.75993189557321228</v>
      </c>
      <c r="G95">
        <v>0</v>
      </c>
      <c r="H95">
        <v>0</v>
      </c>
      <c r="I95">
        <v>0</v>
      </c>
      <c r="J95">
        <v>278</v>
      </c>
      <c r="K95">
        <v>1</v>
      </c>
      <c r="L95">
        <v>82</v>
      </c>
      <c r="M95">
        <v>82</v>
      </c>
      <c r="N95">
        <v>0.83330000000000004</v>
      </c>
      <c r="O95">
        <v>8</v>
      </c>
      <c r="P95">
        <v>61.666666666666664</v>
      </c>
      <c r="V95">
        <v>22</v>
      </c>
      <c r="W95">
        <v>1339</v>
      </c>
      <c r="X95">
        <v>1339</v>
      </c>
      <c r="Y95" t="s">
        <v>25</v>
      </c>
      <c r="Z95">
        <v>0.16669999999999999</v>
      </c>
      <c r="AA95">
        <v>1</v>
      </c>
      <c r="AB95">
        <v>75</v>
      </c>
      <c r="AC95">
        <v>40</v>
      </c>
      <c r="AD95">
        <v>75</v>
      </c>
      <c r="AE95">
        <v>50</v>
      </c>
      <c r="AF95">
        <v>65</v>
      </c>
      <c r="AG95">
        <v>65</v>
      </c>
      <c r="AH95">
        <v>50</v>
      </c>
    </row>
    <row r="96" spans="1:34">
      <c r="A96">
        <v>14</v>
      </c>
      <c r="B96">
        <v>2</v>
      </c>
      <c r="C96">
        <v>2</v>
      </c>
      <c r="D96">
        <v>0.884809215262779</v>
      </c>
      <c r="E96">
        <v>0.84005468215994528</v>
      </c>
      <c r="F96">
        <v>0.69750283768444954</v>
      </c>
      <c r="G96">
        <v>0</v>
      </c>
      <c r="H96">
        <v>0</v>
      </c>
      <c r="I96">
        <v>0</v>
      </c>
      <c r="J96">
        <v>300</v>
      </c>
      <c r="K96">
        <v>2</v>
      </c>
      <c r="L96">
        <v>101</v>
      </c>
      <c r="M96">
        <v>50.5</v>
      </c>
      <c r="N96">
        <v>0.63159999999999994</v>
      </c>
      <c r="O96">
        <v>9.57</v>
      </c>
      <c r="P96">
        <v>78.333333333333329</v>
      </c>
      <c r="V96">
        <v>0</v>
      </c>
      <c r="W96">
        <v>1229</v>
      </c>
      <c r="X96">
        <v>1229</v>
      </c>
      <c r="Y96" t="s">
        <v>25</v>
      </c>
      <c r="Z96">
        <v>0.36840000000000001</v>
      </c>
      <c r="AA96">
        <v>0</v>
      </c>
      <c r="AB96">
        <v>90</v>
      </c>
      <c r="AC96">
        <v>30</v>
      </c>
      <c r="AD96">
        <v>95</v>
      </c>
      <c r="AE96">
        <v>75</v>
      </c>
      <c r="AF96">
        <v>90</v>
      </c>
      <c r="AG96">
        <v>90</v>
      </c>
      <c r="AH96">
        <v>25</v>
      </c>
    </row>
    <row r="97" spans="1:34">
      <c r="A97">
        <v>15</v>
      </c>
      <c r="B97">
        <v>2</v>
      </c>
      <c r="C97">
        <v>2</v>
      </c>
      <c r="D97">
        <v>0.97120230381569472</v>
      </c>
      <c r="E97">
        <v>0.92207792207792205</v>
      </c>
      <c r="F97">
        <v>0.76560726447219074</v>
      </c>
      <c r="G97">
        <v>0</v>
      </c>
      <c r="H97">
        <v>0</v>
      </c>
      <c r="I97">
        <v>0</v>
      </c>
      <c r="J97">
        <v>300</v>
      </c>
      <c r="K97">
        <v>2</v>
      </c>
      <c r="L97">
        <v>88</v>
      </c>
      <c r="M97">
        <v>44</v>
      </c>
      <c r="N97">
        <v>0.68419999999999992</v>
      </c>
      <c r="O97">
        <v>13.17</v>
      </c>
      <c r="P97">
        <v>62.5</v>
      </c>
      <c r="V97">
        <v>0</v>
      </c>
      <c r="W97">
        <v>436</v>
      </c>
      <c r="X97">
        <v>1349</v>
      </c>
      <c r="Y97" t="s">
        <v>25</v>
      </c>
      <c r="Z97">
        <v>0.31580000000000003</v>
      </c>
      <c r="AA97">
        <v>0</v>
      </c>
      <c r="AB97">
        <v>85</v>
      </c>
      <c r="AC97">
        <v>65</v>
      </c>
      <c r="AD97">
        <v>80</v>
      </c>
      <c r="AE97">
        <v>10</v>
      </c>
      <c r="AF97">
        <v>85</v>
      </c>
      <c r="AG97">
        <v>50</v>
      </c>
      <c r="AH97">
        <v>90</v>
      </c>
    </row>
    <row r="98" spans="1:34">
      <c r="A98">
        <v>16</v>
      </c>
      <c r="B98">
        <v>2</v>
      </c>
      <c r="C98">
        <v>2</v>
      </c>
      <c r="D98">
        <v>0.97120230381569472</v>
      </c>
      <c r="E98">
        <v>0.92207792207792205</v>
      </c>
      <c r="F98">
        <v>0.76560726447219074</v>
      </c>
      <c r="G98">
        <v>0</v>
      </c>
      <c r="H98">
        <v>0</v>
      </c>
      <c r="I98">
        <v>0</v>
      </c>
      <c r="J98">
        <v>191</v>
      </c>
      <c r="K98">
        <v>3</v>
      </c>
      <c r="L98">
        <v>86</v>
      </c>
      <c r="M98">
        <v>28.666666666666668</v>
      </c>
      <c r="N98">
        <v>0.83330000000000004</v>
      </c>
      <c r="O98">
        <v>8</v>
      </c>
      <c r="P98">
        <v>46.666666666666664</v>
      </c>
      <c r="V98">
        <v>109</v>
      </c>
      <c r="W98">
        <v>1349</v>
      </c>
      <c r="X98">
        <v>1349</v>
      </c>
      <c r="Y98" t="s">
        <v>24</v>
      </c>
      <c r="Z98">
        <v>0.16669999999999999</v>
      </c>
      <c r="AA98">
        <v>1</v>
      </c>
      <c r="AB98">
        <v>75</v>
      </c>
      <c r="AC98">
        <v>15</v>
      </c>
      <c r="AD98">
        <v>60</v>
      </c>
      <c r="AE98">
        <v>25</v>
      </c>
      <c r="AF98">
        <v>60</v>
      </c>
      <c r="AG98">
        <v>45</v>
      </c>
      <c r="AH98">
        <v>75</v>
      </c>
    </row>
    <row r="99" spans="1:34">
      <c r="A99">
        <v>17</v>
      </c>
      <c r="B99">
        <v>2</v>
      </c>
      <c r="C99">
        <v>2</v>
      </c>
      <c r="D99">
        <v>0.90424766018718505</v>
      </c>
      <c r="E99">
        <v>0.85850991114149011</v>
      </c>
      <c r="F99">
        <v>0.71282633371169124</v>
      </c>
      <c r="G99">
        <v>0</v>
      </c>
      <c r="H99">
        <v>0</v>
      </c>
      <c r="I99">
        <v>0</v>
      </c>
      <c r="J99">
        <v>300</v>
      </c>
      <c r="K99">
        <v>3</v>
      </c>
      <c r="L99">
        <v>118</v>
      </c>
      <c r="M99">
        <v>39.333333333333336</v>
      </c>
      <c r="N99">
        <v>0.42110000000000003</v>
      </c>
      <c r="O99">
        <v>10.45</v>
      </c>
      <c r="P99">
        <v>53.333333333333336</v>
      </c>
      <c r="V99">
        <v>0</v>
      </c>
      <c r="W99">
        <v>499</v>
      </c>
      <c r="X99">
        <v>1256</v>
      </c>
      <c r="Y99" t="s">
        <v>25</v>
      </c>
      <c r="Z99">
        <v>0.57889999999999997</v>
      </c>
      <c r="AA99">
        <v>0</v>
      </c>
      <c r="AB99">
        <v>75</v>
      </c>
      <c r="AC99">
        <v>15</v>
      </c>
      <c r="AD99">
        <v>60</v>
      </c>
      <c r="AE99">
        <v>35</v>
      </c>
      <c r="AF99">
        <v>75</v>
      </c>
      <c r="AG99">
        <v>60</v>
      </c>
      <c r="AH99">
        <v>65</v>
      </c>
    </row>
    <row r="100" spans="1:34">
      <c r="A100">
        <v>18</v>
      </c>
      <c r="B100">
        <v>2</v>
      </c>
      <c r="C100">
        <v>2</v>
      </c>
      <c r="D100">
        <v>0.98632109431245496</v>
      </c>
      <c r="E100">
        <v>0.93643198906356806</v>
      </c>
      <c r="F100">
        <v>0.77752553916004541</v>
      </c>
      <c r="G100">
        <v>0</v>
      </c>
      <c r="H100">
        <v>0</v>
      </c>
      <c r="I100">
        <v>0</v>
      </c>
      <c r="J100">
        <v>299</v>
      </c>
      <c r="K100">
        <v>3</v>
      </c>
      <c r="L100">
        <v>139</v>
      </c>
      <c r="M100">
        <v>46.333333333333336</v>
      </c>
      <c r="N100">
        <v>0.15790000000000004</v>
      </c>
      <c r="O100">
        <v>9.5299999999999994</v>
      </c>
      <c r="P100">
        <v>62.5</v>
      </c>
      <c r="V100">
        <v>1</v>
      </c>
      <c r="W100">
        <v>1354</v>
      </c>
      <c r="X100">
        <v>1370</v>
      </c>
      <c r="Y100" t="s">
        <v>24</v>
      </c>
      <c r="Z100">
        <v>0.84209999999999996</v>
      </c>
      <c r="AA100">
        <v>1</v>
      </c>
      <c r="AB100">
        <v>85</v>
      </c>
      <c r="AC100">
        <v>45</v>
      </c>
      <c r="AD100">
        <v>70</v>
      </c>
      <c r="AE100">
        <v>45</v>
      </c>
      <c r="AF100">
        <v>60</v>
      </c>
      <c r="AG100">
        <v>70</v>
      </c>
      <c r="AH100">
        <v>55</v>
      </c>
    </row>
    <row r="101" spans="1:34">
      <c r="A101">
        <v>19</v>
      </c>
      <c r="B101">
        <v>2</v>
      </c>
      <c r="C101">
        <v>2</v>
      </c>
      <c r="D101">
        <v>0.9618430525557955</v>
      </c>
      <c r="E101">
        <v>0.91319207108680789</v>
      </c>
      <c r="F101">
        <v>0.75822928490351871</v>
      </c>
      <c r="G101">
        <v>0</v>
      </c>
      <c r="H101">
        <v>0</v>
      </c>
      <c r="I101">
        <v>0</v>
      </c>
      <c r="J101">
        <v>220</v>
      </c>
      <c r="K101">
        <v>1</v>
      </c>
      <c r="L101">
        <v>82</v>
      </c>
      <c r="M101">
        <v>82</v>
      </c>
      <c r="N101">
        <v>0.5</v>
      </c>
      <c r="O101">
        <v>14.71</v>
      </c>
      <c r="P101">
        <v>39.166666666666664</v>
      </c>
      <c r="V101">
        <v>80</v>
      </c>
      <c r="W101">
        <v>1336</v>
      </c>
      <c r="X101">
        <v>1336</v>
      </c>
      <c r="Y101" t="s">
        <v>25</v>
      </c>
      <c r="Z101">
        <v>0.5</v>
      </c>
      <c r="AA101">
        <v>1</v>
      </c>
      <c r="AB101">
        <v>50</v>
      </c>
      <c r="AC101">
        <v>45</v>
      </c>
      <c r="AD101">
        <v>30</v>
      </c>
      <c r="AE101">
        <v>25</v>
      </c>
      <c r="AF101">
        <v>45</v>
      </c>
      <c r="AG101">
        <v>40</v>
      </c>
      <c r="AH101">
        <v>75</v>
      </c>
    </row>
    <row r="102" spans="1:34">
      <c r="A102">
        <v>20</v>
      </c>
      <c r="B102">
        <v>2</v>
      </c>
      <c r="C102">
        <v>2</v>
      </c>
      <c r="D102">
        <v>0.90280777537796975</v>
      </c>
      <c r="E102">
        <v>0.8571428571428571</v>
      </c>
      <c r="F102">
        <v>0.71169125993189553</v>
      </c>
      <c r="G102">
        <v>0</v>
      </c>
      <c r="H102">
        <v>0</v>
      </c>
      <c r="I102">
        <v>0</v>
      </c>
      <c r="J102">
        <v>195</v>
      </c>
      <c r="K102">
        <v>3</v>
      </c>
      <c r="L102">
        <v>26</v>
      </c>
      <c r="M102">
        <v>8.6666666666666661</v>
      </c>
      <c r="N102">
        <v>0</v>
      </c>
      <c r="O102">
        <v>19.579999999999998</v>
      </c>
      <c r="P102">
        <v>77.5</v>
      </c>
      <c r="V102">
        <v>105</v>
      </c>
      <c r="W102">
        <v>1200</v>
      </c>
      <c r="X102">
        <v>1254</v>
      </c>
      <c r="Y102" t="s">
        <v>25</v>
      </c>
      <c r="Z102">
        <v>1</v>
      </c>
      <c r="AA102">
        <v>1</v>
      </c>
      <c r="AB102">
        <v>80</v>
      </c>
      <c r="AC102">
        <v>70</v>
      </c>
      <c r="AD102">
        <v>85</v>
      </c>
      <c r="AE102">
        <v>60</v>
      </c>
      <c r="AF102">
        <v>75</v>
      </c>
      <c r="AG102">
        <v>95</v>
      </c>
      <c r="AH102">
        <v>40</v>
      </c>
    </row>
    <row r="103" spans="1:34">
      <c r="A103">
        <v>21</v>
      </c>
      <c r="B103">
        <v>2</v>
      </c>
      <c r="C103">
        <v>2</v>
      </c>
      <c r="D103">
        <v>0.91504679625629948</v>
      </c>
      <c r="E103">
        <v>0.86876281613123718</v>
      </c>
      <c r="F103">
        <v>0.72133938706015888</v>
      </c>
      <c r="G103">
        <v>0</v>
      </c>
      <c r="H103">
        <v>0</v>
      </c>
      <c r="I103">
        <v>0</v>
      </c>
      <c r="J103">
        <v>300</v>
      </c>
      <c r="K103">
        <v>5</v>
      </c>
      <c r="L103">
        <v>100</v>
      </c>
      <c r="M103">
        <v>20</v>
      </c>
      <c r="N103">
        <v>1</v>
      </c>
      <c r="O103">
        <v>0</v>
      </c>
      <c r="P103">
        <v>51.666666666666664</v>
      </c>
      <c r="V103">
        <v>0</v>
      </c>
      <c r="W103">
        <v>623</v>
      </c>
      <c r="X103">
        <v>1271</v>
      </c>
      <c r="Y103" t="s">
        <v>25</v>
      </c>
      <c r="Z103">
        <v>0</v>
      </c>
      <c r="AA103">
        <v>0</v>
      </c>
      <c r="AB103">
        <v>50</v>
      </c>
      <c r="AC103">
        <v>25</v>
      </c>
      <c r="AD103">
        <v>65</v>
      </c>
      <c r="AE103">
        <v>50</v>
      </c>
      <c r="AF103">
        <v>55</v>
      </c>
      <c r="AG103">
        <v>65</v>
      </c>
      <c r="AH103">
        <v>50</v>
      </c>
    </row>
    <row r="104" spans="1:34">
      <c r="A104">
        <v>22</v>
      </c>
      <c r="B104">
        <v>2</v>
      </c>
      <c r="C104">
        <v>2</v>
      </c>
      <c r="D104">
        <v>0.97264218862491003</v>
      </c>
      <c r="E104">
        <v>0.92344497607655507</v>
      </c>
      <c r="F104">
        <v>0.76674233825198634</v>
      </c>
      <c r="G104">
        <v>0</v>
      </c>
      <c r="H104">
        <v>0</v>
      </c>
      <c r="I104">
        <v>0</v>
      </c>
      <c r="J104">
        <v>293</v>
      </c>
      <c r="K104">
        <v>1</v>
      </c>
      <c r="L104">
        <v>65</v>
      </c>
      <c r="M104">
        <v>65</v>
      </c>
      <c r="N104">
        <v>0.42110000000000003</v>
      </c>
      <c r="O104">
        <v>10.82</v>
      </c>
      <c r="P104">
        <v>60</v>
      </c>
      <c r="V104">
        <v>7</v>
      </c>
      <c r="W104">
        <v>1351</v>
      </c>
      <c r="X104">
        <v>1351</v>
      </c>
      <c r="Y104" t="s">
        <v>24</v>
      </c>
      <c r="Z104">
        <v>0.57889999999999997</v>
      </c>
      <c r="AA104">
        <v>1</v>
      </c>
      <c r="AB104">
        <v>90</v>
      </c>
      <c r="AC104">
        <v>70</v>
      </c>
      <c r="AD104">
        <v>55</v>
      </c>
      <c r="AE104">
        <v>25</v>
      </c>
      <c r="AF104">
        <v>85</v>
      </c>
      <c r="AG104">
        <v>35</v>
      </c>
      <c r="AH104">
        <v>75</v>
      </c>
    </row>
    <row r="105" spans="1:34">
      <c r="A105">
        <v>23</v>
      </c>
      <c r="B105">
        <v>2</v>
      </c>
      <c r="C105">
        <v>2</v>
      </c>
      <c r="D105">
        <v>0.95032397408207347</v>
      </c>
      <c r="E105">
        <v>0.90225563909774431</v>
      </c>
      <c r="F105">
        <v>0.74914869466515321</v>
      </c>
      <c r="G105">
        <v>0</v>
      </c>
      <c r="H105">
        <v>0</v>
      </c>
      <c r="I105">
        <v>0</v>
      </c>
      <c r="J105">
        <v>265</v>
      </c>
      <c r="K105">
        <v>2</v>
      </c>
      <c r="L105">
        <v>72</v>
      </c>
      <c r="M105">
        <v>36</v>
      </c>
      <c r="N105">
        <v>0.58820000000000006</v>
      </c>
      <c r="O105">
        <v>12</v>
      </c>
      <c r="P105">
        <v>45</v>
      </c>
      <c r="V105">
        <v>35</v>
      </c>
      <c r="W105">
        <v>1186</v>
      </c>
      <c r="X105">
        <v>1320</v>
      </c>
      <c r="Y105" t="s">
        <v>24</v>
      </c>
      <c r="Z105">
        <v>0.4118</v>
      </c>
      <c r="AA105">
        <v>1</v>
      </c>
      <c r="AB105">
        <v>45</v>
      </c>
      <c r="AC105">
        <v>25</v>
      </c>
      <c r="AD105">
        <v>40</v>
      </c>
      <c r="AE105">
        <v>70</v>
      </c>
      <c r="AF105">
        <v>55</v>
      </c>
      <c r="AG105">
        <v>35</v>
      </c>
      <c r="AH105">
        <v>30</v>
      </c>
    </row>
    <row r="106" spans="1:34">
      <c r="A106">
        <v>24</v>
      </c>
      <c r="B106">
        <v>2</v>
      </c>
      <c r="C106">
        <v>2</v>
      </c>
      <c r="D106">
        <v>1.0230381569474443</v>
      </c>
      <c r="E106">
        <v>0.9712918660287081</v>
      </c>
      <c r="F106">
        <v>0.80646992054483546</v>
      </c>
      <c r="G106">
        <v>1</v>
      </c>
      <c r="H106">
        <v>0</v>
      </c>
      <c r="I106">
        <v>0</v>
      </c>
      <c r="J106">
        <v>300</v>
      </c>
      <c r="K106">
        <v>2</v>
      </c>
      <c r="L106">
        <v>99</v>
      </c>
      <c r="M106">
        <v>49.5</v>
      </c>
      <c r="N106">
        <v>5.259999999999998E-2</v>
      </c>
      <c r="O106">
        <v>11.17</v>
      </c>
      <c r="P106">
        <v>56.666666666666664</v>
      </c>
      <c r="V106">
        <v>0</v>
      </c>
      <c r="W106">
        <v>1031</v>
      </c>
      <c r="X106">
        <v>1421</v>
      </c>
      <c r="Y106" t="s">
        <v>25</v>
      </c>
      <c r="Z106">
        <v>0.94740000000000002</v>
      </c>
      <c r="AA106">
        <v>0</v>
      </c>
      <c r="AB106">
        <v>90</v>
      </c>
      <c r="AC106">
        <v>30</v>
      </c>
      <c r="AD106">
        <v>45</v>
      </c>
      <c r="AE106">
        <v>45</v>
      </c>
      <c r="AF106">
        <v>85</v>
      </c>
      <c r="AG106">
        <v>45</v>
      </c>
      <c r="AH106">
        <v>55</v>
      </c>
    </row>
    <row r="107" spans="1:34">
      <c r="A107">
        <v>25</v>
      </c>
      <c r="B107">
        <v>2</v>
      </c>
      <c r="C107">
        <v>2</v>
      </c>
      <c r="D107">
        <v>0.92872570194384452</v>
      </c>
      <c r="E107">
        <v>0.88174982911825017</v>
      </c>
      <c r="F107">
        <v>0.73212258796821794</v>
      </c>
      <c r="G107">
        <v>0</v>
      </c>
      <c r="H107">
        <v>0</v>
      </c>
      <c r="I107">
        <v>0</v>
      </c>
      <c r="J107">
        <v>281</v>
      </c>
      <c r="K107">
        <v>1</v>
      </c>
      <c r="L107">
        <v>73</v>
      </c>
      <c r="M107">
        <v>73</v>
      </c>
      <c r="N107">
        <v>0.66670000000000007</v>
      </c>
      <c r="O107">
        <v>7.5</v>
      </c>
      <c r="P107">
        <v>24.166666666666668</v>
      </c>
      <c r="V107">
        <v>19</v>
      </c>
      <c r="W107">
        <v>1290</v>
      </c>
      <c r="X107">
        <v>1290</v>
      </c>
      <c r="Y107" t="s">
        <v>25</v>
      </c>
      <c r="Z107">
        <v>0.33329999999999999</v>
      </c>
      <c r="AA107">
        <v>1</v>
      </c>
      <c r="AB107">
        <v>35</v>
      </c>
      <c r="AC107">
        <v>25</v>
      </c>
      <c r="AD107">
        <v>30</v>
      </c>
      <c r="AE107">
        <v>25</v>
      </c>
      <c r="AF107">
        <v>20</v>
      </c>
      <c r="AG107">
        <v>10</v>
      </c>
      <c r="AH107">
        <v>75</v>
      </c>
    </row>
    <row r="108" spans="1:34">
      <c r="A108">
        <v>26</v>
      </c>
      <c r="B108">
        <v>2</v>
      </c>
      <c r="C108">
        <v>2</v>
      </c>
      <c r="D108">
        <v>0.93304535637149033</v>
      </c>
      <c r="E108">
        <v>0.885850991114149</v>
      </c>
      <c r="F108">
        <v>0.73552780930760497</v>
      </c>
      <c r="G108">
        <v>0</v>
      </c>
      <c r="H108">
        <v>0</v>
      </c>
      <c r="I108">
        <v>0</v>
      </c>
      <c r="J108">
        <v>300</v>
      </c>
      <c r="K108">
        <v>13</v>
      </c>
      <c r="L108">
        <v>139</v>
      </c>
      <c r="M108">
        <v>10.692307692307692</v>
      </c>
      <c r="N108">
        <v>0.57889999999999997</v>
      </c>
      <c r="O108">
        <v>8.8800000000000008</v>
      </c>
      <c r="P108">
        <v>59.166666666666664</v>
      </c>
      <c r="V108">
        <v>0</v>
      </c>
      <c r="W108">
        <v>725</v>
      </c>
      <c r="X108">
        <v>1296</v>
      </c>
      <c r="Y108" t="s">
        <v>25</v>
      </c>
      <c r="Z108">
        <v>0.42109999999999997</v>
      </c>
      <c r="AA108">
        <v>0</v>
      </c>
      <c r="AB108">
        <v>75</v>
      </c>
      <c r="AC108">
        <v>70</v>
      </c>
      <c r="AD108">
        <v>70</v>
      </c>
      <c r="AE108">
        <v>20</v>
      </c>
      <c r="AF108">
        <v>70</v>
      </c>
      <c r="AG108">
        <v>50</v>
      </c>
      <c r="AH108">
        <v>80</v>
      </c>
    </row>
    <row r="109" spans="1:34" s="1" customFormat="1">
      <c r="A109" s="1">
        <v>27</v>
      </c>
      <c r="B109" s="1">
        <v>2</v>
      </c>
      <c r="C109" s="1">
        <v>2</v>
      </c>
      <c r="D109" s="1">
        <v>1.0316774658027357</v>
      </c>
      <c r="E109" s="1">
        <v>0.97949419002050586</v>
      </c>
      <c r="F109" s="1">
        <v>0.81328036322360953</v>
      </c>
      <c r="G109" s="1">
        <v>1</v>
      </c>
      <c r="H109" s="1">
        <v>0</v>
      </c>
      <c r="I109" s="1">
        <v>0</v>
      </c>
      <c r="J109" s="1">
        <v>300</v>
      </c>
      <c r="K109" s="1">
        <v>4</v>
      </c>
      <c r="L109" s="1">
        <v>92</v>
      </c>
      <c r="M109" s="1">
        <v>23</v>
      </c>
      <c r="N109" s="1">
        <v>0.78949999999999998</v>
      </c>
      <c r="O109" s="1">
        <v>8.75</v>
      </c>
      <c r="P109" s="1">
        <v>60</v>
      </c>
      <c r="V109" s="1">
        <v>0</v>
      </c>
      <c r="W109" s="1">
        <v>1084</v>
      </c>
      <c r="X109" s="1">
        <v>1433</v>
      </c>
      <c r="Y109" s="1" t="s">
        <v>25</v>
      </c>
      <c r="Z109" s="1">
        <v>0.21049999999999999</v>
      </c>
      <c r="AA109" s="1">
        <v>0</v>
      </c>
      <c r="AB109" s="1">
        <v>70</v>
      </c>
      <c r="AC109" s="1">
        <v>30</v>
      </c>
      <c r="AD109" s="1">
        <v>75</v>
      </c>
      <c r="AE109" s="1">
        <v>30</v>
      </c>
      <c r="AF109" s="1">
        <v>80</v>
      </c>
      <c r="AG109" s="1">
        <v>75</v>
      </c>
      <c r="AH109" s="1">
        <v>70</v>
      </c>
    </row>
    <row r="110" spans="1:34">
      <c r="A110" s="2" t="s">
        <v>311</v>
      </c>
      <c r="C110">
        <f>AVERAGE(C58:C109)</f>
        <v>2</v>
      </c>
      <c r="D110">
        <f>AVERAGE(D58:D109)</f>
        <v>0.84008743174007527</v>
      </c>
      <c r="E110">
        <f>AVERAGE(E58:E109)</f>
        <v>0.91520895284685011</v>
      </c>
      <c r="F110">
        <f>AVERAGE(F58:F109)</f>
        <v>0.72746955986261219</v>
      </c>
      <c r="G110">
        <f>SUM(G58:G109)</f>
        <v>5</v>
      </c>
      <c r="H110">
        <f>SUM(H58:H109)</f>
        <v>0</v>
      </c>
      <c r="I110">
        <f>SUM(I58:I109)</f>
        <v>0</v>
      </c>
      <c r="J110">
        <f t="shared" ref="J110:P110" si="4">AVERAGE(J58:J109)</f>
        <v>240.01923076923077</v>
      </c>
      <c r="K110">
        <f t="shared" si="4"/>
        <v>3.5576923076923075</v>
      </c>
      <c r="L110">
        <f t="shared" si="4"/>
        <v>81.115384615384613</v>
      </c>
      <c r="M110">
        <f t="shared" si="4"/>
        <v>35.641182962336806</v>
      </c>
      <c r="N110">
        <f t="shared" si="4"/>
        <v>0.56694038461538476</v>
      </c>
      <c r="O110">
        <f t="shared" si="4"/>
        <v>11.169807692307691</v>
      </c>
      <c r="P110">
        <f t="shared" si="4"/>
        <v>49.182692307692299</v>
      </c>
      <c r="AB110">
        <f t="shared" ref="AB110:AH110" si="5">AVERAGE(AB58:AB109)</f>
        <v>64.038461538461533</v>
      </c>
      <c r="AC110">
        <f t="shared" si="5"/>
        <v>37.019230769230766</v>
      </c>
      <c r="AD110">
        <f t="shared" si="5"/>
        <v>52.692307692307693</v>
      </c>
      <c r="AE110">
        <f t="shared" si="5"/>
        <v>37.307692307692307</v>
      </c>
      <c r="AF110">
        <f t="shared" si="5"/>
        <v>59.903846153846153</v>
      </c>
      <c r="AG110">
        <f t="shared" si="5"/>
        <v>44.134615384615387</v>
      </c>
      <c r="AH110">
        <f t="shared" si="5"/>
        <v>62.692307692307693</v>
      </c>
    </row>
    <row r="111" spans="1:34">
      <c r="A111" s="2" t="s">
        <v>318</v>
      </c>
      <c r="D111">
        <f>STDEV(D58:D109)</f>
        <v>0.14747613334103721</v>
      </c>
      <c r="E111">
        <f>STDEV(E58:E109)</f>
        <v>0.12294889406677555</v>
      </c>
      <c r="F111">
        <f>STDEV(F58:F109)</f>
        <v>9.6288473311778922E-2</v>
      </c>
      <c r="J111">
        <f t="shared" ref="J111:P111" si="6">STDEV(J58:J109)</f>
        <v>80.68298904332508</v>
      </c>
      <c r="K111">
        <f t="shared" si="6"/>
        <v>3.2923765868660269</v>
      </c>
      <c r="L111">
        <f t="shared" si="6"/>
        <v>44.543283134477079</v>
      </c>
      <c r="M111">
        <f t="shared" si="6"/>
        <v>29.470102709322752</v>
      </c>
      <c r="N111">
        <f t="shared" si="6"/>
        <v>0.28367779102604729</v>
      </c>
      <c r="O111">
        <f t="shared" si="6"/>
        <v>5.0703492127035226</v>
      </c>
      <c r="P111">
        <f t="shared" si="6"/>
        <v>16.244230067143111</v>
      </c>
      <c r="AB111">
        <f t="shared" ref="AB111:AH111" si="7">STDEV(AB58:AB109)</f>
        <v>23.743698060469157</v>
      </c>
      <c r="AC111">
        <f t="shared" si="7"/>
        <v>21.28839358329947</v>
      </c>
      <c r="AD111">
        <f t="shared" si="7"/>
        <v>24.623867316669809</v>
      </c>
      <c r="AE111">
        <f t="shared" si="7"/>
        <v>20.230571373531383</v>
      </c>
      <c r="AF111">
        <f t="shared" si="7"/>
        <v>21.884061363919372</v>
      </c>
      <c r="AG111">
        <f t="shared" si="7"/>
        <v>23.592146288878361</v>
      </c>
      <c r="AH111">
        <f t="shared" si="7"/>
        <v>20.23057137353139</v>
      </c>
    </row>
    <row r="114" spans="1:34">
      <c r="A114">
        <v>1</v>
      </c>
      <c r="B114">
        <v>1</v>
      </c>
      <c r="C114">
        <v>3</v>
      </c>
      <c r="D114">
        <v>1.0111473160692848</v>
      </c>
      <c r="E114">
        <v>0.97197494230135184</v>
      </c>
      <c r="F114">
        <v>0.97197494230135184</v>
      </c>
      <c r="G114">
        <v>1</v>
      </c>
      <c r="H114">
        <v>1</v>
      </c>
      <c r="I114">
        <v>0</v>
      </c>
      <c r="J114">
        <v>77</v>
      </c>
      <c r="K114">
        <v>2</v>
      </c>
      <c r="L114">
        <v>15</v>
      </c>
      <c r="M114">
        <v>7.5</v>
      </c>
      <c r="N114">
        <v>0.6</v>
      </c>
      <c r="O114">
        <v>14.5</v>
      </c>
      <c r="P114">
        <v>31.666666666666668</v>
      </c>
      <c r="V114">
        <v>223</v>
      </c>
      <c r="W114">
        <v>5896</v>
      </c>
      <c r="X114">
        <v>5896</v>
      </c>
      <c r="Y114" t="s">
        <v>24</v>
      </c>
      <c r="Z114">
        <v>0.4</v>
      </c>
      <c r="AA114">
        <v>1</v>
      </c>
      <c r="AB114">
        <v>80</v>
      </c>
      <c r="AC114">
        <v>10</v>
      </c>
      <c r="AD114">
        <v>5</v>
      </c>
      <c r="AE114">
        <v>20</v>
      </c>
      <c r="AF114">
        <v>70</v>
      </c>
      <c r="AG114">
        <v>5</v>
      </c>
      <c r="AH114">
        <v>80</v>
      </c>
    </row>
    <row r="115" spans="1:34">
      <c r="A115">
        <v>2</v>
      </c>
      <c r="B115">
        <v>1</v>
      </c>
      <c r="C115">
        <v>3</v>
      </c>
      <c r="D115">
        <v>1.0375578802949752</v>
      </c>
      <c r="E115">
        <v>0.99736234751071551</v>
      </c>
      <c r="F115">
        <v>0.99736234751071551</v>
      </c>
      <c r="G115">
        <v>1</v>
      </c>
      <c r="H115">
        <v>1</v>
      </c>
      <c r="I115">
        <v>1</v>
      </c>
      <c r="J115">
        <v>300</v>
      </c>
      <c r="K115">
        <v>6</v>
      </c>
      <c r="L115">
        <v>100</v>
      </c>
      <c r="M115">
        <v>16.666666666666668</v>
      </c>
      <c r="N115">
        <v>9.9999999999999978E-2</v>
      </c>
      <c r="O115">
        <v>10.44</v>
      </c>
      <c r="P115">
        <v>50.833333333333336</v>
      </c>
      <c r="V115">
        <v>0</v>
      </c>
      <c r="W115">
        <v>4096</v>
      </c>
      <c r="X115">
        <v>6050</v>
      </c>
      <c r="Y115" t="s">
        <v>25</v>
      </c>
      <c r="Z115">
        <v>0.9</v>
      </c>
      <c r="AA115">
        <v>0</v>
      </c>
      <c r="AB115">
        <v>60</v>
      </c>
      <c r="AC115">
        <v>55</v>
      </c>
      <c r="AD115">
        <v>35</v>
      </c>
      <c r="AE115">
        <v>25</v>
      </c>
      <c r="AF115">
        <v>75</v>
      </c>
      <c r="AG115">
        <v>55</v>
      </c>
      <c r="AH115">
        <v>75</v>
      </c>
    </row>
    <row r="116" spans="1:34">
      <c r="A116">
        <v>3</v>
      </c>
      <c r="B116">
        <v>1</v>
      </c>
      <c r="C116">
        <v>3</v>
      </c>
      <c r="D116">
        <v>1.0169782198593724</v>
      </c>
      <c r="E116">
        <v>0.97757995384108143</v>
      </c>
      <c r="F116">
        <v>0.97757995384108143</v>
      </c>
      <c r="G116">
        <v>1</v>
      </c>
      <c r="H116">
        <v>1</v>
      </c>
      <c r="I116">
        <v>0</v>
      </c>
      <c r="J116">
        <v>100</v>
      </c>
      <c r="K116">
        <v>1</v>
      </c>
      <c r="L116">
        <v>21</v>
      </c>
      <c r="M116">
        <v>21</v>
      </c>
      <c r="N116">
        <v>0.42859999999999998</v>
      </c>
      <c r="O116">
        <v>20.75</v>
      </c>
      <c r="P116">
        <v>4.166666666666667</v>
      </c>
      <c r="V116">
        <v>200</v>
      </c>
      <c r="W116">
        <v>5930</v>
      </c>
      <c r="X116">
        <v>5930</v>
      </c>
      <c r="Y116" t="s">
        <v>24</v>
      </c>
      <c r="Z116">
        <v>0.57140000000000002</v>
      </c>
      <c r="AA116">
        <v>1</v>
      </c>
      <c r="AB116">
        <v>5</v>
      </c>
      <c r="AC116">
        <v>5</v>
      </c>
      <c r="AD116">
        <v>5</v>
      </c>
      <c r="AE116">
        <v>0</v>
      </c>
      <c r="AF116">
        <v>5</v>
      </c>
      <c r="AG116">
        <v>5</v>
      </c>
      <c r="AH116">
        <v>100</v>
      </c>
    </row>
    <row r="117" spans="1:34">
      <c r="A117">
        <v>5</v>
      </c>
      <c r="B117">
        <v>1</v>
      </c>
      <c r="C117">
        <v>3</v>
      </c>
      <c r="D117">
        <v>1.019893671754416</v>
      </c>
      <c r="E117">
        <v>0.98038245961094628</v>
      </c>
      <c r="F117">
        <v>0.98038245961094628</v>
      </c>
      <c r="G117">
        <v>1</v>
      </c>
      <c r="H117">
        <v>1</v>
      </c>
      <c r="I117">
        <v>0</v>
      </c>
      <c r="J117">
        <v>214</v>
      </c>
      <c r="K117">
        <v>3</v>
      </c>
      <c r="L117">
        <v>36</v>
      </c>
      <c r="M117">
        <v>12</v>
      </c>
      <c r="N117">
        <v>0.5</v>
      </c>
      <c r="O117">
        <v>8.1300000000000008</v>
      </c>
      <c r="P117">
        <v>29.166666666666668</v>
      </c>
      <c r="V117">
        <v>86</v>
      </c>
      <c r="W117">
        <v>5920</v>
      </c>
      <c r="X117">
        <v>5947</v>
      </c>
      <c r="Y117" t="s">
        <v>24</v>
      </c>
      <c r="Z117">
        <v>0.5</v>
      </c>
      <c r="AA117">
        <v>1</v>
      </c>
      <c r="AB117">
        <v>35</v>
      </c>
      <c r="AC117">
        <v>20</v>
      </c>
      <c r="AD117">
        <v>15</v>
      </c>
      <c r="AE117">
        <v>60</v>
      </c>
      <c r="AF117">
        <v>40</v>
      </c>
      <c r="AG117">
        <v>5</v>
      </c>
      <c r="AH117">
        <v>40</v>
      </c>
    </row>
    <row r="118" spans="1:34">
      <c r="A118">
        <v>6</v>
      </c>
      <c r="B118">
        <v>1</v>
      </c>
      <c r="C118">
        <v>3</v>
      </c>
      <c r="D118">
        <v>0.99622706225347279</v>
      </c>
      <c r="E118">
        <v>0.9576327068908671</v>
      </c>
      <c r="F118">
        <v>0.9576327068908671</v>
      </c>
      <c r="G118">
        <v>0</v>
      </c>
      <c r="H118">
        <v>0</v>
      </c>
      <c r="I118">
        <v>0</v>
      </c>
      <c r="J118">
        <v>72</v>
      </c>
      <c r="K118">
        <v>2</v>
      </c>
      <c r="L118">
        <v>19</v>
      </c>
      <c r="M118">
        <v>9.5</v>
      </c>
      <c r="N118">
        <v>0.6</v>
      </c>
      <c r="O118">
        <v>9.5</v>
      </c>
      <c r="P118">
        <v>65</v>
      </c>
      <c r="V118">
        <v>228</v>
      </c>
      <c r="W118">
        <v>5809</v>
      </c>
      <c r="X118">
        <v>5809</v>
      </c>
      <c r="Y118" t="s">
        <v>24</v>
      </c>
      <c r="Z118">
        <v>0.4</v>
      </c>
      <c r="AA118">
        <v>1</v>
      </c>
      <c r="AB118">
        <v>80</v>
      </c>
      <c r="AC118">
        <v>65</v>
      </c>
      <c r="AD118">
        <v>60</v>
      </c>
      <c r="AE118">
        <v>55</v>
      </c>
      <c r="AF118">
        <v>55</v>
      </c>
      <c r="AG118">
        <v>75</v>
      </c>
      <c r="AH118">
        <v>45</v>
      </c>
    </row>
    <row r="119" spans="1:34">
      <c r="A119">
        <v>7</v>
      </c>
      <c r="B119">
        <v>1</v>
      </c>
      <c r="C119">
        <v>3</v>
      </c>
      <c r="D119">
        <v>1.0037729377465272</v>
      </c>
      <c r="E119">
        <v>0.96488625123639959</v>
      </c>
      <c r="F119">
        <v>0.96488625123639959</v>
      </c>
      <c r="G119">
        <v>1</v>
      </c>
      <c r="H119">
        <v>1</v>
      </c>
      <c r="I119">
        <v>0</v>
      </c>
      <c r="J119">
        <v>66</v>
      </c>
      <c r="K119">
        <v>1</v>
      </c>
      <c r="L119">
        <v>10</v>
      </c>
      <c r="M119">
        <v>10</v>
      </c>
      <c r="N119">
        <v>0.4</v>
      </c>
      <c r="O119">
        <v>9.67</v>
      </c>
      <c r="P119">
        <v>43.333333333333336</v>
      </c>
      <c r="V119">
        <v>234</v>
      </c>
      <c r="W119">
        <v>5853</v>
      </c>
      <c r="X119">
        <v>5853</v>
      </c>
      <c r="Y119" t="s">
        <v>24</v>
      </c>
      <c r="Z119">
        <v>0.6</v>
      </c>
      <c r="AA119">
        <v>1</v>
      </c>
      <c r="AB119">
        <v>70</v>
      </c>
      <c r="AC119">
        <v>30</v>
      </c>
      <c r="AD119">
        <v>35</v>
      </c>
      <c r="AE119">
        <v>20</v>
      </c>
      <c r="AF119">
        <v>55</v>
      </c>
      <c r="AG119">
        <v>50</v>
      </c>
      <c r="AH119">
        <v>80</v>
      </c>
    </row>
    <row r="120" spans="1:34">
      <c r="A120">
        <v>8</v>
      </c>
      <c r="B120">
        <v>1</v>
      </c>
      <c r="C120">
        <v>3</v>
      </c>
      <c r="D120">
        <v>0.99879951980792314</v>
      </c>
      <c r="E120">
        <v>0.96010550609957135</v>
      </c>
      <c r="F120">
        <v>0.96010550609957135</v>
      </c>
      <c r="G120">
        <v>0</v>
      </c>
      <c r="H120">
        <v>0</v>
      </c>
      <c r="I120">
        <v>0</v>
      </c>
      <c r="J120">
        <v>147</v>
      </c>
      <c r="K120">
        <v>2</v>
      </c>
      <c r="L120">
        <v>70</v>
      </c>
      <c r="M120">
        <v>35</v>
      </c>
      <c r="N120">
        <v>1</v>
      </c>
      <c r="O120">
        <v>0</v>
      </c>
      <c r="P120">
        <v>25</v>
      </c>
      <c r="V120">
        <v>153</v>
      </c>
      <c r="W120">
        <v>5824</v>
      </c>
      <c r="X120">
        <v>5824</v>
      </c>
      <c r="Y120" t="s">
        <v>24</v>
      </c>
      <c r="Z120">
        <v>0</v>
      </c>
      <c r="AA120">
        <v>1</v>
      </c>
      <c r="AB120">
        <v>15</v>
      </c>
      <c r="AC120">
        <v>25</v>
      </c>
      <c r="AD120">
        <v>5</v>
      </c>
      <c r="AE120">
        <v>75</v>
      </c>
      <c r="AF120">
        <v>20</v>
      </c>
      <c r="AG120">
        <v>10</v>
      </c>
      <c r="AH120">
        <v>25</v>
      </c>
    </row>
    <row r="121" spans="1:34">
      <c r="A121">
        <v>9</v>
      </c>
      <c r="B121">
        <v>1</v>
      </c>
      <c r="C121">
        <v>3</v>
      </c>
      <c r="D121">
        <v>1.0341279368890413</v>
      </c>
      <c r="E121">
        <v>0.99406528189910981</v>
      </c>
      <c r="F121">
        <v>0.99406528189910981</v>
      </c>
      <c r="G121">
        <v>1</v>
      </c>
      <c r="H121">
        <v>1</v>
      </c>
      <c r="I121">
        <v>0</v>
      </c>
      <c r="J121">
        <v>300</v>
      </c>
      <c r="K121">
        <v>8</v>
      </c>
      <c r="L121">
        <v>123</v>
      </c>
      <c r="M121">
        <v>15.375</v>
      </c>
      <c r="N121">
        <v>0.9</v>
      </c>
      <c r="O121">
        <v>20</v>
      </c>
      <c r="P121">
        <v>59.166666666666664</v>
      </c>
      <c r="V121">
        <v>0</v>
      </c>
      <c r="W121">
        <v>6030</v>
      </c>
      <c r="X121">
        <v>6030</v>
      </c>
      <c r="Y121" t="s">
        <v>24</v>
      </c>
      <c r="Z121">
        <v>0.1</v>
      </c>
      <c r="AA121">
        <v>0</v>
      </c>
      <c r="AB121">
        <v>80</v>
      </c>
      <c r="AC121">
        <v>65</v>
      </c>
      <c r="AD121">
        <v>65</v>
      </c>
      <c r="AE121">
        <v>25</v>
      </c>
      <c r="AF121">
        <v>70</v>
      </c>
      <c r="AG121">
        <v>50</v>
      </c>
      <c r="AH121">
        <v>75</v>
      </c>
    </row>
    <row r="122" spans="1:34">
      <c r="A122">
        <v>10</v>
      </c>
      <c r="B122">
        <v>1</v>
      </c>
      <c r="C122">
        <v>3</v>
      </c>
      <c r="D122">
        <v>1</v>
      </c>
      <c r="E122">
        <v>0.9612594790636334</v>
      </c>
      <c r="F122">
        <v>0.9612594790636334</v>
      </c>
      <c r="G122">
        <v>0</v>
      </c>
      <c r="H122">
        <v>0</v>
      </c>
      <c r="I122">
        <v>0</v>
      </c>
      <c r="J122">
        <v>204</v>
      </c>
      <c r="K122">
        <v>5</v>
      </c>
      <c r="L122">
        <v>41</v>
      </c>
      <c r="M122">
        <v>8.1999999999999993</v>
      </c>
      <c r="N122">
        <v>0.19999999999999996</v>
      </c>
      <c r="O122">
        <v>11.58</v>
      </c>
      <c r="P122">
        <v>63.333333333333336</v>
      </c>
      <c r="V122">
        <v>96</v>
      </c>
      <c r="W122">
        <v>5722</v>
      </c>
      <c r="X122">
        <v>5831</v>
      </c>
      <c r="Y122" t="s">
        <v>25</v>
      </c>
      <c r="Z122">
        <v>0.8</v>
      </c>
      <c r="AA122">
        <v>1</v>
      </c>
      <c r="AB122">
        <v>65</v>
      </c>
      <c r="AC122">
        <v>45</v>
      </c>
      <c r="AD122">
        <v>80</v>
      </c>
      <c r="AE122">
        <v>40</v>
      </c>
      <c r="AF122">
        <v>70</v>
      </c>
      <c r="AG122">
        <v>80</v>
      </c>
      <c r="AH122">
        <v>60</v>
      </c>
    </row>
    <row r="123" spans="1:34">
      <c r="A123">
        <v>11</v>
      </c>
      <c r="B123">
        <v>1</v>
      </c>
      <c r="C123">
        <v>3</v>
      </c>
      <c r="D123">
        <v>1.014920253815812</v>
      </c>
      <c r="E123">
        <v>0.97560171447411803</v>
      </c>
      <c r="F123">
        <v>0.97560171447411803</v>
      </c>
      <c r="G123">
        <v>1</v>
      </c>
      <c r="H123">
        <v>1</v>
      </c>
      <c r="I123">
        <v>0</v>
      </c>
      <c r="J123">
        <v>254</v>
      </c>
      <c r="K123">
        <v>1</v>
      </c>
      <c r="L123">
        <v>33</v>
      </c>
      <c r="M123">
        <v>33</v>
      </c>
      <c r="N123">
        <v>0.55559999999999998</v>
      </c>
      <c r="O123">
        <v>11.75</v>
      </c>
      <c r="P123">
        <v>21.666666666666668</v>
      </c>
      <c r="V123">
        <v>46</v>
      </c>
      <c r="W123">
        <v>5918</v>
      </c>
      <c r="X123">
        <v>5918</v>
      </c>
      <c r="Y123" t="s">
        <v>24</v>
      </c>
      <c r="Z123">
        <v>0.44440000000000002</v>
      </c>
      <c r="AA123">
        <v>1</v>
      </c>
      <c r="AB123">
        <v>45</v>
      </c>
      <c r="AC123">
        <v>10</v>
      </c>
      <c r="AD123">
        <v>10</v>
      </c>
      <c r="AE123">
        <v>30</v>
      </c>
      <c r="AF123">
        <v>25</v>
      </c>
      <c r="AG123">
        <v>10</v>
      </c>
      <c r="AH123">
        <v>70</v>
      </c>
    </row>
    <row r="124" spans="1:34">
      <c r="A124">
        <v>12</v>
      </c>
      <c r="B124">
        <v>1</v>
      </c>
      <c r="C124">
        <v>3</v>
      </c>
      <c r="D124">
        <v>1.031040987823701</v>
      </c>
      <c r="E124">
        <v>0.99109792284866471</v>
      </c>
      <c r="F124">
        <v>0.99109792284866471</v>
      </c>
      <c r="G124">
        <v>1</v>
      </c>
      <c r="H124">
        <v>1</v>
      </c>
      <c r="I124">
        <v>0</v>
      </c>
      <c r="J124">
        <v>148</v>
      </c>
      <c r="K124">
        <v>2</v>
      </c>
      <c r="L124">
        <v>24</v>
      </c>
      <c r="M124">
        <v>12</v>
      </c>
      <c r="N124">
        <v>0.54549999999999998</v>
      </c>
      <c r="O124">
        <v>18.600000000000001</v>
      </c>
      <c r="P124">
        <v>30</v>
      </c>
      <c r="V124">
        <v>152</v>
      </c>
      <c r="W124">
        <v>6012</v>
      </c>
      <c r="X124">
        <v>6012</v>
      </c>
      <c r="Y124" t="s">
        <v>24</v>
      </c>
      <c r="Z124">
        <v>0.45450000000000002</v>
      </c>
      <c r="AA124">
        <v>1</v>
      </c>
      <c r="AB124">
        <v>45</v>
      </c>
      <c r="AC124">
        <v>20</v>
      </c>
      <c r="AD124">
        <v>40</v>
      </c>
      <c r="AE124">
        <v>20</v>
      </c>
      <c r="AF124">
        <v>30</v>
      </c>
      <c r="AG124">
        <v>25</v>
      </c>
      <c r="AH124">
        <v>80</v>
      </c>
    </row>
    <row r="125" spans="1:34">
      <c r="A125">
        <v>13</v>
      </c>
      <c r="B125">
        <v>1</v>
      </c>
      <c r="C125">
        <v>3</v>
      </c>
      <c r="D125">
        <v>1.0049734179386041</v>
      </c>
      <c r="E125">
        <v>0.96604022420046154</v>
      </c>
      <c r="F125">
        <v>0.96604022420046154</v>
      </c>
      <c r="G125">
        <v>1</v>
      </c>
      <c r="H125">
        <v>1</v>
      </c>
      <c r="I125">
        <v>0</v>
      </c>
      <c r="J125">
        <v>285</v>
      </c>
      <c r="K125">
        <v>3</v>
      </c>
      <c r="L125">
        <v>87</v>
      </c>
      <c r="M125">
        <v>29</v>
      </c>
      <c r="N125">
        <v>0.9</v>
      </c>
      <c r="O125">
        <v>11</v>
      </c>
      <c r="P125">
        <v>65</v>
      </c>
      <c r="V125">
        <v>15</v>
      </c>
      <c r="W125">
        <v>5843</v>
      </c>
      <c r="X125">
        <v>5860</v>
      </c>
      <c r="Y125" t="s">
        <v>24</v>
      </c>
      <c r="Z125">
        <v>0.1</v>
      </c>
      <c r="AA125">
        <v>1</v>
      </c>
      <c r="AB125">
        <v>90</v>
      </c>
      <c r="AC125">
        <v>20</v>
      </c>
      <c r="AD125">
        <v>85</v>
      </c>
      <c r="AE125">
        <v>45</v>
      </c>
      <c r="AF125">
        <v>80</v>
      </c>
      <c r="AG125">
        <v>70</v>
      </c>
      <c r="AH125">
        <v>55</v>
      </c>
    </row>
    <row r="126" spans="1:34">
      <c r="A126">
        <v>14</v>
      </c>
      <c r="B126">
        <v>1</v>
      </c>
      <c r="C126">
        <v>3</v>
      </c>
      <c r="D126">
        <v>1.0344709312296347</v>
      </c>
      <c r="E126">
        <v>0.99439498846027041</v>
      </c>
      <c r="F126">
        <v>0.99439498846027041</v>
      </c>
      <c r="G126">
        <v>1</v>
      </c>
      <c r="H126">
        <v>1</v>
      </c>
      <c r="I126">
        <v>0</v>
      </c>
      <c r="J126">
        <v>236</v>
      </c>
      <c r="K126">
        <v>3</v>
      </c>
      <c r="L126">
        <v>60</v>
      </c>
      <c r="M126">
        <v>20</v>
      </c>
      <c r="N126">
        <v>0.5</v>
      </c>
      <c r="O126">
        <v>9.7799999999999994</v>
      </c>
      <c r="P126">
        <v>61.666666666666664</v>
      </c>
      <c r="V126">
        <v>64</v>
      </c>
      <c r="W126">
        <v>6032</v>
      </c>
      <c r="X126">
        <v>6032</v>
      </c>
      <c r="Y126" t="s">
        <v>24</v>
      </c>
      <c r="Z126">
        <v>0.5</v>
      </c>
      <c r="AA126">
        <v>1</v>
      </c>
      <c r="AB126">
        <v>85</v>
      </c>
      <c r="AC126">
        <v>15</v>
      </c>
      <c r="AD126">
        <v>75</v>
      </c>
      <c r="AE126">
        <v>60</v>
      </c>
      <c r="AF126">
        <v>75</v>
      </c>
      <c r="AG126">
        <v>60</v>
      </c>
      <c r="AH126">
        <v>40</v>
      </c>
    </row>
    <row r="127" spans="1:34">
      <c r="A127">
        <v>15</v>
      </c>
      <c r="B127">
        <v>1</v>
      </c>
      <c r="C127">
        <v>3</v>
      </c>
      <c r="D127">
        <v>1.0072028811524609</v>
      </c>
      <c r="E127">
        <v>0.96818331684800529</v>
      </c>
      <c r="F127">
        <v>0.96818331684800529</v>
      </c>
      <c r="G127">
        <v>1</v>
      </c>
      <c r="H127">
        <v>1</v>
      </c>
      <c r="I127">
        <v>0</v>
      </c>
      <c r="J127">
        <v>223</v>
      </c>
      <c r="K127">
        <v>2</v>
      </c>
      <c r="L127">
        <v>43</v>
      </c>
      <c r="M127">
        <v>21.5</v>
      </c>
      <c r="N127">
        <v>0.47060000000000002</v>
      </c>
      <c r="O127">
        <v>8.33</v>
      </c>
      <c r="P127">
        <v>70.833333333333329</v>
      </c>
      <c r="V127">
        <v>77</v>
      </c>
      <c r="W127">
        <v>5873</v>
      </c>
      <c r="X127">
        <v>5873</v>
      </c>
      <c r="Y127" t="s">
        <v>24</v>
      </c>
      <c r="Z127">
        <v>0.52939999999999998</v>
      </c>
      <c r="AA127">
        <v>1</v>
      </c>
      <c r="AB127">
        <v>75</v>
      </c>
      <c r="AC127">
        <v>75</v>
      </c>
      <c r="AD127">
        <v>75</v>
      </c>
      <c r="AE127">
        <v>35</v>
      </c>
      <c r="AF127">
        <v>85</v>
      </c>
      <c r="AG127">
        <v>80</v>
      </c>
      <c r="AH127">
        <v>65</v>
      </c>
    </row>
    <row r="128" spans="1:34">
      <c r="A128">
        <v>16</v>
      </c>
      <c r="B128">
        <v>1</v>
      </c>
      <c r="C128">
        <v>3</v>
      </c>
      <c r="D128">
        <v>1.030354999142514</v>
      </c>
      <c r="E128">
        <v>0.99043850972634351</v>
      </c>
      <c r="F128">
        <v>0.99043850972634351</v>
      </c>
      <c r="G128">
        <v>1</v>
      </c>
      <c r="H128">
        <v>1</v>
      </c>
      <c r="I128">
        <v>0</v>
      </c>
      <c r="J128">
        <v>250</v>
      </c>
      <c r="K128">
        <v>4</v>
      </c>
      <c r="L128">
        <v>53</v>
      </c>
      <c r="M128">
        <v>13.25</v>
      </c>
      <c r="N128">
        <v>0.61109999999999998</v>
      </c>
      <c r="O128">
        <v>9</v>
      </c>
      <c r="P128">
        <v>40</v>
      </c>
      <c r="V128">
        <v>50</v>
      </c>
      <c r="W128">
        <v>6008</v>
      </c>
      <c r="X128">
        <v>6008</v>
      </c>
      <c r="Y128" t="s">
        <v>24</v>
      </c>
      <c r="Z128">
        <v>0.38890000000000002</v>
      </c>
      <c r="AA128">
        <v>1</v>
      </c>
      <c r="AB128">
        <v>75</v>
      </c>
      <c r="AC128">
        <v>15</v>
      </c>
      <c r="AD128">
        <v>45</v>
      </c>
      <c r="AE128">
        <v>10</v>
      </c>
      <c r="AF128">
        <v>50</v>
      </c>
      <c r="AG128">
        <v>45</v>
      </c>
      <c r="AH128">
        <v>90</v>
      </c>
    </row>
    <row r="129" spans="1:34">
      <c r="A129">
        <v>17</v>
      </c>
      <c r="B129">
        <v>1</v>
      </c>
      <c r="C129">
        <v>3</v>
      </c>
      <c r="D129">
        <v>1.0403018350197222</v>
      </c>
      <c r="E129">
        <v>1</v>
      </c>
      <c r="F129">
        <v>1</v>
      </c>
      <c r="G129">
        <v>1</v>
      </c>
      <c r="H129">
        <v>1</v>
      </c>
      <c r="I129">
        <v>1</v>
      </c>
      <c r="J129">
        <v>286</v>
      </c>
      <c r="K129">
        <v>4</v>
      </c>
      <c r="L129">
        <v>68</v>
      </c>
      <c r="M129">
        <v>17</v>
      </c>
      <c r="N129">
        <v>0.44999999999999996</v>
      </c>
      <c r="O129">
        <v>11.18</v>
      </c>
      <c r="P129">
        <v>54.166666666666664</v>
      </c>
      <c r="V129">
        <v>14</v>
      </c>
      <c r="W129">
        <v>4743</v>
      </c>
      <c r="X129">
        <v>6066</v>
      </c>
      <c r="Y129" t="s">
        <v>24</v>
      </c>
      <c r="Z129">
        <v>0.55000000000000004</v>
      </c>
      <c r="AA129">
        <v>1</v>
      </c>
      <c r="AB129">
        <v>80</v>
      </c>
      <c r="AC129">
        <v>15</v>
      </c>
      <c r="AD129">
        <v>65</v>
      </c>
      <c r="AE129">
        <v>25</v>
      </c>
      <c r="AF129">
        <v>85</v>
      </c>
      <c r="AG129">
        <v>55</v>
      </c>
      <c r="AH129">
        <v>75</v>
      </c>
    </row>
    <row r="130" spans="1:34">
      <c r="A130">
        <v>18</v>
      </c>
      <c r="B130">
        <v>1</v>
      </c>
      <c r="C130">
        <v>3</v>
      </c>
      <c r="D130">
        <v>1.022637626479163</v>
      </c>
      <c r="E130">
        <v>0.98302011210023077</v>
      </c>
      <c r="F130">
        <v>0.98302011210023077</v>
      </c>
      <c r="G130">
        <v>1</v>
      </c>
      <c r="H130">
        <v>1</v>
      </c>
      <c r="I130">
        <v>0</v>
      </c>
      <c r="J130">
        <v>300</v>
      </c>
      <c r="K130">
        <v>4</v>
      </c>
      <c r="L130">
        <v>93</v>
      </c>
      <c r="M130">
        <v>23.25</v>
      </c>
      <c r="N130">
        <v>0.4</v>
      </c>
      <c r="O130">
        <v>10.08</v>
      </c>
      <c r="P130">
        <v>53.333333333333336</v>
      </c>
      <c r="V130">
        <v>0</v>
      </c>
      <c r="W130">
        <v>5963</v>
      </c>
      <c r="X130">
        <v>5963</v>
      </c>
      <c r="Y130" t="s">
        <v>24</v>
      </c>
      <c r="Z130">
        <v>0.6</v>
      </c>
      <c r="AA130">
        <v>0</v>
      </c>
      <c r="AB130">
        <v>30</v>
      </c>
      <c r="AC130">
        <v>65</v>
      </c>
      <c r="AD130">
        <v>70</v>
      </c>
      <c r="AE130">
        <v>25</v>
      </c>
      <c r="AF130">
        <v>75</v>
      </c>
      <c r="AG130">
        <v>55</v>
      </c>
      <c r="AH130">
        <v>75</v>
      </c>
    </row>
    <row r="131" spans="1:34">
      <c r="A131">
        <v>19</v>
      </c>
      <c r="B131">
        <v>1</v>
      </c>
      <c r="C131">
        <v>3</v>
      </c>
      <c r="D131">
        <v>1.0258960727148001</v>
      </c>
      <c r="E131">
        <v>0.98615232443125622</v>
      </c>
      <c r="F131">
        <v>0.98615232443125622</v>
      </c>
      <c r="G131">
        <v>1</v>
      </c>
      <c r="H131">
        <v>1</v>
      </c>
      <c r="I131">
        <v>0</v>
      </c>
      <c r="J131">
        <v>142</v>
      </c>
      <c r="K131">
        <v>2</v>
      </c>
      <c r="L131">
        <v>37</v>
      </c>
      <c r="M131">
        <v>18.5</v>
      </c>
      <c r="N131">
        <v>0.4</v>
      </c>
      <c r="O131">
        <v>13.17</v>
      </c>
      <c r="P131">
        <v>30</v>
      </c>
      <c r="V131">
        <v>158</v>
      </c>
      <c r="W131">
        <v>5982</v>
      </c>
      <c r="X131">
        <v>5982</v>
      </c>
      <c r="Y131" t="s">
        <v>24</v>
      </c>
      <c r="Z131">
        <v>0.6</v>
      </c>
      <c r="AA131">
        <v>1</v>
      </c>
      <c r="AB131">
        <v>35</v>
      </c>
      <c r="AC131">
        <v>35</v>
      </c>
      <c r="AD131">
        <v>35</v>
      </c>
      <c r="AE131">
        <v>20</v>
      </c>
      <c r="AF131">
        <v>35</v>
      </c>
      <c r="AG131">
        <v>20</v>
      </c>
      <c r="AH131">
        <v>80</v>
      </c>
    </row>
    <row r="132" spans="1:34">
      <c r="A132">
        <v>20</v>
      </c>
      <c r="B132">
        <v>1</v>
      </c>
      <c r="C132">
        <v>3</v>
      </c>
      <c r="D132">
        <v>1.0300120048019208</v>
      </c>
      <c r="E132">
        <v>0.99010880316518302</v>
      </c>
      <c r="F132">
        <v>0.99010880316518302</v>
      </c>
      <c r="G132">
        <v>1</v>
      </c>
      <c r="H132">
        <v>1</v>
      </c>
      <c r="I132">
        <v>0</v>
      </c>
      <c r="J132">
        <v>248</v>
      </c>
      <c r="K132">
        <v>1</v>
      </c>
      <c r="L132">
        <v>39</v>
      </c>
      <c r="M132">
        <v>39</v>
      </c>
      <c r="N132">
        <v>0.22219999999999995</v>
      </c>
      <c r="O132">
        <v>16.14</v>
      </c>
      <c r="P132">
        <v>65</v>
      </c>
      <c r="V132">
        <v>52</v>
      </c>
      <c r="W132">
        <v>6006</v>
      </c>
      <c r="X132">
        <v>6006</v>
      </c>
      <c r="Y132" t="s">
        <v>24</v>
      </c>
      <c r="Z132">
        <v>0.77780000000000005</v>
      </c>
      <c r="AA132">
        <v>1</v>
      </c>
      <c r="AB132">
        <v>80</v>
      </c>
      <c r="AC132">
        <v>55</v>
      </c>
      <c r="AD132">
        <v>80</v>
      </c>
      <c r="AE132">
        <v>20</v>
      </c>
      <c r="AF132">
        <v>75</v>
      </c>
      <c r="AG132">
        <v>80</v>
      </c>
      <c r="AH132">
        <v>80</v>
      </c>
    </row>
    <row r="133" spans="1:34">
      <c r="A133">
        <v>21</v>
      </c>
      <c r="B133">
        <v>1</v>
      </c>
      <c r="C133">
        <v>3</v>
      </c>
      <c r="D133">
        <v>1.0087463556851313</v>
      </c>
      <c r="E133">
        <v>0.96966699637322784</v>
      </c>
      <c r="F133">
        <v>0.96966699637322784</v>
      </c>
      <c r="G133">
        <v>1</v>
      </c>
      <c r="H133">
        <v>1</v>
      </c>
      <c r="I133">
        <v>0</v>
      </c>
      <c r="J133">
        <v>133</v>
      </c>
      <c r="K133">
        <v>1</v>
      </c>
      <c r="L133">
        <v>30</v>
      </c>
      <c r="M133">
        <v>30</v>
      </c>
      <c r="N133">
        <v>1</v>
      </c>
      <c r="O133">
        <v>0</v>
      </c>
      <c r="P133">
        <v>17.5</v>
      </c>
      <c r="V133">
        <v>167</v>
      </c>
      <c r="W133">
        <v>5882</v>
      </c>
      <c r="X133">
        <v>5882</v>
      </c>
      <c r="Y133" t="s">
        <v>24</v>
      </c>
      <c r="Z133">
        <v>0</v>
      </c>
      <c r="AA133">
        <v>1</v>
      </c>
      <c r="AB133">
        <v>25</v>
      </c>
      <c r="AC133">
        <v>10</v>
      </c>
      <c r="AD133">
        <v>25</v>
      </c>
      <c r="AE133">
        <v>10</v>
      </c>
      <c r="AF133">
        <v>20</v>
      </c>
      <c r="AG133">
        <v>15</v>
      </c>
      <c r="AH133">
        <v>90</v>
      </c>
    </row>
    <row r="134" spans="1:34">
      <c r="A134">
        <v>22</v>
      </c>
      <c r="B134">
        <v>1</v>
      </c>
      <c r="C134">
        <v>3</v>
      </c>
      <c r="D134">
        <v>1.0330989538672612</v>
      </c>
      <c r="E134">
        <v>0.99307616221562811</v>
      </c>
      <c r="F134">
        <v>0.99307616221562811</v>
      </c>
      <c r="G134">
        <v>1</v>
      </c>
      <c r="H134">
        <v>1</v>
      </c>
      <c r="I134">
        <v>0</v>
      </c>
      <c r="J134">
        <v>209</v>
      </c>
      <c r="K134">
        <v>6</v>
      </c>
      <c r="L134">
        <v>46</v>
      </c>
      <c r="M134">
        <v>7.666666666666667</v>
      </c>
      <c r="N134">
        <v>0.4</v>
      </c>
      <c r="O134">
        <v>11.11</v>
      </c>
      <c r="P134">
        <v>26.666666666666668</v>
      </c>
      <c r="V134">
        <v>91</v>
      </c>
      <c r="W134">
        <v>6024</v>
      </c>
      <c r="X134">
        <v>6024</v>
      </c>
      <c r="Y134" t="s">
        <v>24</v>
      </c>
      <c r="Z134">
        <v>0.6</v>
      </c>
      <c r="AA134">
        <v>1</v>
      </c>
      <c r="AB134">
        <v>65</v>
      </c>
      <c r="AC134">
        <v>10</v>
      </c>
      <c r="AD134">
        <v>15</v>
      </c>
      <c r="AE134">
        <v>15</v>
      </c>
      <c r="AF134">
        <v>25</v>
      </c>
      <c r="AG134">
        <v>30</v>
      </c>
      <c r="AH134">
        <v>85</v>
      </c>
    </row>
    <row r="135" spans="1:34">
      <c r="A135">
        <v>23</v>
      </c>
      <c r="B135">
        <v>1</v>
      </c>
      <c r="C135">
        <v>3</v>
      </c>
      <c r="D135">
        <v>1.0130337849425484</v>
      </c>
      <c r="E135">
        <v>0.97378832838773488</v>
      </c>
      <c r="F135">
        <v>0.97378832838773488</v>
      </c>
      <c r="G135">
        <v>1</v>
      </c>
      <c r="H135">
        <v>1</v>
      </c>
      <c r="I135">
        <v>0</v>
      </c>
      <c r="J135">
        <v>99</v>
      </c>
      <c r="K135">
        <v>2</v>
      </c>
      <c r="L135">
        <v>22</v>
      </c>
      <c r="M135">
        <v>11</v>
      </c>
      <c r="N135">
        <v>0.71429999999999993</v>
      </c>
      <c r="O135">
        <v>11.5</v>
      </c>
      <c r="P135">
        <v>26.666666666666668</v>
      </c>
      <c r="V135">
        <v>201</v>
      </c>
      <c r="W135">
        <v>5907</v>
      </c>
      <c r="X135">
        <v>5907</v>
      </c>
      <c r="Y135" t="s">
        <v>24</v>
      </c>
      <c r="Z135">
        <v>0.28570000000000001</v>
      </c>
      <c r="AA135">
        <v>1</v>
      </c>
      <c r="AB135">
        <v>35</v>
      </c>
      <c r="AC135">
        <v>10</v>
      </c>
      <c r="AD135">
        <v>25</v>
      </c>
      <c r="AE135">
        <v>40</v>
      </c>
      <c r="AF135">
        <v>30</v>
      </c>
      <c r="AG135">
        <v>20</v>
      </c>
      <c r="AH135">
        <v>60</v>
      </c>
    </row>
    <row r="136" spans="1:34">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c r="A137">
        <v>25</v>
      </c>
      <c r="B137">
        <v>1</v>
      </c>
      <c r="C137">
        <v>3</v>
      </c>
      <c r="D137">
        <v>1.0159492368375922</v>
      </c>
      <c r="E137">
        <v>0.97659083415759973</v>
      </c>
      <c r="F137">
        <v>0.97659083415759973</v>
      </c>
      <c r="G137">
        <v>1</v>
      </c>
      <c r="H137">
        <v>1</v>
      </c>
      <c r="I137">
        <v>0</v>
      </c>
      <c r="J137">
        <v>194</v>
      </c>
      <c r="K137">
        <v>1</v>
      </c>
      <c r="L137">
        <v>34</v>
      </c>
      <c r="M137">
        <v>34</v>
      </c>
      <c r="N137">
        <v>0.57140000000000002</v>
      </c>
      <c r="O137">
        <v>12</v>
      </c>
      <c r="P137">
        <v>15</v>
      </c>
      <c r="V137">
        <v>106</v>
      </c>
      <c r="W137">
        <v>5924</v>
      </c>
      <c r="X137">
        <v>5924</v>
      </c>
      <c r="Y137" t="s">
        <v>24</v>
      </c>
      <c r="Z137">
        <v>0.42859999999999998</v>
      </c>
      <c r="AA137">
        <v>1</v>
      </c>
      <c r="AB137">
        <v>25</v>
      </c>
      <c r="AC137">
        <v>25</v>
      </c>
      <c r="AD137">
        <v>5</v>
      </c>
      <c r="AE137">
        <v>15</v>
      </c>
      <c r="AF137">
        <v>15</v>
      </c>
      <c r="AG137">
        <v>5</v>
      </c>
      <c r="AH137">
        <v>85</v>
      </c>
    </row>
    <row r="138" spans="1:34">
      <c r="A138">
        <v>26</v>
      </c>
      <c r="B138">
        <v>1</v>
      </c>
      <c r="C138">
        <v>3</v>
      </c>
      <c r="D138">
        <v>1.0346424283999314</v>
      </c>
      <c r="E138">
        <v>0.99455984174085066</v>
      </c>
      <c r="F138">
        <v>0.99455984174085066</v>
      </c>
      <c r="G138">
        <v>1</v>
      </c>
      <c r="H138">
        <v>1</v>
      </c>
      <c r="I138">
        <v>0</v>
      </c>
      <c r="J138">
        <v>300</v>
      </c>
      <c r="K138">
        <v>7</v>
      </c>
      <c r="L138">
        <v>116</v>
      </c>
      <c r="M138">
        <v>16.571428571428573</v>
      </c>
      <c r="N138">
        <v>0.55000000000000004</v>
      </c>
      <c r="O138">
        <v>7.33</v>
      </c>
      <c r="P138">
        <v>50.833333333333336</v>
      </c>
      <c r="V138">
        <v>0</v>
      </c>
      <c r="W138">
        <v>5971</v>
      </c>
      <c r="X138">
        <v>6033</v>
      </c>
      <c r="Y138" t="s">
        <v>24</v>
      </c>
      <c r="Z138">
        <v>0.45</v>
      </c>
      <c r="AA138">
        <v>0</v>
      </c>
      <c r="AB138">
        <v>75</v>
      </c>
      <c r="AC138">
        <v>75</v>
      </c>
      <c r="AD138">
        <v>60</v>
      </c>
      <c r="AE138">
        <v>5</v>
      </c>
      <c r="AF138">
        <v>70</v>
      </c>
      <c r="AG138">
        <v>20</v>
      </c>
      <c r="AH138">
        <v>95</v>
      </c>
    </row>
    <row r="139" spans="1:34">
      <c r="A139">
        <v>27</v>
      </c>
      <c r="B139">
        <v>1</v>
      </c>
      <c r="C139">
        <v>3</v>
      </c>
      <c r="D139">
        <v>1.0262390670553936</v>
      </c>
      <c r="E139">
        <v>0.98648203099241671</v>
      </c>
      <c r="F139">
        <v>0.98648203099241671</v>
      </c>
      <c r="G139">
        <v>1</v>
      </c>
      <c r="H139">
        <v>1</v>
      </c>
      <c r="I139">
        <v>0</v>
      </c>
      <c r="J139">
        <v>300</v>
      </c>
      <c r="K139">
        <v>6</v>
      </c>
      <c r="L139">
        <v>110</v>
      </c>
      <c r="M139">
        <v>18.333333333333332</v>
      </c>
      <c r="N139">
        <v>0.85</v>
      </c>
      <c r="O139">
        <v>10.33</v>
      </c>
      <c r="P139">
        <v>52.5</v>
      </c>
      <c r="V139">
        <v>0</v>
      </c>
      <c r="W139">
        <v>5082</v>
      </c>
      <c r="X139">
        <v>5984</v>
      </c>
      <c r="Y139" t="s">
        <v>25</v>
      </c>
      <c r="Z139">
        <v>0.15</v>
      </c>
      <c r="AA139">
        <v>0</v>
      </c>
      <c r="AB139">
        <v>65</v>
      </c>
      <c r="AC139">
        <v>45</v>
      </c>
      <c r="AD139">
        <v>60</v>
      </c>
      <c r="AE139">
        <v>25</v>
      </c>
      <c r="AF139">
        <v>75</v>
      </c>
      <c r="AG139">
        <v>45</v>
      </c>
      <c r="AH139">
        <v>75</v>
      </c>
    </row>
    <row r="140" spans="1:34">
      <c r="A140">
        <v>1</v>
      </c>
      <c r="B140">
        <v>2</v>
      </c>
      <c r="C140">
        <v>3</v>
      </c>
      <c r="D140">
        <v>1</v>
      </c>
      <c r="E140">
        <v>0.78830874006810447</v>
      </c>
      <c r="F140">
        <v>0.78830874006810447</v>
      </c>
      <c r="G140">
        <v>0</v>
      </c>
      <c r="H140">
        <v>0</v>
      </c>
      <c r="I140">
        <v>0</v>
      </c>
      <c r="J140">
        <v>106</v>
      </c>
      <c r="K140">
        <v>3</v>
      </c>
      <c r="L140">
        <v>33</v>
      </c>
      <c r="M140">
        <v>11</v>
      </c>
      <c r="N140">
        <v>0.71429999999999993</v>
      </c>
      <c r="O140">
        <v>9.5</v>
      </c>
      <c r="P140">
        <v>31.666666666666668</v>
      </c>
      <c r="V140">
        <v>194</v>
      </c>
      <c r="W140">
        <v>1389</v>
      </c>
      <c r="X140">
        <v>1389</v>
      </c>
      <c r="Y140" t="s">
        <v>24</v>
      </c>
      <c r="Z140">
        <v>0.28570000000000001</v>
      </c>
      <c r="AA140">
        <v>1</v>
      </c>
      <c r="AB140">
        <v>60</v>
      </c>
      <c r="AC140">
        <v>45</v>
      </c>
      <c r="AD140">
        <v>5</v>
      </c>
      <c r="AE140">
        <v>25</v>
      </c>
      <c r="AF140">
        <v>45</v>
      </c>
      <c r="AG140">
        <v>10</v>
      </c>
      <c r="AH140">
        <v>75</v>
      </c>
    </row>
    <row r="141" spans="1:34">
      <c r="A141">
        <v>2</v>
      </c>
      <c r="B141">
        <v>2</v>
      </c>
      <c r="C141">
        <v>3</v>
      </c>
      <c r="D141">
        <v>1.2267818574514038</v>
      </c>
      <c r="E141">
        <v>0.96708286038592506</v>
      </c>
      <c r="F141">
        <v>0.96708286038592506</v>
      </c>
      <c r="G141">
        <v>1</v>
      </c>
      <c r="H141">
        <v>1</v>
      </c>
      <c r="I141">
        <v>0</v>
      </c>
      <c r="J141">
        <v>300</v>
      </c>
      <c r="K141">
        <v>10</v>
      </c>
      <c r="L141">
        <v>124</v>
      </c>
      <c r="M141">
        <v>12.4</v>
      </c>
      <c r="N141">
        <v>0.25</v>
      </c>
      <c r="O141">
        <v>8.1300000000000008</v>
      </c>
      <c r="P141">
        <v>55</v>
      </c>
      <c r="V141">
        <v>0</v>
      </c>
      <c r="W141">
        <v>1704</v>
      </c>
      <c r="X141">
        <v>1704</v>
      </c>
      <c r="Y141" t="s">
        <v>24</v>
      </c>
      <c r="Z141">
        <v>0.75</v>
      </c>
      <c r="AA141">
        <v>0</v>
      </c>
      <c r="AB141">
        <v>60</v>
      </c>
      <c r="AC141">
        <v>45</v>
      </c>
      <c r="AD141">
        <v>65</v>
      </c>
      <c r="AE141">
        <v>25</v>
      </c>
      <c r="AF141">
        <v>75</v>
      </c>
      <c r="AG141">
        <v>60</v>
      </c>
      <c r="AH141">
        <v>75</v>
      </c>
    </row>
    <row r="142" spans="1:34">
      <c r="A142">
        <v>3</v>
      </c>
      <c r="B142">
        <v>2</v>
      </c>
      <c r="C142">
        <v>3</v>
      </c>
      <c r="D142">
        <v>1.1929445644348453</v>
      </c>
      <c r="E142">
        <v>0.94040862656072643</v>
      </c>
      <c r="F142">
        <v>0.94040862656072643</v>
      </c>
      <c r="G142">
        <v>1</v>
      </c>
      <c r="H142">
        <v>0</v>
      </c>
      <c r="I142">
        <v>0</v>
      </c>
      <c r="J142">
        <v>253</v>
      </c>
      <c r="K142">
        <v>1</v>
      </c>
      <c r="L142">
        <v>56</v>
      </c>
      <c r="M142">
        <v>56</v>
      </c>
      <c r="N142">
        <v>0.64710000000000001</v>
      </c>
      <c r="O142">
        <v>18.670000000000002</v>
      </c>
      <c r="P142">
        <v>50.833333333333336</v>
      </c>
      <c r="V142">
        <v>47</v>
      </c>
      <c r="W142">
        <v>1657</v>
      </c>
      <c r="X142">
        <v>1657</v>
      </c>
      <c r="Y142" t="s">
        <v>24</v>
      </c>
      <c r="Z142">
        <v>0.35289999999999999</v>
      </c>
      <c r="AA142">
        <v>1</v>
      </c>
      <c r="AB142">
        <v>95</v>
      </c>
      <c r="AC142">
        <v>15</v>
      </c>
      <c r="AD142">
        <v>90</v>
      </c>
      <c r="AE142">
        <v>30</v>
      </c>
      <c r="AF142">
        <v>55</v>
      </c>
      <c r="AG142">
        <v>20</v>
      </c>
      <c r="AH142">
        <v>70</v>
      </c>
    </row>
    <row r="143" spans="1:34">
      <c r="A143">
        <v>5</v>
      </c>
      <c r="B143">
        <v>2</v>
      </c>
      <c r="C143">
        <v>3</v>
      </c>
      <c r="D143">
        <v>1.1108711303095753</v>
      </c>
      <c r="E143">
        <v>0.87570942111237227</v>
      </c>
      <c r="F143">
        <v>0.87570942111237227</v>
      </c>
      <c r="G143">
        <v>1</v>
      </c>
      <c r="H143">
        <v>0</v>
      </c>
      <c r="I143">
        <v>0</v>
      </c>
      <c r="J143">
        <v>271</v>
      </c>
      <c r="K143">
        <v>4</v>
      </c>
      <c r="L143">
        <v>79</v>
      </c>
      <c r="M143">
        <v>19.75</v>
      </c>
      <c r="N143">
        <v>0.66670000000000007</v>
      </c>
      <c r="O143">
        <v>11.17</v>
      </c>
      <c r="P143">
        <v>50.833333333333336</v>
      </c>
      <c r="V143">
        <v>29</v>
      </c>
      <c r="W143">
        <v>1473</v>
      </c>
      <c r="X143">
        <v>1543</v>
      </c>
      <c r="Y143" t="s">
        <v>24</v>
      </c>
      <c r="Z143">
        <v>0.33329999999999999</v>
      </c>
      <c r="AA143">
        <v>1</v>
      </c>
      <c r="AB143">
        <v>65</v>
      </c>
      <c r="AC143">
        <v>30</v>
      </c>
      <c r="AD143">
        <v>40</v>
      </c>
      <c r="AE143">
        <v>65</v>
      </c>
      <c r="AF143">
        <v>75</v>
      </c>
      <c r="AG143">
        <v>30</v>
      </c>
      <c r="AH143">
        <v>35</v>
      </c>
    </row>
    <row r="144" spans="1:34">
      <c r="A144">
        <v>6</v>
      </c>
      <c r="B144">
        <v>2</v>
      </c>
      <c r="C144">
        <v>3</v>
      </c>
      <c r="D144">
        <v>1.0496760259179265</v>
      </c>
      <c r="E144">
        <v>0.82746878547105562</v>
      </c>
      <c r="F144">
        <v>0.82746878547105562</v>
      </c>
      <c r="G144">
        <v>1</v>
      </c>
      <c r="H144">
        <v>0</v>
      </c>
      <c r="I144">
        <v>0</v>
      </c>
      <c r="J144">
        <v>121</v>
      </c>
      <c r="K144">
        <v>2</v>
      </c>
      <c r="L144">
        <v>16</v>
      </c>
      <c r="M144">
        <v>8</v>
      </c>
      <c r="N144">
        <v>0</v>
      </c>
      <c r="O144">
        <v>8.8800000000000008</v>
      </c>
      <c r="P144">
        <v>42.5</v>
      </c>
      <c r="V144">
        <v>179</v>
      </c>
      <c r="W144">
        <v>1458</v>
      </c>
      <c r="X144">
        <v>1458</v>
      </c>
      <c r="Y144" t="s">
        <v>24</v>
      </c>
      <c r="Z144">
        <v>1</v>
      </c>
      <c r="AA144">
        <v>1</v>
      </c>
      <c r="AB144">
        <v>40</v>
      </c>
      <c r="AC144">
        <v>40</v>
      </c>
      <c r="AD144">
        <v>60</v>
      </c>
      <c r="AE144">
        <v>45</v>
      </c>
      <c r="AF144">
        <v>40</v>
      </c>
      <c r="AG144">
        <v>30</v>
      </c>
      <c r="AH144">
        <v>55</v>
      </c>
    </row>
    <row r="145" spans="1:34">
      <c r="A145">
        <v>7</v>
      </c>
      <c r="B145">
        <v>2</v>
      </c>
      <c r="C145">
        <v>3</v>
      </c>
      <c r="D145">
        <v>1.0590352771778258</v>
      </c>
      <c r="E145">
        <v>0.83484676503972755</v>
      </c>
      <c r="F145">
        <v>0.83484676503972755</v>
      </c>
      <c r="G145">
        <v>1</v>
      </c>
      <c r="H145">
        <v>0</v>
      </c>
      <c r="I145">
        <v>0</v>
      </c>
      <c r="J145">
        <v>260</v>
      </c>
      <c r="K145">
        <v>3</v>
      </c>
      <c r="L145">
        <v>73</v>
      </c>
      <c r="M145">
        <v>24.333333333333332</v>
      </c>
      <c r="N145">
        <v>0.38890000000000002</v>
      </c>
      <c r="O145">
        <v>11.45</v>
      </c>
      <c r="P145">
        <v>77.5</v>
      </c>
      <c r="V145">
        <v>40</v>
      </c>
      <c r="W145">
        <v>799</v>
      </c>
      <c r="X145">
        <v>1471</v>
      </c>
      <c r="Y145" t="s">
        <v>24</v>
      </c>
      <c r="Z145">
        <v>0.61109999999999998</v>
      </c>
      <c r="AA145">
        <v>1</v>
      </c>
      <c r="AB145">
        <v>95</v>
      </c>
      <c r="AC145">
        <v>55</v>
      </c>
      <c r="AD145">
        <v>85</v>
      </c>
      <c r="AE145">
        <v>40</v>
      </c>
      <c r="AF145">
        <v>95</v>
      </c>
      <c r="AG145">
        <v>95</v>
      </c>
      <c r="AH145">
        <v>60</v>
      </c>
    </row>
    <row r="146" spans="1:34">
      <c r="A146">
        <v>8</v>
      </c>
      <c r="B146">
        <v>2</v>
      </c>
      <c r="C146">
        <v>3</v>
      </c>
      <c r="D146">
        <v>1.1749460043196545</v>
      </c>
      <c r="E146">
        <v>0.92622020431328034</v>
      </c>
      <c r="F146">
        <v>0.92622020431328034</v>
      </c>
      <c r="G146">
        <v>1</v>
      </c>
      <c r="H146">
        <v>0</v>
      </c>
      <c r="I146">
        <v>0</v>
      </c>
      <c r="J146">
        <v>110</v>
      </c>
      <c r="K146">
        <v>1</v>
      </c>
      <c r="L146">
        <v>43</v>
      </c>
      <c r="M146">
        <v>43</v>
      </c>
      <c r="N146">
        <v>0.875</v>
      </c>
      <c r="O146">
        <v>6</v>
      </c>
      <c r="P146">
        <v>22.5</v>
      </c>
      <c r="V146">
        <v>190</v>
      </c>
      <c r="W146">
        <v>1632</v>
      </c>
      <c r="X146">
        <v>1632</v>
      </c>
      <c r="Y146" t="s">
        <v>24</v>
      </c>
      <c r="Z146">
        <v>0.125</v>
      </c>
      <c r="AA146">
        <v>1</v>
      </c>
      <c r="AB146">
        <v>15</v>
      </c>
      <c r="AC146">
        <v>5</v>
      </c>
      <c r="AD146">
        <v>10</v>
      </c>
      <c r="AE146">
        <v>75</v>
      </c>
      <c r="AF146">
        <v>20</v>
      </c>
      <c r="AG146">
        <v>10</v>
      </c>
      <c r="AH146">
        <v>25</v>
      </c>
    </row>
    <row r="147" spans="1:34">
      <c r="A147">
        <v>9</v>
      </c>
      <c r="B147">
        <v>2</v>
      </c>
      <c r="C147">
        <v>3</v>
      </c>
      <c r="D147">
        <v>1.238300935925126</v>
      </c>
      <c r="E147">
        <v>0.97616345062429055</v>
      </c>
      <c r="F147">
        <v>0.97616345062429055</v>
      </c>
      <c r="G147">
        <v>1</v>
      </c>
      <c r="H147">
        <v>1</v>
      </c>
      <c r="I147">
        <v>0</v>
      </c>
      <c r="J147">
        <v>300</v>
      </c>
      <c r="K147">
        <v>7</v>
      </c>
      <c r="L147">
        <v>112</v>
      </c>
      <c r="M147">
        <v>16</v>
      </c>
      <c r="N147">
        <v>0.95</v>
      </c>
      <c r="O147">
        <v>4</v>
      </c>
      <c r="P147">
        <v>76.666666666666671</v>
      </c>
      <c r="V147">
        <v>0</v>
      </c>
      <c r="W147">
        <v>1177</v>
      </c>
      <c r="X147">
        <v>1720</v>
      </c>
      <c r="Y147" t="s">
        <v>24</v>
      </c>
      <c r="Z147">
        <v>0.05</v>
      </c>
      <c r="AA147">
        <v>0</v>
      </c>
      <c r="AB147">
        <v>90</v>
      </c>
      <c r="AC147">
        <v>80</v>
      </c>
      <c r="AD147">
        <v>95</v>
      </c>
      <c r="AE147">
        <v>20</v>
      </c>
      <c r="AF147">
        <v>95</v>
      </c>
      <c r="AG147">
        <v>80</v>
      </c>
      <c r="AH147">
        <v>80</v>
      </c>
    </row>
    <row r="148" spans="1:34">
      <c r="A148">
        <v>10</v>
      </c>
      <c r="B148">
        <v>2</v>
      </c>
      <c r="C148">
        <v>3</v>
      </c>
      <c r="D148">
        <v>1.2613390928725703</v>
      </c>
      <c r="E148">
        <v>0.99432463110102154</v>
      </c>
      <c r="F148">
        <v>0.99432463110102154</v>
      </c>
      <c r="G148">
        <v>1</v>
      </c>
      <c r="H148">
        <v>1</v>
      </c>
      <c r="I148">
        <v>1</v>
      </c>
      <c r="J148">
        <v>252</v>
      </c>
      <c r="K148">
        <v>3</v>
      </c>
      <c r="L148">
        <v>61</v>
      </c>
      <c r="M148">
        <v>20.333333333333332</v>
      </c>
      <c r="N148">
        <v>5.8799999999999963E-2</v>
      </c>
      <c r="O148">
        <v>12.56</v>
      </c>
      <c r="P148">
        <v>62.5</v>
      </c>
      <c r="V148">
        <v>48</v>
      </c>
      <c r="W148">
        <v>1752</v>
      </c>
      <c r="X148">
        <v>1752</v>
      </c>
      <c r="Y148" t="s">
        <v>24</v>
      </c>
      <c r="Z148">
        <v>0.94120000000000004</v>
      </c>
      <c r="AA148">
        <v>1</v>
      </c>
      <c r="AB148">
        <v>85</v>
      </c>
      <c r="AC148">
        <v>75</v>
      </c>
      <c r="AD148">
        <v>60</v>
      </c>
      <c r="AE148">
        <v>30</v>
      </c>
      <c r="AF148">
        <v>70</v>
      </c>
      <c r="AG148">
        <v>55</v>
      </c>
      <c r="AH148">
        <v>70</v>
      </c>
    </row>
    <row r="149" spans="1:34">
      <c r="A149">
        <v>11</v>
      </c>
      <c r="B149">
        <v>2</v>
      </c>
      <c r="C149">
        <v>3</v>
      </c>
      <c r="D149">
        <v>1.2044636429085673</v>
      </c>
      <c r="E149">
        <v>0.94948921679909193</v>
      </c>
      <c r="F149">
        <v>0.94948921679909193</v>
      </c>
      <c r="G149">
        <v>1</v>
      </c>
      <c r="H149">
        <v>0</v>
      </c>
      <c r="I149">
        <v>0</v>
      </c>
      <c r="J149">
        <v>300</v>
      </c>
      <c r="K149">
        <v>1</v>
      </c>
      <c r="L149">
        <v>96</v>
      </c>
      <c r="M149">
        <v>96</v>
      </c>
      <c r="N149">
        <v>0.9</v>
      </c>
      <c r="O149">
        <v>6</v>
      </c>
      <c r="P149">
        <v>56.666666666666664</v>
      </c>
      <c r="V149">
        <v>0</v>
      </c>
      <c r="W149">
        <v>1673</v>
      </c>
      <c r="X149">
        <v>1673</v>
      </c>
      <c r="Y149" t="s">
        <v>24</v>
      </c>
      <c r="Z149">
        <v>0.1</v>
      </c>
      <c r="AA149">
        <v>0</v>
      </c>
      <c r="AB149">
        <v>45</v>
      </c>
      <c r="AC149">
        <v>10</v>
      </c>
      <c r="AD149">
        <v>70</v>
      </c>
      <c r="AE149">
        <v>65</v>
      </c>
      <c r="AF149">
        <v>70</v>
      </c>
      <c r="AG149">
        <v>80</v>
      </c>
      <c r="AH149">
        <v>35</v>
      </c>
    </row>
    <row r="150" spans="1:34">
      <c r="A150">
        <v>12</v>
      </c>
      <c r="B150">
        <v>2</v>
      </c>
      <c r="C150">
        <v>3</v>
      </c>
      <c r="D150">
        <v>1.2426205903527718</v>
      </c>
      <c r="E150">
        <v>0.97956867196367758</v>
      </c>
      <c r="F150">
        <v>0.97956867196367758</v>
      </c>
      <c r="G150">
        <v>1</v>
      </c>
      <c r="H150">
        <v>1</v>
      </c>
      <c r="I150">
        <v>0</v>
      </c>
      <c r="J150">
        <v>177</v>
      </c>
      <c r="K150">
        <v>1</v>
      </c>
      <c r="L150">
        <v>51</v>
      </c>
      <c r="M150">
        <v>51</v>
      </c>
      <c r="N150">
        <v>0.53849999999999998</v>
      </c>
      <c r="O150">
        <v>10.17</v>
      </c>
      <c r="P150">
        <v>35.833333333333336</v>
      </c>
      <c r="V150">
        <v>123</v>
      </c>
      <c r="W150">
        <v>1726</v>
      </c>
      <c r="X150">
        <v>1726</v>
      </c>
      <c r="Y150" t="s">
        <v>24</v>
      </c>
      <c r="Z150">
        <v>0.46150000000000002</v>
      </c>
      <c r="AA150">
        <v>1</v>
      </c>
      <c r="AB150">
        <v>45</v>
      </c>
      <c r="AC150">
        <v>30</v>
      </c>
      <c r="AD150">
        <v>30</v>
      </c>
      <c r="AE150">
        <v>25</v>
      </c>
      <c r="AF150">
        <v>40</v>
      </c>
      <c r="AG150">
        <v>45</v>
      </c>
      <c r="AH150">
        <v>75</v>
      </c>
    </row>
    <row r="151" spans="1:34">
      <c r="A151">
        <v>13</v>
      </c>
      <c r="B151">
        <v>2</v>
      </c>
      <c r="C151">
        <v>3</v>
      </c>
      <c r="D151">
        <v>1.0856731461483082</v>
      </c>
      <c r="E151">
        <v>0.85584562996594782</v>
      </c>
      <c r="F151">
        <v>0.85584562996594782</v>
      </c>
      <c r="G151">
        <v>1</v>
      </c>
      <c r="H151">
        <v>0</v>
      </c>
      <c r="I151">
        <v>0</v>
      </c>
      <c r="J151">
        <v>300</v>
      </c>
      <c r="K151">
        <v>2</v>
      </c>
      <c r="L151">
        <v>92</v>
      </c>
      <c r="M151">
        <v>46</v>
      </c>
      <c r="N151">
        <v>0.8</v>
      </c>
      <c r="O151">
        <v>18</v>
      </c>
      <c r="P151">
        <v>62.5</v>
      </c>
      <c r="V151">
        <v>0</v>
      </c>
      <c r="W151">
        <v>1508</v>
      </c>
      <c r="X151">
        <v>1508</v>
      </c>
      <c r="Y151" t="s">
        <v>24</v>
      </c>
      <c r="Z151">
        <v>0.2</v>
      </c>
      <c r="AA151">
        <v>0</v>
      </c>
      <c r="AB151">
        <v>75</v>
      </c>
      <c r="AC151">
        <v>20</v>
      </c>
      <c r="AD151">
        <v>70</v>
      </c>
      <c r="AE151">
        <v>70</v>
      </c>
      <c r="AF151">
        <v>70</v>
      </c>
      <c r="AG151">
        <v>70</v>
      </c>
      <c r="AH151">
        <v>30</v>
      </c>
    </row>
    <row r="152" spans="1:34">
      <c r="A152">
        <v>14</v>
      </c>
      <c r="B152">
        <v>2</v>
      </c>
      <c r="C152">
        <v>3</v>
      </c>
      <c r="D152">
        <v>1.2526997840172787</v>
      </c>
      <c r="E152">
        <v>0.98751418842224747</v>
      </c>
      <c r="F152">
        <v>0.98751418842224747</v>
      </c>
      <c r="G152">
        <v>1</v>
      </c>
      <c r="H152">
        <v>1</v>
      </c>
      <c r="I152">
        <v>1</v>
      </c>
      <c r="J152">
        <v>249</v>
      </c>
      <c r="K152">
        <v>2</v>
      </c>
      <c r="L152">
        <v>83</v>
      </c>
      <c r="M152">
        <v>41.5</v>
      </c>
      <c r="N152">
        <v>0.64710000000000001</v>
      </c>
      <c r="O152">
        <v>9.67</v>
      </c>
      <c r="P152">
        <v>66.666666666666671</v>
      </c>
      <c r="V152">
        <v>51</v>
      </c>
      <c r="W152">
        <v>1596</v>
      </c>
      <c r="X152">
        <v>1740</v>
      </c>
      <c r="Y152" t="s">
        <v>24</v>
      </c>
      <c r="Z152">
        <v>0.35289999999999999</v>
      </c>
      <c r="AA152">
        <v>1</v>
      </c>
      <c r="AB152">
        <v>90</v>
      </c>
      <c r="AC152">
        <v>30</v>
      </c>
      <c r="AD152">
        <v>30</v>
      </c>
      <c r="AE152">
        <v>85</v>
      </c>
      <c r="AF152">
        <v>80</v>
      </c>
      <c r="AG152">
        <v>85</v>
      </c>
      <c r="AH152">
        <v>15</v>
      </c>
    </row>
    <row r="153" spans="1:34">
      <c r="A153">
        <v>15</v>
      </c>
      <c r="B153">
        <v>2</v>
      </c>
      <c r="C153">
        <v>3</v>
      </c>
      <c r="D153">
        <v>1.0424766018718503</v>
      </c>
      <c r="E153">
        <v>0.82179341657207716</v>
      </c>
      <c r="F153">
        <v>0.82179341657207716</v>
      </c>
      <c r="G153">
        <v>1</v>
      </c>
      <c r="H153">
        <v>0</v>
      </c>
      <c r="I153">
        <v>0</v>
      </c>
      <c r="J153">
        <v>300</v>
      </c>
      <c r="K153">
        <v>1</v>
      </c>
      <c r="L153">
        <v>89</v>
      </c>
      <c r="M153">
        <v>89</v>
      </c>
      <c r="N153">
        <v>0.5</v>
      </c>
      <c r="O153">
        <v>12.3</v>
      </c>
      <c r="P153">
        <v>67.5</v>
      </c>
      <c r="V153">
        <v>0</v>
      </c>
      <c r="W153">
        <v>1448</v>
      </c>
      <c r="X153">
        <v>1448</v>
      </c>
      <c r="Y153" t="s">
        <v>25</v>
      </c>
      <c r="Z153">
        <v>0.5</v>
      </c>
      <c r="AA153">
        <v>0</v>
      </c>
      <c r="AB153">
        <v>95</v>
      </c>
      <c r="AC153">
        <v>85</v>
      </c>
      <c r="AD153">
        <v>75</v>
      </c>
      <c r="AE153">
        <v>15</v>
      </c>
      <c r="AF153">
        <v>85</v>
      </c>
      <c r="AG153">
        <v>50</v>
      </c>
      <c r="AH153">
        <v>85</v>
      </c>
    </row>
    <row r="154" spans="1:34">
      <c r="A154">
        <v>16</v>
      </c>
      <c r="B154">
        <v>2</v>
      </c>
      <c r="C154">
        <v>3</v>
      </c>
      <c r="D154">
        <v>1.2195824334053276</v>
      </c>
      <c r="E154">
        <v>0.9614074914869466</v>
      </c>
      <c r="F154">
        <v>0.9614074914869466</v>
      </c>
      <c r="G154">
        <v>1</v>
      </c>
      <c r="H154">
        <v>0</v>
      </c>
      <c r="I154">
        <v>0</v>
      </c>
      <c r="J154">
        <v>225</v>
      </c>
      <c r="K154">
        <v>2</v>
      </c>
      <c r="L154">
        <v>51</v>
      </c>
      <c r="M154">
        <v>25.5</v>
      </c>
      <c r="N154">
        <v>0.75</v>
      </c>
      <c r="O154">
        <v>12.25</v>
      </c>
      <c r="P154">
        <v>58.333333333333336</v>
      </c>
      <c r="V154">
        <v>75</v>
      </c>
      <c r="W154">
        <v>1694</v>
      </c>
      <c r="X154">
        <v>1694</v>
      </c>
      <c r="Y154" t="s">
        <v>24</v>
      </c>
      <c r="Z154">
        <v>0.25</v>
      </c>
      <c r="AA154">
        <v>1</v>
      </c>
      <c r="AB154">
        <v>75</v>
      </c>
      <c r="AC154">
        <v>25</v>
      </c>
      <c r="AD154">
        <v>75</v>
      </c>
      <c r="AE154">
        <v>40</v>
      </c>
      <c r="AF154">
        <v>65</v>
      </c>
      <c r="AG154">
        <v>70</v>
      </c>
      <c r="AH154">
        <v>60</v>
      </c>
    </row>
    <row r="155" spans="1:34">
      <c r="A155">
        <v>17</v>
      </c>
      <c r="B155">
        <v>2</v>
      </c>
      <c r="C155">
        <v>3</v>
      </c>
      <c r="D155">
        <v>1.1079913606911447</v>
      </c>
      <c r="E155">
        <v>0.87343927355278095</v>
      </c>
      <c r="F155">
        <v>0.87343927355278095</v>
      </c>
      <c r="G155">
        <v>1</v>
      </c>
      <c r="H155">
        <v>0</v>
      </c>
      <c r="I155">
        <v>0</v>
      </c>
      <c r="J155">
        <v>300</v>
      </c>
      <c r="K155">
        <v>4</v>
      </c>
      <c r="L155">
        <v>88</v>
      </c>
      <c r="M155">
        <v>22</v>
      </c>
      <c r="N155">
        <v>0.7</v>
      </c>
      <c r="O155">
        <v>10.67</v>
      </c>
      <c r="P155">
        <v>68.333333333333329</v>
      </c>
      <c r="V155">
        <v>0</v>
      </c>
      <c r="W155">
        <v>1038</v>
      </c>
      <c r="X155">
        <v>1539</v>
      </c>
      <c r="Y155" t="s">
        <v>25</v>
      </c>
      <c r="Z155">
        <v>0.3</v>
      </c>
      <c r="AA155">
        <v>0</v>
      </c>
      <c r="AB155">
        <v>90</v>
      </c>
      <c r="AC155">
        <v>10</v>
      </c>
      <c r="AD155">
        <v>85</v>
      </c>
      <c r="AE155">
        <v>45</v>
      </c>
      <c r="AF155">
        <v>90</v>
      </c>
      <c r="AG155">
        <v>90</v>
      </c>
      <c r="AH155">
        <v>55</v>
      </c>
    </row>
    <row r="156" spans="1:34">
      <c r="A156">
        <v>18</v>
      </c>
      <c r="B156">
        <v>2</v>
      </c>
      <c r="C156">
        <v>3</v>
      </c>
      <c r="D156">
        <v>1.1871850251979841</v>
      </c>
      <c r="E156">
        <v>0.93586833144154369</v>
      </c>
      <c r="F156">
        <v>0.93586833144154369</v>
      </c>
      <c r="G156">
        <v>1</v>
      </c>
      <c r="H156">
        <v>0</v>
      </c>
      <c r="I156">
        <v>0</v>
      </c>
      <c r="J156">
        <v>270</v>
      </c>
      <c r="K156">
        <v>3</v>
      </c>
      <c r="L156">
        <v>91</v>
      </c>
      <c r="M156">
        <v>30.333333333333332</v>
      </c>
      <c r="N156">
        <v>0.11109999999999998</v>
      </c>
      <c r="O156">
        <v>9.5</v>
      </c>
      <c r="P156">
        <v>71.666666666666671</v>
      </c>
      <c r="V156">
        <v>30</v>
      </c>
      <c r="W156">
        <v>1453</v>
      </c>
      <c r="X156">
        <v>1649</v>
      </c>
      <c r="Y156" t="s">
        <v>24</v>
      </c>
      <c r="Z156">
        <v>0.88890000000000002</v>
      </c>
      <c r="AA156">
        <v>1</v>
      </c>
      <c r="AB156">
        <v>95</v>
      </c>
      <c r="AC156">
        <v>60</v>
      </c>
      <c r="AD156">
        <v>60</v>
      </c>
      <c r="AE156">
        <v>45</v>
      </c>
      <c r="AF156">
        <v>75</v>
      </c>
      <c r="AG156">
        <v>95</v>
      </c>
      <c r="AH156">
        <v>55</v>
      </c>
    </row>
    <row r="157" spans="1:34">
      <c r="A157">
        <v>19</v>
      </c>
      <c r="B157">
        <v>2</v>
      </c>
      <c r="C157">
        <v>3</v>
      </c>
      <c r="D157">
        <v>1.087832973362131</v>
      </c>
      <c r="E157">
        <v>0.85754824063564128</v>
      </c>
      <c r="F157">
        <v>0.85754824063564128</v>
      </c>
      <c r="G157">
        <v>1</v>
      </c>
      <c r="H157">
        <v>0</v>
      </c>
      <c r="I157">
        <v>0</v>
      </c>
      <c r="J157">
        <v>259</v>
      </c>
      <c r="K157">
        <v>4</v>
      </c>
      <c r="L157">
        <v>86</v>
      </c>
      <c r="M157">
        <v>21.5</v>
      </c>
      <c r="N157">
        <v>0.33330000000000004</v>
      </c>
      <c r="O157">
        <v>9.67</v>
      </c>
      <c r="P157">
        <v>63.333333333333336</v>
      </c>
      <c r="V157">
        <v>41</v>
      </c>
      <c r="W157">
        <v>1511</v>
      </c>
      <c r="X157">
        <v>1511</v>
      </c>
      <c r="Y157" t="s">
        <v>24</v>
      </c>
      <c r="Z157">
        <v>0.66669999999999996</v>
      </c>
      <c r="AA157">
        <v>1</v>
      </c>
      <c r="AB157">
        <v>55</v>
      </c>
      <c r="AC157">
        <v>65</v>
      </c>
      <c r="AD157">
        <v>70</v>
      </c>
      <c r="AE157">
        <v>40</v>
      </c>
      <c r="AF157">
        <v>70</v>
      </c>
      <c r="AG157">
        <v>80</v>
      </c>
      <c r="AH157">
        <v>60</v>
      </c>
    </row>
    <row r="158" spans="1:34">
      <c r="A158">
        <v>20</v>
      </c>
      <c r="B158">
        <v>2</v>
      </c>
      <c r="C158">
        <v>3</v>
      </c>
      <c r="D158">
        <v>1</v>
      </c>
      <c r="E158">
        <v>0.78830874006810447</v>
      </c>
      <c r="F158">
        <v>0.78830874006810447</v>
      </c>
      <c r="G158">
        <v>0</v>
      </c>
      <c r="H158">
        <v>0</v>
      </c>
      <c r="I158">
        <v>0</v>
      </c>
      <c r="J158">
        <v>173</v>
      </c>
      <c r="K158">
        <v>3</v>
      </c>
      <c r="L158">
        <v>30</v>
      </c>
      <c r="M158">
        <v>10</v>
      </c>
      <c r="N158">
        <v>0.25</v>
      </c>
      <c r="O158">
        <v>15.67</v>
      </c>
      <c r="P158">
        <v>74.166666666666671</v>
      </c>
      <c r="V158">
        <v>127</v>
      </c>
      <c r="W158">
        <v>1389</v>
      </c>
      <c r="X158">
        <v>1389</v>
      </c>
      <c r="Y158" t="s">
        <v>24</v>
      </c>
      <c r="Z158">
        <v>0.75</v>
      </c>
      <c r="AA158">
        <v>1</v>
      </c>
      <c r="AB158">
        <v>75</v>
      </c>
      <c r="AC158">
        <v>40</v>
      </c>
      <c r="AD158">
        <v>85</v>
      </c>
      <c r="AE158">
        <v>75</v>
      </c>
      <c r="AF158">
        <v>75</v>
      </c>
      <c r="AG158">
        <v>95</v>
      </c>
      <c r="AH158">
        <v>25</v>
      </c>
    </row>
    <row r="159" spans="1:34">
      <c r="A159">
        <v>21</v>
      </c>
      <c r="B159">
        <v>2</v>
      </c>
      <c r="C159">
        <v>3</v>
      </c>
      <c r="D159">
        <v>1.1130309575233981</v>
      </c>
      <c r="E159">
        <v>0.87741203178206584</v>
      </c>
      <c r="F159">
        <v>0.87741203178206584</v>
      </c>
      <c r="G159">
        <v>1</v>
      </c>
      <c r="H159">
        <v>0</v>
      </c>
      <c r="I159">
        <v>0</v>
      </c>
      <c r="J159">
        <v>300</v>
      </c>
      <c r="K159">
        <v>4</v>
      </c>
      <c r="L159">
        <v>78</v>
      </c>
      <c r="M159">
        <v>19.5</v>
      </c>
      <c r="N159">
        <v>0.85</v>
      </c>
      <c r="O159">
        <v>14.33</v>
      </c>
      <c r="P159">
        <v>47.5</v>
      </c>
      <c r="V159">
        <v>0</v>
      </c>
      <c r="W159">
        <v>1390</v>
      </c>
      <c r="X159">
        <v>1546</v>
      </c>
      <c r="Y159" t="s">
        <v>25</v>
      </c>
      <c r="Z159">
        <v>0.15</v>
      </c>
      <c r="AA159">
        <v>0</v>
      </c>
      <c r="AB159">
        <v>60</v>
      </c>
      <c r="AC159">
        <v>25</v>
      </c>
      <c r="AD159">
        <v>60</v>
      </c>
      <c r="AE159">
        <v>35</v>
      </c>
      <c r="AF159">
        <v>60</v>
      </c>
      <c r="AG159">
        <v>45</v>
      </c>
      <c r="AH159">
        <v>65</v>
      </c>
    </row>
    <row r="160" spans="1:34">
      <c r="A160">
        <v>22</v>
      </c>
      <c r="B160">
        <v>2</v>
      </c>
      <c r="C160">
        <v>3</v>
      </c>
      <c r="D160">
        <v>1.1432685385169186</v>
      </c>
      <c r="E160">
        <v>0.90124858115777529</v>
      </c>
      <c r="F160">
        <v>0.90124858115777529</v>
      </c>
      <c r="G160">
        <v>1</v>
      </c>
      <c r="H160">
        <v>0</v>
      </c>
      <c r="I160">
        <v>0</v>
      </c>
      <c r="J160">
        <v>218</v>
      </c>
      <c r="K160">
        <v>2</v>
      </c>
      <c r="L160">
        <v>54</v>
      </c>
      <c r="M160">
        <v>27</v>
      </c>
      <c r="N160">
        <v>0.4667</v>
      </c>
      <c r="O160">
        <v>11</v>
      </c>
      <c r="P160">
        <v>42.5</v>
      </c>
      <c r="V160">
        <v>82</v>
      </c>
      <c r="W160">
        <v>1588</v>
      </c>
      <c r="X160">
        <v>1588</v>
      </c>
      <c r="Y160" t="s">
        <v>24</v>
      </c>
      <c r="Z160">
        <v>0.5333</v>
      </c>
      <c r="AA160">
        <v>1</v>
      </c>
      <c r="AB160">
        <v>85</v>
      </c>
      <c r="AC160">
        <v>20</v>
      </c>
      <c r="AD160">
        <v>30</v>
      </c>
      <c r="AE160">
        <v>20</v>
      </c>
      <c r="AF160">
        <v>65</v>
      </c>
      <c r="AG160">
        <v>35</v>
      </c>
      <c r="AH160">
        <v>80</v>
      </c>
    </row>
    <row r="161" spans="1:34">
      <c r="A161">
        <v>23</v>
      </c>
      <c r="B161">
        <v>2</v>
      </c>
      <c r="C161">
        <v>3</v>
      </c>
      <c r="D161">
        <v>1.2123830093592514</v>
      </c>
      <c r="E161">
        <v>0.95573212258796825</v>
      </c>
      <c r="F161">
        <v>0.95573212258796825</v>
      </c>
      <c r="G161">
        <v>1</v>
      </c>
      <c r="H161">
        <v>0</v>
      </c>
      <c r="I161">
        <v>0</v>
      </c>
      <c r="J161">
        <v>256</v>
      </c>
      <c r="K161">
        <v>4</v>
      </c>
      <c r="L161">
        <v>71</v>
      </c>
      <c r="M161">
        <v>17.75</v>
      </c>
      <c r="N161">
        <v>0.72219999999999995</v>
      </c>
      <c r="O161">
        <v>14.6</v>
      </c>
      <c r="P161">
        <v>42.5</v>
      </c>
      <c r="V161">
        <v>44</v>
      </c>
      <c r="W161">
        <v>1368</v>
      </c>
      <c r="X161">
        <v>1684</v>
      </c>
      <c r="Y161" t="s">
        <v>25</v>
      </c>
      <c r="Z161">
        <v>0.27779999999999999</v>
      </c>
      <c r="AA161">
        <v>1</v>
      </c>
      <c r="AB161">
        <v>50</v>
      </c>
      <c r="AC161">
        <v>30</v>
      </c>
      <c r="AD161">
        <v>40</v>
      </c>
      <c r="AE161">
        <v>50</v>
      </c>
      <c r="AF161">
        <v>50</v>
      </c>
      <c r="AG161">
        <v>35</v>
      </c>
      <c r="AH161">
        <v>50</v>
      </c>
    </row>
    <row r="162" spans="1:34">
      <c r="A162">
        <v>24</v>
      </c>
      <c r="B162">
        <v>2</v>
      </c>
      <c r="C162">
        <v>3</v>
      </c>
      <c r="D162">
        <v>1.2656587473002159</v>
      </c>
      <c r="E162">
        <v>0.99772985244040857</v>
      </c>
      <c r="F162">
        <v>0.99772985244040857</v>
      </c>
      <c r="G162">
        <v>1</v>
      </c>
      <c r="H162">
        <v>1</v>
      </c>
      <c r="I162">
        <v>1</v>
      </c>
      <c r="J162">
        <v>300</v>
      </c>
      <c r="K162">
        <v>4</v>
      </c>
      <c r="L162">
        <v>84</v>
      </c>
      <c r="M162">
        <v>21</v>
      </c>
      <c r="N162">
        <v>9.9999999999999978E-2</v>
      </c>
      <c r="O162">
        <v>12.89</v>
      </c>
      <c r="P162">
        <v>47.5</v>
      </c>
      <c r="V162">
        <v>0</v>
      </c>
      <c r="W162">
        <v>1389</v>
      </c>
      <c r="X162">
        <v>1758</v>
      </c>
      <c r="Y162" t="s">
        <v>24</v>
      </c>
      <c r="Z162">
        <v>0.9</v>
      </c>
      <c r="AA162">
        <v>0</v>
      </c>
      <c r="AB162">
        <v>85</v>
      </c>
      <c r="AC162">
        <v>20</v>
      </c>
      <c r="AD162">
        <v>40</v>
      </c>
      <c r="AE162">
        <v>35</v>
      </c>
      <c r="AF162">
        <v>70</v>
      </c>
      <c r="AG162">
        <v>35</v>
      </c>
      <c r="AH162">
        <v>65</v>
      </c>
    </row>
    <row r="163" spans="1:34">
      <c r="A163">
        <v>25</v>
      </c>
      <c r="B163">
        <v>2</v>
      </c>
      <c r="C163">
        <v>3</v>
      </c>
      <c r="D163">
        <v>1.1684665226781858</v>
      </c>
      <c r="E163">
        <v>0.92111237230419973</v>
      </c>
      <c r="F163">
        <v>0.92111237230419973</v>
      </c>
      <c r="G163">
        <v>1</v>
      </c>
      <c r="H163">
        <v>0</v>
      </c>
      <c r="I163">
        <v>0</v>
      </c>
      <c r="J163">
        <v>288</v>
      </c>
      <c r="K163">
        <v>1</v>
      </c>
      <c r="L163">
        <v>78</v>
      </c>
      <c r="M163">
        <v>78</v>
      </c>
      <c r="N163">
        <v>0.63159999999999994</v>
      </c>
      <c r="O163">
        <v>9.57</v>
      </c>
      <c r="P163">
        <v>56.666666666666664</v>
      </c>
      <c r="V163">
        <v>12</v>
      </c>
      <c r="W163">
        <v>1623</v>
      </c>
      <c r="X163">
        <v>1623</v>
      </c>
      <c r="Y163" t="s">
        <v>24</v>
      </c>
      <c r="Z163">
        <v>0.36840000000000001</v>
      </c>
      <c r="AA163">
        <v>1</v>
      </c>
      <c r="AB163">
        <v>75</v>
      </c>
      <c r="AC163">
        <v>20</v>
      </c>
      <c r="AD163">
        <v>60</v>
      </c>
      <c r="AE163">
        <v>40</v>
      </c>
      <c r="AF163">
        <v>70</v>
      </c>
      <c r="AG163">
        <v>75</v>
      </c>
      <c r="AH163">
        <v>60</v>
      </c>
    </row>
    <row r="164" spans="1:34">
      <c r="A164">
        <v>26</v>
      </c>
      <c r="B164">
        <v>2</v>
      </c>
      <c r="C164">
        <v>3</v>
      </c>
      <c r="D164">
        <v>1.2685385169186465</v>
      </c>
      <c r="E164">
        <v>1</v>
      </c>
      <c r="F164">
        <v>1</v>
      </c>
      <c r="G164">
        <v>1</v>
      </c>
      <c r="H164">
        <v>1</v>
      </c>
      <c r="I164">
        <v>1</v>
      </c>
      <c r="J164">
        <v>300</v>
      </c>
      <c r="K164">
        <v>8</v>
      </c>
      <c r="L164">
        <v>108</v>
      </c>
      <c r="M164">
        <v>13.5</v>
      </c>
      <c r="N164">
        <v>0.75</v>
      </c>
      <c r="O164">
        <v>7.8</v>
      </c>
      <c r="P164">
        <v>57.5</v>
      </c>
      <c r="V164">
        <v>0</v>
      </c>
      <c r="W164">
        <v>1502</v>
      </c>
      <c r="X164">
        <v>1762</v>
      </c>
      <c r="Y164" t="s">
        <v>24</v>
      </c>
      <c r="Z164">
        <v>0.25</v>
      </c>
      <c r="AA164">
        <v>0</v>
      </c>
      <c r="AB164">
        <v>75</v>
      </c>
      <c r="AC164">
        <v>65</v>
      </c>
      <c r="AD164">
        <v>70</v>
      </c>
      <c r="AE164">
        <v>25</v>
      </c>
      <c r="AF164">
        <v>80</v>
      </c>
      <c r="AG164">
        <v>30</v>
      </c>
      <c r="AH164">
        <v>75</v>
      </c>
    </row>
    <row r="165" spans="1:34" s="1" customFormat="1">
      <c r="A165" s="1">
        <v>27</v>
      </c>
      <c r="B165" s="1">
        <v>2</v>
      </c>
      <c r="C165" s="1">
        <v>3</v>
      </c>
      <c r="D165" s="1">
        <v>1.156227501799856</v>
      </c>
      <c r="E165" s="1">
        <v>0.91146424517593638</v>
      </c>
      <c r="F165" s="1">
        <v>0.91146424517593638</v>
      </c>
      <c r="G165" s="1">
        <v>1</v>
      </c>
      <c r="H165" s="1">
        <v>0</v>
      </c>
      <c r="I165" s="1">
        <v>0</v>
      </c>
      <c r="J165" s="1">
        <v>300</v>
      </c>
      <c r="K165" s="1">
        <v>5</v>
      </c>
      <c r="L165" s="1">
        <v>108</v>
      </c>
      <c r="M165" s="1">
        <v>21.6</v>
      </c>
      <c r="N165" s="1">
        <v>0.85</v>
      </c>
      <c r="O165" s="1">
        <v>8.33</v>
      </c>
      <c r="P165" s="1">
        <v>53.333333333333336</v>
      </c>
      <c r="V165" s="1">
        <v>0</v>
      </c>
      <c r="W165" s="1">
        <v>1108</v>
      </c>
      <c r="X165" s="1">
        <v>1606</v>
      </c>
      <c r="Y165" s="1" t="s">
        <v>25</v>
      </c>
      <c r="Z165" s="1">
        <v>0.15</v>
      </c>
      <c r="AA165" s="1">
        <v>0</v>
      </c>
      <c r="AB165" s="1">
        <v>75</v>
      </c>
      <c r="AC165" s="1">
        <v>30</v>
      </c>
      <c r="AD165" s="1">
        <v>70</v>
      </c>
      <c r="AE165" s="1">
        <v>30</v>
      </c>
      <c r="AF165" s="1">
        <v>65</v>
      </c>
      <c r="AG165" s="1">
        <v>50</v>
      </c>
      <c r="AH165" s="1">
        <v>70</v>
      </c>
    </row>
    <row r="166" spans="1:34">
      <c r="A166" s="2" t="s">
        <v>311</v>
      </c>
      <c r="C166">
        <f>AVERAGE(C114:C165)</f>
        <v>3</v>
      </c>
      <c r="D166">
        <f>AVERAGE(D114:D165)</f>
        <v>1.0881389866368307</v>
      </c>
      <c r="E166">
        <f>AVERAGE(E114:E165)</f>
        <v>0.94596519184802319</v>
      </c>
      <c r="F166">
        <f>AVERAGE(F114:F165)</f>
        <v>0.94596519184802319</v>
      </c>
      <c r="G166">
        <f>SUM(G114:G165)</f>
        <v>47</v>
      </c>
      <c r="H166">
        <f>SUM(H114:H165)</f>
        <v>30</v>
      </c>
      <c r="I166">
        <f>SUM(I114:I165)</f>
        <v>6</v>
      </c>
      <c r="J166">
        <f t="shared" ref="J166:P166" si="8">AVERAGE(J114:J165)</f>
        <v>228.36538461538461</v>
      </c>
      <c r="K166">
        <f t="shared" si="8"/>
        <v>3.3076923076923075</v>
      </c>
      <c r="L166">
        <f t="shared" si="8"/>
        <v>64.15384615384616</v>
      </c>
      <c r="M166">
        <f t="shared" si="8"/>
        <v>25.58054029304029</v>
      </c>
      <c r="N166">
        <f t="shared" si="8"/>
        <v>0.55039615384615392</v>
      </c>
      <c r="O166">
        <f t="shared" si="8"/>
        <v>10.915000000000003</v>
      </c>
      <c r="P166">
        <f t="shared" si="8"/>
        <v>48.862179487179482</v>
      </c>
      <c r="AB166">
        <f t="shared" ref="AB166:AH166" si="9">AVERAGE(AB114:AB165)</f>
        <v>64.42307692307692</v>
      </c>
      <c r="AC166">
        <f t="shared" si="9"/>
        <v>35</v>
      </c>
      <c r="AD166">
        <f t="shared" si="9"/>
        <v>50.769230769230766</v>
      </c>
      <c r="AE166">
        <f t="shared" si="9"/>
        <v>35.384615384615387</v>
      </c>
      <c r="AF166">
        <f t="shared" si="9"/>
        <v>60.384615384615387</v>
      </c>
      <c r="AG166">
        <f t="shared" si="9"/>
        <v>47.21153846153846</v>
      </c>
      <c r="AH166">
        <f t="shared" si="9"/>
        <v>64.615384615384613</v>
      </c>
    </row>
    <row r="167" spans="1:34">
      <c r="A167" s="2" t="s">
        <v>318</v>
      </c>
      <c r="D167">
        <f>STDEV(D114:D165)</f>
        <v>9.109013707256243E-2</v>
      </c>
      <c r="E167">
        <f>STDEV(E114:E165)</f>
        <v>5.8335131095060958E-2</v>
      </c>
      <c r="F167">
        <f>STDEV(F114:F165)</f>
        <v>5.8335131095060958E-2</v>
      </c>
      <c r="J167">
        <f t="shared" ref="J167:P167" si="10">STDEV(J114:J165)</f>
        <v>75.002229730555669</v>
      </c>
      <c r="K167">
        <f t="shared" si="10"/>
        <v>2.2364052172238247</v>
      </c>
      <c r="L167">
        <f t="shared" si="10"/>
        <v>31.649665992962124</v>
      </c>
      <c r="M167">
        <f t="shared" si="10"/>
        <v>19.355919022087825</v>
      </c>
      <c r="N167">
        <f t="shared" si="10"/>
        <v>0.25924190986037404</v>
      </c>
      <c r="O167">
        <f t="shared" si="10"/>
        <v>4.1264605257518419</v>
      </c>
      <c r="P167">
        <f t="shared" si="10"/>
        <v>17.581144619651138</v>
      </c>
      <c r="AB167">
        <f t="shared" ref="AB167:AH167" si="11">STDEV(AB114:AB165)</f>
        <v>23.569959406527186</v>
      </c>
      <c r="AC167">
        <f t="shared" si="11"/>
        <v>22.622217085916954</v>
      </c>
      <c r="AD167">
        <f t="shared" si="11"/>
        <v>26.649221292096197</v>
      </c>
      <c r="AE167">
        <f t="shared" si="11"/>
        <v>19.799142233503545</v>
      </c>
      <c r="AF167">
        <f t="shared" si="11"/>
        <v>22.72698477810183</v>
      </c>
      <c r="AG167">
        <f t="shared" si="11"/>
        <v>27.784419769008178</v>
      </c>
      <c r="AH167">
        <f t="shared" si="11"/>
        <v>19.799142233503545</v>
      </c>
    </row>
    <row r="170" spans="1:34">
      <c r="G170" s="5">
        <f t="shared" ref="G170:I172" si="12">G173/2/26</f>
        <v>0</v>
      </c>
      <c r="H170" s="5">
        <f t="shared" si="12"/>
        <v>0</v>
      </c>
      <c r="I170" s="5">
        <f t="shared" si="12"/>
        <v>0</v>
      </c>
    </row>
    <row r="171" spans="1:34">
      <c r="G171" s="7">
        <f t="shared" si="12"/>
        <v>9.6153846153846159E-2</v>
      </c>
      <c r="H171" s="5">
        <f t="shared" si="12"/>
        <v>0</v>
      </c>
      <c r="I171" s="5">
        <f t="shared" si="12"/>
        <v>0</v>
      </c>
    </row>
    <row r="172" spans="1:34">
      <c r="A172" s="2" t="s">
        <v>319</v>
      </c>
      <c r="G172" s="7">
        <f t="shared" si="12"/>
        <v>0.90384615384615385</v>
      </c>
      <c r="H172" s="7">
        <f t="shared" si="12"/>
        <v>0.57692307692307687</v>
      </c>
      <c r="I172" s="7">
        <f t="shared" si="12"/>
        <v>0.11538461538461539</v>
      </c>
    </row>
    <row r="173" spans="1:34">
      <c r="A173" t="str">
        <f>A54</f>
        <v>Average</v>
      </c>
      <c r="B173">
        <f t="shared" ref="B173:P173" si="13">B54</f>
        <v>0</v>
      </c>
      <c r="C173">
        <f t="shared" si="13"/>
        <v>1</v>
      </c>
      <c r="D173">
        <f t="shared" si="13"/>
        <v>0.68454652408990091</v>
      </c>
      <c r="E173">
        <f t="shared" si="13"/>
        <v>0.80987643847743196</v>
      </c>
      <c r="F173" s="18">
        <f t="shared" si="13"/>
        <v>0.59402634569316948</v>
      </c>
      <c r="G173">
        <f t="shared" si="13"/>
        <v>0</v>
      </c>
      <c r="H173">
        <f t="shared" si="13"/>
        <v>0</v>
      </c>
      <c r="I173">
        <f t="shared" si="13"/>
        <v>0</v>
      </c>
      <c r="J173" s="20">
        <f t="shared" si="13"/>
        <v>243.34615384615384</v>
      </c>
      <c r="K173" s="21">
        <f t="shared" si="13"/>
        <v>1.75</v>
      </c>
      <c r="L173" s="21">
        <f t="shared" si="13"/>
        <v>20.826923076923077</v>
      </c>
      <c r="M173" s="21">
        <f t="shared" si="13"/>
        <v>13.009615384615383</v>
      </c>
      <c r="N173" s="20">
        <f t="shared" si="13"/>
        <v>0.52937115384615396</v>
      </c>
      <c r="O173" s="20">
        <f t="shared" si="13"/>
        <v>10.394615384615381</v>
      </c>
      <c r="P173" s="21">
        <f t="shared" si="13"/>
        <v>61.506410256410263</v>
      </c>
      <c r="AB173">
        <f t="shared" ref="AB173:AH173" si="14">AB54</f>
        <v>70.961538461538467</v>
      </c>
      <c r="AC173" s="11">
        <f t="shared" si="14"/>
        <v>57.596153846153847</v>
      </c>
      <c r="AD173" s="11">
        <f t="shared" si="14"/>
        <v>65.288461538461533</v>
      </c>
      <c r="AE173" s="11">
        <f t="shared" si="14"/>
        <v>48.269230769230766</v>
      </c>
      <c r="AF173" s="11">
        <f t="shared" si="14"/>
        <v>71.82692307692308</v>
      </c>
      <c r="AG173">
        <f t="shared" si="14"/>
        <v>55.096153846153847</v>
      </c>
      <c r="AH173" s="11">
        <f t="shared" si="14"/>
        <v>51.730769230769234</v>
      </c>
    </row>
    <row r="174" spans="1:34">
      <c r="A174" t="str">
        <f>A110</f>
        <v>Average</v>
      </c>
      <c r="B174">
        <f t="shared" ref="B174:P174" si="15">B110</f>
        <v>0</v>
      </c>
      <c r="C174">
        <f t="shared" si="15"/>
        <v>2</v>
      </c>
      <c r="D174">
        <f t="shared" si="15"/>
        <v>0.84008743174007527</v>
      </c>
      <c r="E174">
        <f t="shared" si="15"/>
        <v>0.91520895284685011</v>
      </c>
      <c r="F174" s="18">
        <f t="shared" si="15"/>
        <v>0.72746955986261219</v>
      </c>
      <c r="G174" s="3">
        <f t="shared" si="15"/>
        <v>5</v>
      </c>
      <c r="H174">
        <f t="shared" si="15"/>
        <v>0</v>
      </c>
      <c r="I174">
        <f t="shared" si="15"/>
        <v>0</v>
      </c>
      <c r="J174" s="20">
        <f t="shared" si="15"/>
        <v>240.01923076923077</v>
      </c>
      <c r="K174" s="20">
        <f t="shared" si="15"/>
        <v>3.5576923076923075</v>
      </c>
      <c r="L174" s="21">
        <f t="shared" si="15"/>
        <v>81.115384615384613</v>
      </c>
      <c r="M174" s="21">
        <f t="shared" si="15"/>
        <v>35.641182962336806</v>
      </c>
      <c r="N174" s="20">
        <f t="shared" si="15"/>
        <v>0.56694038461538476</v>
      </c>
      <c r="O174" s="20">
        <f t="shared" si="15"/>
        <v>11.169807692307691</v>
      </c>
      <c r="P174" s="20">
        <f t="shared" si="15"/>
        <v>49.182692307692299</v>
      </c>
      <c r="AB174">
        <f t="shared" ref="AB174:AH174" si="16">AB110</f>
        <v>64.038461538461533</v>
      </c>
      <c r="AC174" s="12">
        <f t="shared" si="16"/>
        <v>37.019230769230766</v>
      </c>
      <c r="AD174" s="12">
        <f t="shared" si="16"/>
        <v>52.692307692307693</v>
      </c>
      <c r="AE174" s="12">
        <f t="shared" si="16"/>
        <v>37.307692307692307</v>
      </c>
      <c r="AF174" s="12">
        <f t="shared" si="16"/>
        <v>59.903846153846153</v>
      </c>
      <c r="AG174">
        <f t="shared" si="16"/>
        <v>44.134615384615387</v>
      </c>
      <c r="AH174" s="12">
        <f t="shared" si="16"/>
        <v>62.692307692307693</v>
      </c>
    </row>
    <row r="175" spans="1:34" s="1" customFormat="1">
      <c r="A175" s="1" t="str">
        <f>A166</f>
        <v>Average</v>
      </c>
      <c r="B175" s="1">
        <f t="shared" ref="B175:P175" si="17">B166</f>
        <v>0</v>
      </c>
      <c r="C175" s="1">
        <f t="shared" si="17"/>
        <v>3</v>
      </c>
      <c r="D175" s="1">
        <f t="shared" si="17"/>
        <v>1.0881389866368307</v>
      </c>
      <c r="E175" s="1">
        <f t="shared" si="17"/>
        <v>0.94596519184802319</v>
      </c>
      <c r="F175" s="19">
        <f t="shared" si="17"/>
        <v>0.94596519184802319</v>
      </c>
      <c r="G175" s="6">
        <f t="shared" si="17"/>
        <v>47</v>
      </c>
      <c r="H175" s="6">
        <f t="shared" si="17"/>
        <v>30</v>
      </c>
      <c r="I175" s="6">
        <f t="shared" si="17"/>
        <v>6</v>
      </c>
      <c r="J175" s="22">
        <f t="shared" si="17"/>
        <v>228.36538461538461</v>
      </c>
      <c r="K175" s="22">
        <f t="shared" si="17"/>
        <v>3.3076923076923075</v>
      </c>
      <c r="L175" s="23">
        <f t="shared" si="17"/>
        <v>64.15384615384616</v>
      </c>
      <c r="M175" s="23">
        <f t="shared" si="17"/>
        <v>25.58054029304029</v>
      </c>
      <c r="N175" s="22">
        <f t="shared" si="17"/>
        <v>0.55039615384615392</v>
      </c>
      <c r="O175" s="22">
        <f t="shared" si="17"/>
        <v>10.915000000000003</v>
      </c>
      <c r="P175" s="22">
        <f t="shared" si="17"/>
        <v>48.862179487179482</v>
      </c>
      <c r="AB175" s="1">
        <f t="shared" ref="AB175:AH175" si="18">AB166</f>
        <v>64.42307692307692</v>
      </c>
      <c r="AC175" s="14">
        <f t="shared" si="18"/>
        <v>35</v>
      </c>
      <c r="AD175" s="14">
        <f t="shared" si="18"/>
        <v>50.769230769230766</v>
      </c>
      <c r="AE175" s="14">
        <f t="shared" si="18"/>
        <v>35.384615384615387</v>
      </c>
      <c r="AF175" s="14">
        <f t="shared" si="18"/>
        <v>60.384615384615387</v>
      </c>
      <c r="AG175" s="1">
        <f t="shared" si="18"/>
        <v>47.21153846153846</v>
      </c>
      <c r="AH175" s="14">
        <f t="shared" si="18"/>
        <v>64.615384615384613</v>
      </c>
    </row>
    <row r="178" spans="1:34">
      <c r="A178" t="str">
        <f>A55</f>
        <v>StDev</v>
      </c>
      <c r="B178">
        <f t="shared" ref="B178:P178" si="19">B55</f>
        <v>0</v>
      </c>
      <c r="C178">
        <f t="shared" si="19"/>
        <v>0</v>
      </c>
      <c r="D178">
        <f t="shared" si="19"/>
        <v>0.11746563759958566</v>
      </c>
      <c r="E178">
        <f t="shared" si="19"/>
        <v>0.1204227979349155</v>
      </c>
      <c r="F178">
        <f t="shared" si="19"/>
        <v>8.87446436570863E-2</v>
      </c>
      <c r="G178">
        <f t="shared" si="19"/>
        <v>0</v>
      </c>
      <c r="H178">
        <f t="shared" si="19"/>
        <v>0</v>
      </c>
      <c r="I178">
        <f t="shared" si="19"/>
        <v>0</v>
      </c>
      <c r="J178">
        <f t="shared" si="19"/>
        <v>63.989547129041199</v>
      </c>
      <c r="K178">
        <f t="shared" si="19"/>
        <v>0.76376261582597338</v>
      </c>
      <c r="L178">
        <f t="shared" si="19"/>
        <v>16.097401024968992</v>
      </c>
      <c r="M178">
        <f t="shared" si="19"/>
        <v>11.139314538582502</v>
      </c>
      <c r="N178">
        <f t="shared" si="19"/>
        <v>0.28492211273969986</v>
      </c>
      <c r="O178">
        <f t="shared" si="19"/>
        <v>3.9601730312457057</v>
      </c>
      <c r="P178">
        <f t="shared" si="19"/>
        <v>15.458707438295495</v>
      </c>
      <c r="AB178">
        <f t="shared" ref="AB178:AH178" si="20">AB55</f>
        <v>20.509167284040714</v>
      </c>
      <c r="AC178">
        <f t="shared" si="20"/>
        <v>25.311595122831385</v>
      </c>
      <c r="AD178">
        <f t="shared" si="20"/>
        <v>23.229744740827044</v>
      </c>
      <c r="AE178">
        <f t="shared" si="20"/>
        <v>22.59803512594722</v>
      </c>
      <c r="AF178">
        <f t="shared" si="20"/>
        <v>20.098503655009683</v>
      </c>
      <c r="AG178">
        <f t="shared" si="20"/>
        <v>25.330954182955768</v>
      </c>
      <c r="AH178">
        <f t="shared" si="20"/>
        <v>22.598035125947227</v>
      </c>
    </row>
    <row r="179" spans="1:34">
      <c r="A179" t="str">
        <f>A111</f>
        <v>StDev</v>
      </c>
      <c r="B179">
        <f t="shared" ref="B179:P179" si="21">B111</f>
        <v>0</v>
      </c>
      <c r="C179">
        <f t="shared" si="21"/>
        <v>0</v>
      </c>
      <c r="D179">
        <f t="shared" si="21"/>
        <v>0.14747613334103721</v>
      </c>
      <c r="E179">
        <f t="shared" si="21"/>
        <v>0.12294889406677555</v>
      </c>
      <c r="F179">
        <f t="shared" si="21"/>
        <v>9.6288473311778922E-2</v>
      </c>
      <c r="G179">
        <f t="shared" si="21"/>
        <v>0</v>
      </c>
      <c r="H179">
        <f t="shared" si="21"/>
        <v>0</v>
      </c>
      <c r="I179">
        <f t="shared" si="21"/>
        <v>0</v>
      </c>
      <c r="J179">
        <f t="shared" si="21"/>
        <v>80.68298904332508</v>
      </c>
      <c r="K179">
        <f t="shared" si="21"/>
        <v>3.2923765868660269</v>
      </c>
      <c r="L179">
        <f t="shared" si="21"/>
        <v>44.543283134477079</v>
      </c>
      <c r="M179">
        <f t="shared" si="21"/>
        <v>29.470102709322752</v>
      </c>
      <c r="N179">
        <f t="shared" si="21"/>
        <v>0.28367779102604729</v>
      </c>
      <c r="O179">
        <f t="shared" si="21"/>
        <v>5.0703492127035226</v>
      </c>
      <c r="P179">
        <f t="shared" si="21"/>
        <v>16.244230067143111</v>
      </c>
      <c r="AB179">
        <f t="shared" ref="AB179:AH179" si="22">AB111</f>
        <v>23.743698060469157</v>
      </c>
      <c r="AC179">
        <f t="shared" si="22"/>
        <v>21.28839358329947</v>
      </c>
      <c r="AD179">
        <f t="shared" si="22"/>
        <v>24.623867316669809</v>
      </c>
      <c r="AE179">
        <f t="shared" si="22"/>
        <v>20.230571373531383</v>
      </c>
      <c r="AF179">
        <f t="shared" si="22"/>
        <v>21.884061363919372</v>
      </c>
      <c r="AG179">
        <f t="shared" si="22"/>
        <v>23.592146288878361</v>
      </c>
      <c r="AH179">
        <f t="shared" si="22"/>
        <v>20.23057137353139</v>
      </c>
    </row>
    <row r="180" spans="1:34" s="1" customFormat="1">
      <c r="A180" s="1" t="str">
        <f>A167</f>
        <v>StDev</v>
      </c>
      <c r="B180" s="1">
        <f t="shared" ref="B180:P180" si="23">B167</f>
        <v>0</v>
      </c>
      <c r="C180" s="1">
        <f t="shared" si="23"/>
        <v>0</v>
      </c>
      <c r="D180" s="1">
        <f t="shared" si="23"/>
        <v>9.109013707256243E-2</v>
      </c>
      <c r="E180" s="1">
        <f t="shared" si="23"/>
        <v>5.8335131095060958E-2</v>
      </c>
      <c r="F180" s="1">
        <f t="shared" si="23"/>
        <v>5.8335131095060958E-2</v>
      </c>
      <c r="G180" s="1">
        <f t="shared" si="23"/>
        <v>0</v>
      </c>
      <c r="H180" s="1">
        <f t="shared" si="23"/>
        <v>0</v>
      </c>
      <c r="I180" s="1">
        <f t="shared" si="23"/>
        <v>0</v>
      </c>
      <c r="J180" s="1">
        <f t="shared" si="23"/>
        <v>75.002229730555669</v>
      </c>
      <c r="K180" s="1">
        <f t="shared" si="23"/>
        <v>2.2364052172238247</v>
      </c>
      <c r="L180" s="1">
        <f t="shared" si="23"/>
        <v>31.649665992962124</v>
      </c>
      <c r="M180" s="1">
        <f t="shared" si="23"/>
        <v>19.355919022087825</v>
      </c>
      <c r="N180" s="1">
        <f t="shared" si="23"/>
        <v>0.25924190986037404</v>
      </c>
      <c r="O180" s="1">
        <f t="shared" si="23"/>
        <v>4.1264605257518419</v>
      </c>
      <c r="P180" s="1">
        <f t="shared" si="23"/>
        <v>17.581144619651138</v>
      </c>
      <c r="AB180" s="1">
        <f t="shared" ref="AB180:AH180" si="24">AB167</f>
        <v>23.569959406527186</v>
      </c>
      <c r="AC180" s="1">
        <f t="shared" si="24"/>
        <v>22.622217085916954</v>
      </c>
      <c r="AD180" s="1">
        <f t="shared" si="24"/>
        <v>26.649221292096197</v>
      </c>
      <c r="AE180" s="1">
        <f t="shared" si="24"/>
        <v>19.799142233503545</v>
      </c>
      <c r="AF180" s="1">
        <f t="shared" si="24"/>
        <v>22.72698477810183</v>
      </c>
      <c r="AG180" s="1">
        <f t="shared" si="24"/>
        <v>27.784419769008178</v>
      </c>
      <c r="AH180" s="1">
        <f t="shared" si="24"/>
        <v>19.799142233503545</v>
      </c>
    </row>
    <row r="182" spans="1:34">
      <c r="G182" s="5">
        <v>0.9612594790636334</v>
      </c>
      <c r="H182" s="5">
        <v>0.96356742499175729</v>
      </c>
      <c r="I182" s="5">
        <v>0.9947246950214309</v>
      </c>
    </row>
    <row r="183" spans="1:34">
      <c r="G183" s="5">
        <v>0.78830874006810447</v>
      </c>
      <c r="H183" s="5">
        <v>0.9653802497162316</v>
      </c>
      <c r="I183" s="5">
        <v>0.9858115777525539</v>
      </c>
    </row>
    <row r="185" spans="1:34">
      <c r="A185" t="s">
        <v>337</v>
      </c>
    </row>
    <row r="186" spans="1:34">
      <c r="A186" s="11" t="s">
        <v>338</v>
      </c>
      <c r="B186" s="11"/>
      <c r="C186" s="11"/>
      <c r="D186" s="11"/>
      <c r="E186" s="11"/>
      <c r="F186" s="11"/>
      <c r="G186" s="11"/>
      <c r="H186" s="11"/>
      <c r="I186" s="11"/>
      <c r="J186" s="11"/>
      <c r="K186" s="11"/>
      <c r="L186" s="11"/>
    </row>
    <row r="187" spans="1:34">
      <c r="A187" s="11" t="s">
        <v>339</v>
      </c>
      <c r="B187" s="11"/>
      <c r="C187" s="11"/>
      <c r="D187" s="11"/>
      <c r="E187" s="11"/>
      <c r="F187" s="11"/>
      <c r="G187" s="11"/>
      <c r="H187" s="11"/>
      <c r="I187" s="11"/>
      <c r="J187" s="11"/>
      <c r="K187" s="11"/>
      <c r="L187" s="11"/>
    </row>
    <row r="188" spans="1:34">
      <c r="A188" s="11" t="s">
        <v>340</v>
      </c>
      <c r="B188" s="11"/>
      <c r="C188" s="11"/>
      <c r="D188" s="11"/>
      <c r="E188" s="11"/>
      <c r="F188" s="11"/>
      <c r="G188" s="11"/>
      <c r="H188" s="11"/>
      <c r="I188" s="11"/>
      <c r="J188" s="11"/>
      <c r="K188" s="11"/>
      <c r="L188" s="11"/>
    </row>
    <row r="189" spans="1:34">
      <c r="A189" s="11" t="s">
        <v>341</v>
      </c>
      <c r="B189" s="11"/>
      <c r="C189" s="11"/>
      <c r="D189" s="11"/>
      <c r="E189" s="11"/>
      <c r="F189" s="11"/>
      <c r="G189" s="11"/>
      <c r="H189" s="11"/>
      <c r="I189" s="11"/>
      <c r="J189" s="11"/>
      <c r="K189" s="11"/>
      <c r="L189" s="11"/>
    </row>
    <row r="190" spans="1:34">
      <c r="A190" s="12" t="s">
        <v>342</v>
      </c>
      <c r="B190" s="12"/>
      <c r="C190" s="12"/>
      <c r="D190" s="12"/>
      <c r="E190" s="12"/>
      <c r="F190" s="12"/>
      <c r="G190" s="12"/>
      <c r="H190" s="12"/>
      <c r="I190" s="12"/>
      <c r="J190" s="12"/>
      <c r="K190" s="12"/>
      <c r="L190" s="12"/>
    </row>
    <row r="191" spans="1:34">
      <c r="A191" s="11" t="s">
        <v>343</v>
      </c>
      <c r="B191" s="11"/>
      <c r="C191" s="11"/>
      <c r="D191" s="11"/>
      <c r="E191" s="11"/>
      <c r="F191" s="11"/>
      <c r="G191" s="11"/>
      <c r="H191" s="11"/>
      <c r="I191" s="11"/>
      <c r="J191" s="11"/>
      <c r="K191" s="11"/>
      <c r="L191" s="11"/>
    </row>
    <row r="192" spans="1:34">
      <c r="A192" s="11" t="s">
        <v>344</v>
      </c>
      <c r="B192" s="11"/>
      <c r="C192" s="11"/>
      <c r="D192" s="11"/>
      <c r="E192" s="11"/>
      <c r="F192" s="11"/>
      <c r="G192" s="11"/>
      <c r="H192" s="11"/>
      <c r="I192" s="11"/>
      <c r="J192" s="11"/>
      <c r="K192" s="11"/>
      <c r="L192" s="11"/>
    </row>
    <row r="193" spans="1:12">
      <c r="A193" s="11"/>
      <c r="B193" s="11" t="s">
        <v>345</v>
      </c>
      <c r="C193" s="11"/>
      <c r="D193" s="11"/>
      <c r="E193" s="11"/>
      <c r="F193" s="11"/>
      <c r="G193" s="11"/>
      <c r="H193" s="11"/>
      <c r="I193" s="11"/>
      <c r="J193" s="11"/>
      <c r="K193" s="11"/>
      <c r="L193" s="11"/>
    </row>
    <row r="194" spans="1:12">
      <c r="A194" s="12" t="s">
        <v>346</v>
      </c>
      <c r="B194" s="12"/>
      <c r="C194" s="12"/>
      <c r="D194" s="12"/>
      <c r="E194" s="12"/>
      <c r="F194" s="12"/>
      <c r="G194" s="12"/>
      <c r="H194" s="12"/>
      <c r="I194" s="12"/>
      <c r="J194" s="12"/>
      <c r="K194" s="12"/>
      <c r="L194" s="12"/>
    </row>
    <row r="195" spans="1:12">
      <c r="A195" s="11" t="s">
        <v>347</v>
      </c>
      <c r="B195" s="11"/>
      <c r="C195" s="11"/>
      <c r="D195" s="11"/>
      <c r="E195" s="11"/>
      <c r="F195" s="11"/>
      <c r="G195" s="11"/>
      <c r="H195" s="11"/>
      <c r="I195" s="11"/>
      <c r="J195" s="11"/>
      <c r="K195" s="11"/>
      <c r="L195" s="11"/>
    </row>
    <row r="196" spans="1:12">
      <c r="A196" s="11"/>
      <c r="B196" s="11" t="s">
        <v>348</v>
      </c>
      <c r="C196" s="11"/>
      <c r="D196" s="11"/>
      <c r="E196" s="11"/>
      <c r="F196" s="11"/>
      <c r="G196" s="11"/>
      <c r="H196" s="11"/>
      <c r="I196" s="11"/>
      <c r="J196" s="11"/>
      <c r="K196" s="11"/>
      <c r="L196" s="11"/>
    </row>
  </sheetData>
  <sortState ref="A2:AH157">
    <sortCondition ref="C2:C157"/>
    <sortCondition ref="B2:B157"/>
    <sortCondition ref="A2:A157"/>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68"/>
  <sheetViews>
    <sheetView tabSelected="1" zoomScale="80" zoomScaleNormal="80" workbookViewId="0">
      <pane xSplit="3" ySplit="1" topLeftCell="G191" activePane="bottomRight" state="frozen"/>
      <selection pane="topRight" activeCell="D1" sqref="D1"/>
      <selection pane="bottomLeft" activeCell="A2" sqref="A2"/>
      <selection pane="bottomRight" activeCell="AB1" sqref="AB1"/>
    </sheetView>
  </sheetViews>
  <sheetFormatPr defaultColWidth="8.85546875" defaultRowHeight="15"/>
  <cols>
    <col min="1" max="1" width="13.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s="1" customFormat="1">
      <c r="A27" s="1">
        <v>27</v>
      </c>
      <c r="B27" s="1">
        <v>1</v>
      </c>
      <c r="C27" s="1">
        <v>1</v>
      </c>
      <c r="D27" s="1">
        <v>0.68170125192934317</v>
      </c>
      <c r="E27" s="1">
        <v>0.87612960105796778</v>
      </c>
      <c r="F27" s="1">
        <v>0.6552917903066271</v>
      </c>
      <c r="G27" s="1">
        <v>0</v>
      </c>
      <c r="H27" s="1">
        <v>0</v>
      </c>
      <c r="I27" s="1">
        <v>0</v>
      </c>
      <c r="J27" s="1">
        <v>300</v>
      </c>
      <c r="K27" s="1">
        <v>3</v>
      </c>
      <c r="L27" s="1">
        <v>17</v>
      </c>
      <c r="M27" s="1">
        <v>5.666666666666667</v>
      </c>
      <c r="N27" s="1">
        <v>0.8</v>
      </c>
      <c r="O27" s="1">
        <v>12.75</v>
      </c>
      <c r="P27" s="1">
        <v>52.5</v>
      </c>
      <c r="V27" s="1">
        <v>0</v>
      </c>
      <c r="W27" s="1">
        <v>1447</v>
      </c>
      <c r="X27" s="1">
        <v>3975</v>
      </c>
      <c r="Y27" s="1" t="s">
        <v>25</v>
      </c>
      <c r="Z27" s="1">
        <v>0.2</v>
      </c>
      <c r="AA27" s="1">
        <v>0</v>
      </c>
      <c r="AB27" s="1">
        <v>75</v>
      </c>
      <c r="AC27" s="1">
        <v>25</v>
      </c>
      <c r="AD27" s="1">
        <v>60</v>
      </c>
      <c r="AE27" s="1">
        <v>30</v>
      </c>
      <c r="AF27" s="1">
        <v>75</v>
      </c>
      <c r="AG27" s="1">
        <v>50</v>
      </c>
      <c r="AH27" s="1">
        <v>70</v>
      </c>
    </row>
    <row r="28" spans="1:34">
      <c r="A28" s="2" t="s">
        <v>311</v>
      </c>
      <c r="B28">
        <f>AVERAGE(B2:B27)</f>
        <v>1</v>
      </c>
      <c r="C28">
        <f>AVERAGE(C2:C27)</f>
        <v>1</v>
      </c>
      <c r="D28">
        <f>AVERAGE(D2:D27)</f>
        <v>0.62899225624315658</v>
      </c>
      <c r="E28">
        <f>AVERAGE(E2:E27)</f>
        <v>0.80838744680490349</v>
      </c>
      <c r="F28">
        <f>AVERAGE(F2:F27)</f>
        <v>0.60462476857135616</v>
      </c>
      <c r="G28">
        <f>SUM(G2:G27)</f>
        <v>0</v>
      </c>
      <c r="H28">
        <f>SUM(H2:H27)</f>
        <v>0</v>
      </c>
      <c r="I28">
        <f>SUM(I2:I27)</f>
        <v>0</v>
      </c>
      <c r="J28">
        <f t="shared" ref="J28:P28" si="0">AVERAGE(J2:J27)</f>
        <v>240.03846153846155</v>
      </c>
      <c r="K28">
        <f t="shared" si="0"/>
        <v>1.7307692307692308</v>
      </c>
      <c r="L28">
        <f t="shared" si="0"/>
        <v>15.23076923076923</v>
      </c>
      <c r="M28">
        <f t="shared" si="0"/>
        <v>9.0833333333333321</v>
      </c>
      <c r="N28">
        <f t="shared" si="0"/>
        <v>0.52586923076923087</v>
      </c>
      <c r="O28">
        <f t="shared" si="0"/>
        <v>10.345769230769228</v>
      </c>
      <c r="P28">
        <f t="shared" si="0"/>
        <v>57.211538461538467</v>
      </c>
      <c r="AB28">
        <f t="shared" ref="AB28:AH28" si="1">AVERAGE(AB2:AB27)</f>
        <v>64.230769230769226</v>
      </c>
      <c r="AC28">
        <f t="shared" si="1"/>
        <v>55.192307692307693</v>
      </c>
      <c r="AD28">
        <f t="shared" si="1"/>
        <v>63.07692307692308</v>
      </c>
      <c r="AE28">
        <f t="shared" si="1"/>
        <v>42.307692307692307</v>
      </c>
      <c r="AF28">
        <f t="shared" si="1"/>
        <v>67.5</v>
      </c>
      <c r="AG28">
        <f t="shared" si="1"/>
        <v>50.96153846153846</v>
      </c>
      <c r="AH28">
        <f t="shared" si="1"/>
        <v>57.692307692307693</v>
      </c>
    </row>
    <row r="29" spans="1:34">
      <c r="A29" s="2" t="s">
        <v>318</v>
      </c>
      <c r="D29">
        <f>STDEV(D2:D27)</f>
        <v>8.7744280224626603E-2</v>
      </c>
      <c r="E29">
        <f>STDEV(E2:E27)</f>
        <v>0.11276986951505041</v>
      </c>
      <c r="F29">
        <f>STDEV(F2:F27)</f>
        <v>8.4345021099535858E-2</v>
      </c>
      <c r="J29">
        <f t="shared" ref="J29:P29" si="2">STDEV(J2:J27)</f>
        <v>67.241939751456158</v>
      </c>
      <c r="K29">
        <f t="shared" si="2"/>
        <v>0.72430337885128249</v>
      </c>
      <c r="L29">
        <f t="shared" si="2"/>
        <v>8.6362384974371444</v>
      </c>
      <c r="M29">
        <f t="shared" si="2"/>
        <v>4.1242507737096288</v>
      </c>
      <c r="N29">
        <f t="shared" si="2"/>
        <v>0.26442761394261477</v>
      </c>
      <c r="O29">
        <f t="shared" si="2"/>
        <v>3.66830442910828</v>
      </c>
      <c r="P29">
        <f t="shared" si="2"/>
        <v>16.102005236912927</v>
      </c>
      <c r="AB29">
        <f t="shared" ref="AB29:AH29" si="3">STDEV(AB2:AB27)</f>
        <v>21.894853627841762</v>
      </c>
      <c r="AC29">
        <f t="shared" si="3"/>
        <v>22.780727347069906</v>
      </c>
      <c r="AD29">
        <f t="shared" si="3"/>
        <v>24.741742989406511</v>
      </c>
      <c r="AE29">
        <f t="shared" si="3"/>
        <v>20.69931251180914</v>
      </c>
      <c r="AF29">
        <f t="shared" si="3"/>
        <v>22.056745000112777</v>
      </c>
      <c r="AG29">
        <f t="shared" si="3"/>
        <v>28.178688073408622</v>
      </c>
      <c r="AH29">
        <f t="shared" si="3"/>
        <v>20.699312511809147</v>
      </c>
    </row>
    <row r="32" spans="1:34">
      <c r="A32">
        <v>1</v>
      </c>
      <c r="B32">
        <v>2</v>
      </c>
      <c r="C32">
        <v>1</v>
      </c>
      <c r="D32">
        <v>0.64002879769618426</v>
      </c>
      <c r="E32">
        <v>0.7016574585635359</v>
      </c>
      <c r="F32">
        <v>0.50454029511918275</v>
      </c>
      <c r="G32">
        <v>0</v>
      </c>
      <c r="H32">
        <v>0</v>
      </c>
      <c r="I32">
        <v>0</v>
      </c>
      <c r="J32">
        <v>300</v>
      </c>
      <c r="K32">
        <v>2</v>
      </c>
      <c r="L32">
        <v>21</v>
      </c>
      <c r="M32">
        <v>10.5</v>
      </c>
      <c r="N32">
        <v>0.8</v>
      </c>
      <c r="O32">
        <v>12.5</v>
      </c>
      <c r="P32">
        <v>79.166666666666671</v>
      </c>
      <c r="V32">
        <v>0</v>
      </c>
      <c r="W32">
        <v>889</v>
      </c>
      <c r="X32">
        <v>889</v>
      </c>
      <c r="Y32" t="s">
        <v>25</v>
      </c>
      <c r="Z32">
        <v>0.2</v>
      </c>
      <c r="AA32">
        <v>0</v>
      </c>
      <c r="AB32">
        <v>95</v>
      </c>
      <c r="AC32">
        <v>85</v>
      </c>
      <c r="AD32">
        <v>85</v>
      </c>
      <c r="AE32">
        <v>50</v>
      </c>
      <c r="AF32">
        <v>90</v>
      </c>
      <c r="AG32">
        <v>70</v>
      </c>
      <c r="AH32">
        <v>50</v>
      </c>
    </row>
    <row r="33" spans="1:34">
      <c r="A33">
        <v>2</v>
      </c>
      <c r="B33">
        <v>2</v>
      </c>
      <c r="C33">
        <v>1</v>
      </c>
      <c r="D33">
        <v>0.83873290136789058</v>
      </c>
      <c r="E33">
        <v>0.91949486977111283</v>
      </c>
      <c r="F33">
        <v>0.66118047673098757</v>
      </c>
      <c r="G33">
        <v>0</v>
      </c>
      <c r="H33">
        <v>0</v>
      </c>
      <c r="I33">
        <v>0</v>
      </c>
      <c r="J33">
        <v>300</v>
      </c>
      <c r="K33">
        <v>3</v>
      </c>
      <c r="L33">
        <v>39</v>
      </c>
      <c r="M33">
        <v>13</v>
      </c>
      <c r="N33">
        <v>0.15000000000000002</v>
      </c>
      <c r="O33">
        <v>9.76</v>
      </c>
      <c r="P33">
        <v>65</v>
      </c>
      <c r="V33">
        <v>0</v>
      </c>
      <c r="W33">
        <v>229</v>
      </c>
      <c r="X33">
        <v>1165</v>
      </c>
      <c r="Y33" t="s">
        <v>25</v>
      </c>
      <c r="Z33">
        <v>0.85</v>
      </c>
      <c r="AA33">
        <v>0</v>
      </c>
      <c r="AB33">
        <v>75</v>
      </c>
      <c r="AC33">
        <v>80</v>
      </c>
      <c r="AD33">
        <v>70</v>
      </c>
      <c r="AE33">
        <v>30</v>
      </c>
      <c r="AF33">
        <v>80</v>
      </c>
      <c r="AG33">
        <v>55</v>
      </c>
      <c r="AH33">
        <v>70</v>
      </c>
    </row>
    <row r="34" spans="1:34">
      <c r="A34">
        <v>3</v>
      </c>
      <c r="B34">
        <v>2</v>
      </c>
      <c r="C34">
        <v>1</v>
      </c>
      <c r="D34">
        <v>0.43484521238300938</v>
      </c>
      <c r="E34">
        <v>0.47671665351223363</v>
      </c>
      <c r="F34">
        <v>0.34279228149829738</v>
      </c>
      <c r="G34">
        <v>0</v>
      </c>
      <c r="H34">
        <v>0</v>
      </c>
      <c r="I34">
        <v>0</v>
      </c>
      <c r="J34">
        <v>152</v>
      </c>
      <c r="K34">
        <v>1</v>
      </c>
      <c r="L34">
        <v>10</v>
      </c>
      <c r="M34">
        <v>10</v>
      </c>
      <c r="N34">
        <v>1</v>
      </c>
      <c r="O34">
        <v>0</v>
      </c>
      <c r="P34">
        <v>59.166666666666664</v>
      </c>
      <c r="V34">
        <v>148</v>
      </c>
      <c r="W34">
        <v>604</v>
      </c>
      <c r="X34">
        <v>604</v>
      </c>
      <c r="Y34" t="s">
        <v>24</v>
      </c>
      <c r="Z34">
        <v>0</v>
      </c>
      <c r="AA34">
        <v>1</v>
      </c>
      <c r="AB34">
        <v>95</v>
      </c>
      <c r="AC34">
        <v>15</v>
      </c>
      <c r="AD34">
        <v>35</v>
      </c>
      <c r="AE34">
        <v>90</v>
      </c>
      <c r="AF34">
        <v>85</v>
      </c>
      <c r="AG34">
        <v>35</v>
      </c>
      <c r="AH34">
        <v>10</v>
      </c>
    </row>
    <row r="35" spans="1:34">
      <c r="A35">
        <v>5</v>
      </c>
      <c r="B35">
        <v>2</v>
      </c>
      <c r="C35">
        <v>1</v>
      </c>
      <c r="D35">
        <v>0.84161267098632109</v>
      </c>
      <c r="E35">
        <v>0.92265193370165743</v>
      </c>
      <c r="F35">
        <v>0.66345062429057888</v>
      </c>
      <c r="G35">
        <v>0</v>
      </c>
      <c r="H35">
        <v>0</v>
      </c>
      <c r="I35">
        <v>0</v>
      </c>
      <c r="J35">
        <v>300</v>
      </c>
      <c r="K35">
        <v>2</v>
      </c>
      <c r="L35">
        <v>28</v>
      </c>
      <c r="M35">
        <v>14</v>
      </c>
      <c r="N35">
        <v>0.8</v>
      </c>
      <c r="O35">
        <v>8.5</v>
      </c>
      <c r="P35">
        <v>50</v>
      </c>
      <c r="V35">
        <v>0</v>
      </c>
      <c r="W35">
        <v>884</v>
      </c>
      <c r="X35">
        <v>1169</v>
      </c>
      <c r="Y35" t="s">
        <v>25</v>
      </c>
      <c r="Z35">
        <v>0.2</v>
      </c>
      <c r="AA35">
        <v>0</v>
      </c>
      <c r="AB35">
        <v>50</v>
      </c>
      <c r="AC35">
        <v>30</v>
      </c>
      <c r="AD35">
        <v>60</v>
      </c>
      <c r="AE35">
        <v>70</v>
      </c>
      <c r="AF35">
        <v>65</v>
      </c>
      <c r="AG35">
        <v>25</v>
      </c>
      <c r="AH35">
        <v>30</v>
      </c>
    </row>
    <row r="36" spans="1:34">
      <c r="A36">
        <v>6</v>
      </c>
      <c r="B36">
        <v>2</v>
      </c>
      <c r="C36">
        <v>1</v>
      </c>
      <c r="D36">
        <v>0.5759539236861051</v>
      </c>
      <c r="E36">
        <v>0.63141278610891871</v>
      </c>
      <c r="F36">
        <v>0.45402951191827468</v>
      </c>
      <c r="G36">
        <v>0</v>
      </c>
      <c r="H36">
        <v>0</v>
      </c>
      <c r="I36">
        <v>0</v>
      </c>
      <c r="J36">
        <v>149</v>
      </c>
      <c r="K36">
        <v>1</v>
      </c>
      <c r="L36">
        <v>15</v>
      </c>
      <c r="M36">
        <v>15</v>
      </c>
      <c r="N36">
        <v>0.19999999999999996</v>
      </c>
      <c r="O36">
        <v>12.38</v>
      </c>
      <c r="P36">
        <v>65.833333333333329</v>
      </c>
      <c r="V36">
        <v>151</v>
      </c>
      <c r="W36">
        <v>800</v>
      </c>
      <c r="X36">
        <v>800</v>
      </c>
      <c r="Y36" t="s">
        <v>24</v>
      </c>
      <c r="Z36">
        <v>0.8</v>
      </c>
      <c r="AA36">
        <v>1</v>
      </c>
      <c r="AB36">
        <v>85</v>
      </c>
      <c r="AC36">
        <v>85</v>
      </c>
      <c r="AD36">
        <v>65</v>
      </c>
      <c r="AE36">
        <v>25</v>
      </c>
      <c r="AF36">
        <v>70</v>
      </c>
      <c r="AG36">
        <v>65</v>
      </c>
      <c r="AH36">
        <v>75</v>
      </c>
    </row>
    <row r="37" spans="1:34">
      <c r="A37">
        <v>7</v>
      </c>
      <c r="B37">
        <v>2</v>
      </c>
      <c r="C37">
        <v>1</v>
      </c>
      <c r="D37">
        <v>0.73866090712742982</v>
      </c>
      <c r="E37">
        <v>0.80978689818468819</v>
      </c>
      <c r="F37">
        <v>0.5822928490351873</v>
      </c>
      <c r="G37">
        <v>0</v>
      </c>
      <c r="H37">
        <v>0</v>
      </c>
      <c r="I37">
        <v>0</v>
      </c>
      <c r="J37">
        <v>214</v>
      </c>
      <c r="K37">
        <v>1</v>
      </c>
      <c r="L37">
        <v>15</v>
      </c>
      <c r="M37">
        <v>15</v>
      </c>
      <c r="N37">
        <v>0.14290000000000003</v>
      </c>
      <c r="O37">
        <v>11.42</v>
      </c>
      <c r="P37">
        <v>75</v>
      </c>
      <c r="V37">
        <v>86</v>
      </c>
      <c r="W37">
        <v>1026</v>
      </c>
      <c r="X37">
        <v>1026</v>
      </c>
      <c r="Z37">
        <v>0.85709999999999997</v>
      </c>
      <c r="AA37">
        <v>1</v>
      </c>
      <c r="AB37">
        <v>95</v>
      </c>
      <c r="AC37">
        <v>70</v>
      </c>
      <c r="AD37">
        <v>75</v>
      </c>
      <c r="AE37">
        <v>40</v>
      </c>
      <c r="AF37">
        <v>85</v>
      </c>
      <c r="AG37">
        <v>85</v>
      </c>
      <c r="AH37">
        <v>60</v>
      </c>
    </row>
    <row r="38" spans="1:34">
      <c r="A38">
        <v>8</v>
      </c>
      <c r="B38">
        <v>2</v>
      </c>
      <c r="C38">
        <v>1</v>
      </c>
      <c r="D38">
        <v>0.54859611231101513</v>
      </c>
      <c r="E38">
        <v>0.60142067876874505</v>
      </c>
      <c r="F38">
        <v>0.43246311010215666</v>
      </c>
      <c r="G38">
        <v>0</v>
      </c>
      <c r="H38">
        <v>0</v>
      </c>
      <c r="I38">
        <v>0</v>
      </c>
      <c r="J38">
        <v>133</v>
      </c>
      <c r="K38">
        <v>1</v>
      </c>
      <c r="L38">
        <v>15</v>
      </c>
      <c r="M38">
        <v>15</v>
      </c>
      <c r="N38">
        <v>0.875</v>
      </c>
      <c r="O38">
        <v>17</v>
      </c>
      <c r="P38">
        <v>53.333333333333336</v>
      </c>
      <c r="V38">
        <v>167</v>
      </c>
      <c r="W38">
        <v>762</v>
      </c>
      <c r="X38">
        <v>762</v>
      </c>
      <c r="Y38" t="s">
        <v>24</v>
      </c>
      <c r="Z38">
        <v>0.125</v>
      </c>
      <c r="AA38">
        <v>1</v>
      </c>
      <c r="AB38">
        <v>65</v>
      </c>
      <c r="AC38">
        <v>25</v>
      </c>
      <c r="AD38">
        <v>25</v>
      </c>
      <c r="AE38">
        <v>95</v>
      </c>
      <c r="AF38">
        <v>60</v>
      </c>
      <c r="AG38">
        <v>50</v>
      </c>
      <c r="AH38">
        <v>5</v>
      </c>
    </row>
    <row r="39" spans="1:34">
      <c r="A39">
        <v>9</v>
      </c>
      <c r="B39">
        <v>2</v>
      </c>
      <c r="C39">
        <v>1</v>
      </c>
      <c r="D39">
        <v>0.83585313174946008</v>
      </c>
      <c r="E39">
        <v>0.91633780584056823</v>
      </c>
      <c r="F39">
        <v>0.65891032917139614</v>
      </c>
      <c r="G39">
        <v>0</v>
      </c>
      <c r="H39">
        <v>0</v>
      </c>
      <c r="I39">
        <v>0</v>
      </c>
      <c r="J39">
        <v>300</v>
      </c>
      <c r="K39">
        <v>3</v>
      </c>
      <c r="L39">
        <v>8</v>
      </c>
      <c r="M39">
        <v>2.6666666666666665</v>
      </c>
      <c r="N39">
        <v>1</v>
      </c>
      <c r="O39">
        <v>0</v>
      </c>
      <c r="P39">
        <v>75</v>
      </c>
      <c r="V39">
        <v>0</v>
      </c>
      <c r="W39">
        <v>362</v>
      </c>
      <c r="X39">
        <v>1161</v>
      </c>
      <c r="Y39" t="s">
        <v>25</v>
      </c>
      <c r="Z39">
        <v>0</v>
      </c>
      <c r="AA39">
        <v>0</v>
      </c>
      <c r="AB39">
        <v>85</v>
      </c>
      <c r="AC39">
        <v>90</v>
      </c>
      <c r="AD39">
        <v>85</v>
      </c>
      <c r="AE39">
        <v>30</v>
      </c>
      <c r="AF39">
        <v>95</v>
      </c>
      <c r="AG39">
        <v>65</v>
      </c>
      <c r="AH39">
        <v>70</v>
      </c>
    </row>
    <row r="40" spans="1:34">
      <c r="A40">
        <v>10</v>
      </c>
      <c r="B40">
        <v>2</v>
      </c>
      <c r="C40">
        <v>1</v>
      </c>
      <c r="D40">
        <v>0.72210223182145428</v>
      </c>
      <c r="E40">
        <v>0.79163378058405687</v>
      </c>
      <c r="F40">
        <v>0.56923950056753692</v>
      </c>
      <c r="G40">
        <v>0</v>
      </c>
      <c r="H40">
        <v>0</v>
      </c>
      <c r="I40">
        <v>0</v>
      </c>
      <c r="J40">
        <v>300</v>
      </c>
      <c r="K40">
        <v>2</v>
      </c>
      <c r="L40">
        <v>46</v>
      </c>
      <c r="M40">
        <v>23</v>
      </c>
      <c r="N40">
        <v>0.30000000000000004</v>
      </c>
      <c r="O40">
        <v>11.14</v>
      </c>
      <c r="P40">
        <v>70.833333333333329</v>
      </c>
      <c r="V40">
        <v>0</v>
      </c>
      <c r="W40">
        <v>830</v>
      </c>
      <c r="X40">
        <v>1003</v>
      </c>
      <c r="Y40" t="s">
        <v>25</v>
      </c>
      <c r="Z40">
        <v>0.7</v>
      </c>
      <c r="AA40">
        <v>0</v>
      </c>
      <c r="AB40">
        <v>80</v>
      </c>
      <c r="AC40">
        <v>75</v>
      </c>
      <c r="AD40">
        <v>75</v>
      </c>
      <c r="AE40">
        <v>40</v>
      </c>
      <c r="AF40">
        <v>85</v>
      </c>
      <c r="AG40">
        <v>70</v>
      </c>
      <c r="AH40">
        <v>60</v>
      </c>
    </row>
    <row r="41" spans="1:34">
      <c r="A41">
        <v>11</v>
      </c>
      <c r="B41">
        <v>2</v>
      </c>
      <c r="C41">
        <v>1</v>
      </c>
      <c r="D41">
        <v>0.85529157667386613</v>
      </c>
      <c r="E41">
        <v>0.93764798737174426</v>
      </c>
      <c r="F41">
        <v>0.67423382519863795</v>
      </c>
      <c r="G41">
        <v>0</v>
      </c>
      <c r="H41">
        <v>0</v>
      </c>
      <c r="I41">
        <v>0</v>
      </c>
      <c r="J41">
        <v>226</v>
      </c>
      <c r="K41">
        <v>1</v>
      </c>
      <c r="L41">
        <v>12</v>
      </c>
      <c r="M41">
        <v>12</v>
      </c>
      <c r="N41">
        <v>0.73330000000000006</v>
      </c>
      <c r="O41">
        <v>9.5</v>
      </c>
      <c r="P41">
        <v>55</v>
      </c>
      <c r="V41">
        <v>74</v>
      </c>
      <c r="W41">
        <v>1188</v>
      </c>
      <c r="X41">
        <v>1188</v>
      </c>
      <c r="Y41" t="s">
        <v>24</v>
      </c>
      <c r="Z41">
        <v>0.26669999999999999</v>
      </c>
      <c r="AA41">
        <v>1</v>
      </c>
      <c r="AB41">
        <v>50</v>
      </c>
      <c r="AC41">
        <v>10</v>
      </c>
      <c r="AD41">
        <v>50</v>
      </c>
      <c r="AE41">
        <v>90</v>
      </c>
      <c r="AF41">
        <v>60</v>
      </c>
      <c r="AG41">
        <v>70</v>
      </c>
      <c r="AH41">
        <v>10</v>
      </c>
    </row>
    <row r="42" spans="1:34">
      <c r="A42">
        <v>12</v>
      </c>
      <c r="B42">
        <v>2</v>
      </c>
      <c r="C42">
        <v>1</v>
      </c>
      <c r="D42">
        <v>0.79049676025917925</v>
      </c>
      <c r="E42">
        <v>0.8666140489344909</v>
      </c>
      <c r="F42">
        <v>0.62315550510783202</v>
      </c>
      <c r="G42">
        <v>0</v>
      </c>
      <c r="H42">
        <v>0</v>
      </c>
      <c r="I42">
        <v>0</v>
      </c>
      <c r="J42">
        <v>300</v>
      </c>
      <c r="K42">
        <v>3</v>
      </c>
      <c r="L42">
        <v>90</v>
      </c>
      <c r="M42">
        <v>30</v>
      </c>
      <c r="N42">
        <v>0.35</v>
      </c>
      <c r="O42">
        <v>12.77</v>
      </c>
      <c r="P42">
        <v>79.166666666666671</v>
      </c>
      <c r="V42">
        <v>0</v>
      </c>
      <c r="W42">
        <v>995</v>
      </c>
      <c r="X42">
        <v>1098</v>
      </c>
      <c r="Y42" t="s">
        <v>25</v>
      </c>
      <c r="Z42">
        <v>0.65</v>
      </c>
      <c r="AA42">
        <v>0</v>
      </c>
      <c r="AB42">
        <v>90</v>
      </c>
      <c r="AC42">
        <v>85</v>
      </c>
      <c r="AD42">
        <v>85</v>
      </c>
      <c r="AE42">
        <v>60</v>
      </c>
      <c r="AF42">
        <v>85</v>
      </c>
      <c r="AG42">
        <v>70</v>
      </c>
      <c r="AH42">
        <v>40</v>
      </c>
    </row>
    <row r="43" spans="1:34">
      <c r="A43">
        <v>13</v>
      </c>
      <c r="B43">
        <v>2</v>
      </c>
      <c r="C43">
        <v>1</v>
      </c>
      <c r="D43">
        <v>0.73650107991360692</v>
      </c>
      <c r="E43">
        <v>0.80741910023677976</v>
      </c>
      <c r="F43">
        <v>0.58059023836549373</v>
      </c>
      <c r="G43">
        <v>0</v>
      </c>
      <c r="H43">
        <v>0</v>
      </c>
      <c r="I43">
        <v>0</v>
      </c>
      <c r="J43">
        <v>300</v>
      </c>
      <c r="K43">
        <v>2</v>
      </c>
      <c r="L43">
        <v>30</v>
      </c>
      <c r="M43">
        <v>15</v>
      </c>
      <c r="N43">
        <v>0.7</v>
      </c>
      <c r="O43">
        <v>16.670000000000002</v>
      </c>
      <c r="P43">
        <v>63.333333333333336</v>
      </c>
      <c r="V43">
        <v>0</v>
      </c>
      <c r="W43">
        <v>1008</v>
      </c>
      <c r="X43">
        <v>1023</v>
      </c>
      <c r="Y43" t="s">
        <v>25</v>
      </c>
      <c r="Z43">
        <v>0.3</v>
      </c>
      <c r="AA43">
        <v>0</v>
      </c>
      <c r="AB43">
        <v>80</v>
      </c>
      <c r="AC43">
        <v>50</v>
      </c>
      <c r="AD43">
        <v>50</v>
      </c>
      <c r="AE43">
        <v>70</v>
      </c>
      <c r="AF43">
        <v>65</v>
      </c>
      <c r="AG43">
        <v>65</v>
      </c>
      <c r="AH43">
        <v>30</v>
      </c>
    </row>
    <row r="44" spans="1:34">
      <c r="A44">
        <v>14</v>
      </c>
      <c r="B44">
        <v>2</v>
      </c>
      <c r="C44">
        <v>1</v>
      </c>
      <c r="D44">
        <v>0.55795536357091435</v>
      </c>
      <c r="E44">
        <v>0.61168113654301504</v>
      </c>
      <c r="F44">
        <v>0.43984108967082858</v>
      </c>
      <c r="G44">
        <v>0</v>
      </c>
      <c r="H44">
        <v>0</v>
      </c>
      <c r="I44">
        <v>0</v>
      </c>
      <c r="J44">
        <v>300</v>
      </c>
      <c r="K44">
        <v>3</v>
      </c>
      <c r="L44">
        <v>24</v>
      </c>
      <c r="M44">
        <v>8</v>
      </c>
      <c r="N44">
        <v>0.75</v>
      </c>
      <c r="O44">
        <v>18.8</v>
      </c>
      <c r="P44">
        <v>85.833333333333329</v>
      </c>
      <c r="V44">
        <v>0</v>
      </c>
      <c r="W44">
        <v>518</v>
      </c>
      <c r="X44">
        <v>775</v>
      </c>
      <c r="Y44" t="s">
        <v>25</v>
      </c>
      <c r="Z44">
        <v>0.25</v>
      </c>
      <c r="AA44">
        <v>0</v>
      </c>
      <c r="AB44">
        <v>100</v>
      </c>
      <c r="AC44">
        <v>35</v>
      </c>
      <c r="AD44">
        <v>100</v>
      </c>
      <c r="AE44">
        <v>95</v>
      </c>
      <c r="AF44">
        <v>95</v>
      </c>
      <c r="AG44">
        <v>90</v>
      </c>
      <c r="AH44">
        <v>5</v>
      </c>
    </row>
    <row r="45" spans="1:34">
      <c r="A45">
        <v>15</v>
      </c>
      <c r="B45">
        <v>2</v>
      </c>
      <c r="C45">
        <v>1</v>
      </c>
      <c r="D45">
        <v>0.77969762419006483</v>
      </c>
      <c r="E45">
        <v>0.85477505919494867</v>
      </c>
      <c r="F45">
        <v>0.61464245175936438</v>
      </c>
      <c r="G45">
        <v>0</v>
      </c>
      <c r="H45">
        <v>0</v>
      </c>
      <c r="I45">
        <v>0</v>
      </c>
      <c r="J45">
        <v>159</v>
      </c>
      <c r="K45">
        <v>1</v>
      </c>
      <c r="L45">
        <v>16</v>
      </c>
      <c r="M45">
        <v>16</v>
      </c>
      <c r="N45">
        <v>0.5</v>
      </c>
      <c r="O45">
        <v>9.1999999999999993</v>
      </c>
      <c r="P45">
        <v>59.166666666666664</v>
      </c>
      <c r="V45">
        <v>141</v>
      </c>
      <c r="W45">
        <v>1083</v>
      </c>
      <c r="X45">
        <v>1083</v>
      </c>
      <c r="Y45" t="s">
        <v>24</v>
      </c>
      <c r="Z45">
        <v>0.5</v>
      </c>
      <c r="AA45">
        <v>1</v>
      </c>
      <c r="AB45">
        <v>60</v>
      </c>
      <c r="AC45">
        <v>90</v>
      </c>
      <c r="AD45">
        <v>70</v>
      </c>
      <c r="AE45">
        <v>20</v>
      </c>
      <c r="AF45">
        <v>85</v>
      </c>
      <c r="AG45">
        <v>30</v>
      </c>
      <c r="AH45">
        <v>80</v>
      </c>
    </row>
    <row r="46" spans="1:34">
      <c r="A46">
        <v>16</v>
      </c>
      <c r="B46">
        <v>2</v>
      </c>
      <c r="C46">
        <v>1</v>
      </c>
      <c r="D46">
        <v>0.91216702663786897</v>
      </c>
      <c r="E46">
        <v>1</v>
      </c>
      <c r="F46">
        <v>0.71906923950056756</v>
      </c>
      <c r="G46">
        <v>0</v>
      </c>
      <c r="H46">
        <v>0</v>
      </c>
      <c r="I46">
        <v>0</v>
      </c>
      <c r="J46">
        <v>270</v>
      </c>
      <c r="K46">
        <v>2</v>
      </c>
      <c r="L46">
        <v>19</v>
      </c>
      <c r="M46">
        <v>9.5</v>
      </c>
      <c r="N46">
        <v>0.66670000000000007</v>
      </c>
      <c r="O46">
        <v>7.83</v>
      </c>
      <c r="P46">
        <v>83.333333333333329</v>
      </c>
      <c r="V46">
        <v>30</v>
      </c>
      <c r="W46">
        <v>1267</v>
      </c>
      <c r="X46">
        <v>1267</v>
      </c>
      <c r="Y46" t="s">
        <v>24</v>
      </c>
      <c r="Z46">
        <v>0.33329999999999999</v>
      </c>
      <c r="AA46">
        <v>1</v>
      </c>
      <c r="AB46">
        <v>95</v>
      </c>
      <c r="AC46">
        <v>60</v>
      </c>
      <c r="AD46">
        <v>95</v>
      </c>
      <c r="AE46">
        <v>60</v>
      </c>
      <c r="AF46">
        <v>95</v>
      </c>
      <c r="AG46">
        <v>95</v>
      </c>
      <c r="AH46">
        <v>40</v>
      </c>
    </row>
    <row r="47" spans="1:34">
      <c r="A47">
        <v>17</v>
      </c>
      <c r="B47">
        <v>2</v>
      </c>
      <c r="C47">
        <v>1</v>
      </c>
      <c r="D47">
        <v>0.76169906407487398</v>
      </c>
      <c r="E47">
        <v>0.835043409629045</v>
      </c>
      <c r="F47">
        <v>0.60045402951191829</v>
      </c>
      <c r="G47">
        <v>0</v>
      </c>
      <c r="H47">
        <v>0</v>
      </c>
      <c r="I47">
        <v>0</v>
      </c>
      <c r="J47">
        <v>282</v>
      </c>
      <c r="K47">
        <v>2</v>
      </c>
      <c r="L47">
        <v>39</v>
      </c>
      <c r="M47">
        <v>19.5</v>
      </c>
      <c r="N47">
        <v>0.31579999999999997</v>
      </c>
      <c r="O47">
        <v>12.08</v>
      </c>
      <c r="P47">
        <v>59.166666666666664</v>
      </c>
      <c r="V47">
        <v>18</v>
      </c>
      <c r="W47">
        <v>1058</v>
      </c>
      <c r="X47">
        <v>1058</v>
      </c>
      <c r="Y47" t="s">
        <v>24</v>
      </c>
      <c r="Z47">
        <v>0.68420000000000003</v>
      </c>
      <c r="AA47">
        <v>1</v>
      </c>
      <c r="AB47">
        <v>85</v>
      </c>
      <c r="AC47">
        <v>25</v>
      </c>
      <c r="AD47">
        <v>60</v>
      </c>
      <c r="AE47">
        <v>30</v>
      </c>
      <c r="AF47">
        <v>85</v>
      </c>
      <c r="AG47">
        <v>70</v>
      </c>
      <c r="AH47">
        <v>70</v>
      </c>
    </row>
    <row r="48" spans="1:34">
      <c r="A48">
        <v>18</v>
      </c>
      <c r="B48">
        <v>2</v>
      </c>
      <c r="C48">
        <v>1</v>
      </c>
      <c r="D48">
        <v>0.86033117350611954</v>
      </c>
      <c r="E48">
        <v>0.94317284925019729</v>
      </c>
      <c r="F48">
        <v>0.67820658342792284</v>
      </c>
      <c r="G48">
        <v>0</v>
      </c>
      <c r="H48">
        <v>0</v>
      </c>
      <c r="I48">
        <v>0</v>
      </c>
      <c r="J48">
        <v>278</v>
      </c>
      <c r="K48">
        <v>2</v>
      </c>
      <c r="L48">
        <v>24</v>
      </c>
      <c r="M48">
        <v>12</v>
      </c>
      <c r="N48">
        <v>0</v>
      </c>
      <c r="O48">
        <v>6.44</v>
      </c>
      <c r="P48">
        <v>86.666666666666671</v>
      </c>
      <c r="V48">
        <v>22</v>
      </c>
      <c r="W48">
        <v>1195</v>
      </c>
      <c r="X48">
        <v>1195</v>
      </c>
      <c r="Y48" t="s">
        <v>24</v>
      </c>
      <c r="Z48">
        <v>1</v>
      </c>
      <c r="AA48">
        <v>1</v>
      </c>
      <c r="AB48">
        <v>90</v>
      </c>
      <c r="AC48">
        <v>95</v>
      </c>
      <c r="AD48">
        <v>100</v>
      </c>
      <c r="AE48">
        <v>65</v>
      </c>
      <c r="AF48">
        <v>90</v>
      </c>
      <c r="AG48">
        <v>80</v>
      </c>
      <c r="AH48">
        <v>35</v>
      </c>
    </row>
    <row r="49" spans="1:34">
      <c r="A49">
        <v>19</v>
      </c>
      <c r="B49">
        <v>2</v>
      </c>
      <c r="C49">
        <v>1</v>
      </c>
      <c r="D49">
        <v>0.78113750899928003</v>
      </c>
      <c r="E49">
        <v>0.85635359116022103</v>
      </c>
      <c r="F49">
        <v>0.6157775255391601</v>
      </c>
      <c r="G49">
        <v>0</v>
      </c>
      <c r="H49">
        <v>0</v>
      </c>
      <c r="I49">
        <v>0</v>
      </c>
      <c r="J49">
        <v>290</v>
      </c>
      <c r="K49">
        <v>1</v>
      </c>
      <c r="L49">
        <v>76</v>
      </c>
      <c r="M49">
        <v>76</v>
      </c>
      <c r="N49">
        <v>0.42110000000000003</v>
      </c>
      <c r="O49">
        <v>12.27</v>
      </c>
      <c r="P49">
        <v>79.166666666666671</v>
      </c>
      <c r="V49">
        <v>10</v>
      </c>
      <c r="W49">
        <v>1085</v>
      </c>
      <c r="X49">
        <v>1085</v>
      </c>
      <c r="Y49" t="s">
        <v>24</v>
      </c>
      <c r="Z49">
        <v>0.57889999999999997</v>
      </c>
      <c r="AA49">
        <v>1</v>
      </c>
      <c r="AB49">
        <v>80</v>
      </c>
      <c r="AC49">
        <v>85</v>
      </c>
      <c r="AD49">
        <v>90</v>
      </c>
      <c r="AE49">
        <v>45</v>
      </c>
      <c r="AF49">
        <v>90</v>
      </c>
      <c r="AG49">
        <v>85</v>
      </c>
      <c r="AH49">
        <v>55</v>
      </c>
    </row>
    <row r="50" spans="1:34">
      <c r="A50">
        <v>20</v>
      </c>
      <c r="B50">
        <v>2</v>
      </c>
      <c r="C50">
        <v>1</v>
      </c>
      <c r="D50">
        <v>0.68178545716342698</v>
      </c>
      <c r="E50">
        <v>0.74743488555643256</v>
      </c>
      <c r="F50">
        <v>0.53745743473325769</v>
      </c>
      <c r="G50">
        <v>0</v>
      </c>
      <c r="H50">
        <v>0</v>
      </c>
      <c r="I50">
        <v>0</v>
      </c>
      <c r="J50">
        <v>190</v>
      </c>
      <c r="K50">
        <v>1</v>
      </c>
      <c r="L50">
        <v>12</v>
      </c>
      <c r="M50">
        <v>12</v>
      </c>
      <c r="N50">
        <v>7.6899999999999968E-2</v>
      </c>
      <c r="O50">
        <v>7.83</v>
      </c>
      <c r="P50">
        <v>73.333333333333329</v>
      </c>
      <c r="V50">
        <v>110</v>
      </c>
      <c r="W50">
        <v>947</v>
      </c>
      <c r="X50">
        <v>947</v>
      </c>
      <c r="Y50" t="s">
        <v>24</v>
      </c>
      <c r="Z50">
        <v>0.92310000000000003</v>
      </c>
      <c r="AA50">
        <v>1</v>
      </c>
      <c r="AB50">
        <v>75</v>
      </c>
      <c r="AC50">
        <v>85</v>
      </c>
      <c r="AD50">
        <v>80</v>
      </c>
      <c r="AE50">
        <v>45</v>
      </c>
      <c r="AF50">
        <v>85</v>
      </c>
      <c r="AG50">
        <v>70</v>
      </c>
      <c r="AH50">
        <v>55</v>
      </c>
    </row>
    <row r="51" spans="1:34">
      <c r="A51">
        <v>21</v>
      </c>
      <c r="B51">
        <v>2</v>
      </c>
      <c r="C51">
        <v>1</v>
      </c>
      <c r="D51">
        <v>0.78473722102231824</v>
      </c>
      <c r="E51">
        <v>0.8602999210734017</v>
      </c>
      <c r="F51">
        <v>0.61861520998864927</v>
      </c>
      <c r="G51">
        <v>0</v>
      </c>
      <c r="H51">
        <v>0</v>
      </c>
      <c r="I51">
        <v>0</v>
      </c>
      <c r="J51">
        <v>270</v>
      </c>
      <c r="K51">
        <v>2</v>
      </c>
      <c r="L51">
        <v>9</v>
      </c>
      <c r="M51">
        <v>4.5</v>
      </c>
      <c r="N51">
        <v>0.94440000000000002</v>
      </c>
      <c r="O51">
        <v>10</v>
      </c>
      <c r="P51">
        <v>31.666666666666668</v>
      </c>
      <c r="V51">
        <v>30</v>
      </c>
      <c r="W51">
        <v>1090</v>
      </c>
      <c r="X51">
        <v>1090</v>
      </c>
      <c r="Y51" t="s">
        <v>24</v>
      </c>
      <c r="Z51">
        <v>5.5599999999999997E-2</v>
      </c>
      <c r="AA51">
        <v>1</v>
      </c>
      <c r="AB51">
        <v>45</v>
      </c>
      <c r="AC51">
        <v>25</v>
      </c>
      <c r="AD51">
        <v>35</v>
      </c>
      <c r="AE51">
        <v>35</v>
      </c>
      <c r="AF51">
        <v>30</v>
      </c>
      <c r="AG51">
        <v>20</v>
      </c>
      <c r="AH51">
        <v>65</v>
      </c>
    </row>
    <row r="52" spans="1:34">
      <c r="A52">
        <v>22</v>
      </c>
      <c r="B52">
        <v>2</v>
      </c>
      <c r="C52">
        <v>1</v>
      </c>
      <c r="D52">
        <v>0.66234701223902093</v>
      </c>
      <c r="E52">
        <v>0.72612470402525653</v>
      </c>
      <c r="F52">
        <v>0.52213393870601588</v>
      </c>
      <c r="G52">
        <v>0</v>
      </c>
      <c r="H52">
        <v>0</v>
      </c>
      <c r="I52">
        <v>0</v>
      </c>
      <c r="J52">
        <v>217</v>
      </c>
      <c r="K52">
        <v>1</v>
      </c>
      <c r="L52">
        <v>22</v>
      </c>
      <c r="M52">
        <v>22</v>
      </c>
      <c r="N52">
        <v>0.42859999999999998</v>
      </c>
      <c r="O52">
        <v>9.25</v>
      </c>
      <c r="P52">
        <v>73.333333333333329</v>
      </c>
      <c r="V52">
        <v>83</v>
      </c>
      <c r="W52">
        <v>920</v>
      </c>
      <c r="X52">
        <v>920</v>
      </c>
      <c r="Y52" t="s">
        <v>24</v>
      </c>
      <c r="Z52">
        <v>0.57140000000000002</v>
      </c>
      <c r="AA52">
        <v>1</v>
      </c>
      <c r="AB52">
        <v>85</v>
      </c>
      <c r="AC52">
        <v>85</v>
      </c>
      <c r="AD52">
        <v>75</v>
      </c>
      <c r="AE52">
        <v>70</v>
      </c>
      <c r="AF52">
        <v>80</v>
      </c>
      <c r="AG52">
        <v>45</v>
      </c>
      <c r="AH52">
        <v>30</v>
      </c>
    </row>
    <row r="53" spans="1:34">
      <c r="A53">
        <v>23</v>
      </c>
      <c r="B53">
        <v>2</v>
      </c>
      <c r="C53">
        <v>1</v>
      </c>
      <c r="D53">
        <v>0.62131029517638592</v>
      </c>
      <c r="E53">
        <v>0.68113654301499604</v>
      </c>
      <c r="F53">
        <v>0.48978433598183879</v>
      </c>
      <c r="G53">
        <v>0</v>
      </c>
      <c r="H53">
        <v>0</v>
      </c>
      <c r="I53">
        <v>0</v>
      </c>
      <c r="J53">
        <v>163</v>
      </c>
      <c r="K53">
        <v>1</v>
      </c>
      <c r="L53">
        <v>17</v>
      </c>
      <c r="M53">
        <v>17</v>
      </c>
      <c r="N53">
        <v>0.6</v>
      </c>
      <c r="O53">
        <v>13.25</v>
      </c>
      <c r="P53">
        <v>42.5</v>
      </c>
      <c r="V53">
        <v>137</v>
      </c>
      <c r="W53">
        <v>863</v>
      </c>
      <c r="X53">
        <v>863</v>
      </c>
      <c r="Y53" t="s">
        <v>24</v>
      </c>
      <c r="Z53">
        <v>0.4</v>
      </c>
      <c r="AA53">
        <v>1</v>
      </c>
      <c r="AB53">
        <v>40</v>
      </c>
      <c r="AC53">
        <v>30</v>
      </c>
      <c r="AD53">
        <v>35</v>
      </c>
      <c r="AE53">
        <v>70</v>
      </c>
      <c r="AF53">
        <v>30</v>
      </c>
      <c r="AG53">
        <v>50</v>
      </c>
      <c r="AH53">
        <v>30</v>
      </c>
    </row>
    <row r="54" spans="1:34">
      <c r="A54">
        <v>24</v>
      </c>
      <c r="B54">
        <v>2</v>
      </c>
      <c r="C54">
        <v>1</v>
      </c>
      <c r="D54">
        <v>0.77753779697624192</v>
      </c>
      <c r="E54">
        <v>0.85240726124704025</v>
      </c>
      <c r="F54">
        <v>0.61293984108967081</v>
      </c>
      <c r="G54">
        <v>0</v>
      </c>
      <c r="H54">
        <v>0</v>
      </c>
      <c r="I54">
        <v>0</v>
      </c>
      <c r="J54">
        <v>150</v>
      </c>
      <c r="K54">
        <v>1</v>
      </c>
      <c r="L54">
        <v>14</v>
      </c>
      <c r="M54">
        <v>14</v>
      </c>
      <c r="N54">
        <v>9.9999999999999978E-2</v>
      </c>
      <c r="O54">
        <v>9</v>
      </c>
      <c r="P54">
        <v>75.833333333333329</v>
      </c>
      <c r="V54">
        <v>150</v>
      </c>
      <c r="W54">
        <v>1080</v>
      </c>
      <c r="X54">
        <v>1080</v>
      </c>
      <c r="Y54" t="s">
        <v>24</v>
      </c>
      <c r="Z54">
        <v>0.9</v>
      </c>
      <c r="AA54">
        <v>1</v>
      </c>
      <c r="AB54">
        <v>95</v>
      </c>
      <c r="AC54">
        <v>55</v>
      </c>
      <c r="AD54">
        <v>90</v>
      </c>
      <c r="AE54">
        <v>65</v>
      </c>
      <c r="AF54">
        <v>75</v>
      </c>
      <c r="AG54">
        <v>75</v>
      </c>
      <c r="AH54">
        <v>35</v>
      </c>
    </row>
    <row r="55" spans="1:34">
      <c r="A55">
        <v>25</v>
      </c>
      <c r="B55">
        <v>2</v>
      </c>
      <c r="C55">
        <v>1</v>
      </c>
      <c r="D55">
        <v>0.78905687544996406</v>
      </c>
      <c r="E55">
        <v>0.86503551696921865</v>
      </c>
      <c r="F55">
        <v>0.62202043132803631</v>
      </c>
      <c r="G55">
        <v>0</v>
      </c>
      <c r="H55">
        <v>0</v>
      </c>
      <c r="I55">
        <v>0</v>
      </c>
      <c r="J55">
        <v>270</v>
      </c>
      <c r="K55">
        <v>1</v>
      </c>
      <c r="L55">
        <v>39</v>
      </c>
      <c r="M55">
        <v>39</v>
      </c>
      <c r="N55">
        <v>0.5</v>
      </c>
      <c r="O55">
        <v>8.44</v>
      </c>
      <c r="P55">
        <v>61.666666666666664</v>
      </c>
      <c r="V55">
        <v>30</v>
      </c>
      <c r="W55">
        <v>1096</v>
      </c>
      <c r="X55">
        <v>1096</v>
      </c>
      <c r="Y55" t="s">
        <v>24</v>
      </c>
      <c r="Z55">
        <v>0.5</v>
      </c>
      <c r="AA55">
        <v>1</v>
      </c>
      <c r="AB55">
        <v>80</v>
      </c>
      <c r="AC55">
        <v>90</v>
      </c>
      <c r="AD55">
        <v>35</v>
      </c>
      <c r="AE55">
        <v>65</v>
      </c>
      <c r="AF55">
        <v>70</v>
      </c>
      <c r="AG55">
        <v>30</v>
      </c>
      <c r="AH55">
        <v>35</v>
      </c>
    </row>
    <row r="56" spans="1:34">
      <c r="A56">
        <v>26</v>
      </c>
      <c r="B56">
        <v>2</v>
      </c>
      <c r="C56">
        <v>1</v>
      </c>
      <c r="D56">
        <v>0.83585313174946008</v>
      </c>
      <c r="E56">
        <v>0.91633780584056823</v>
      </c>
      <c r="F56">
        <v>0.65891032917139614</v>
      </c>
      <c r="G56">
        <v>0</v>
      </c>
      <c r="H56">
        <v>0</v>
      </c>
      <c r="I56">
        <v>0</v>
      </c>
      <c r="J56">
        <v>300</v>
      </c>
      <c r="K56">
        <v>3</v>
      </c>
      <c r="L56">
        <v>15</v>
      </c>
      <c r="M56">
        <v>5</v>
      </c>
      <c r="N56">
        <v>0.6</v>
      </c>
      <c r="O56">
        <v>10.5</v>
      </c>
      <c r="P56">
        <v>53.333333333333336</v>
      </c>
      <c r="V56">
        <v>0</v>
      </c>
      <c r="W56">
        <v>548</v>
      </c>
      <c r="X56">
        <v>1161</v>
      </c>
      <c r="Y56" t="s">
        <v>25</v>
      </c>
      <c r="Z56">
        <v>0.4</v>
      </c>
      <c r="AA56">
        <v>0</v>
      </c>
      <c r="AB56">
        <v>75</v>
      </c>
      <c r="AC56">
        <v>55</v>
      </c>
      <c r="AD56">
        <v>60</v>
      </c>
      <c r="AE56">
        <v>30</v>
      </c>
      <c r="AF56">
        <v>80</v>
      </c>
      <c r="AG56">
        <v>20</v>
      </c>
      <c r="AH56">
        <v>70</v>
      </c>
    </row>
    <row r="57" spans="1:34" s="1" customFormat="1">
      <c r="A57" s="1">
        <v>27</v>
      </c>
      <c r="B57" s="1">
        <v>2</v>
      </c>
      <c r="C57" s="1">
        <v>1</v>
      </c>
      <c r="D57" s="1">
        <v>0.87832973362131028</v>
      </c>
      <c r="E57" s="1">
        <v>0.96290449881610107</v>
      </c>
      <c r="F57" s="1">
        <v>0.69239500567536894</v>
      </c>
      <c r="G57" s="1">
        <v>0</v>
      </c>
      <c r="H57" s="1">
        <v>0</v>
      </c>
      <c r="I57" s="1">
        <v>0</v>
      </c>
      <c r="J57" s="1">
        <v>300</v>
      </c>
      <c r="K57" s="1">
        <v>3</v>
      </c>
      <c r="L57" s="1">
        <v>32</v>
      </c>
      <c r="M57" s="1">
        <v>10.666666666666666</v>
      </c>
      <c r="N57" s="1">
        <v>0.9</v>
      </c>
      <c r="O57" s="1">
        <v>15</v>
      </c>
      <c r="P57" s="1">
        <v>55</v>
      </c>
      <c r="V57" s="1">
        <v>0</v>
      </c>
      <c r="W57" s="1">
        <v>159</v>
      </c>
      <c r="X57" s="1">
        <v>1220</v>
      </c>
      <c r="Y57" s="1" t="s">
        <v>25</v>
      </c>
      <c r="Z57" s="1">
        <v>0.1</v>
      </c>
      <c r="AA57" s="1">
        <v>0</v>
      </c>
      <c r="AB57" s="1">
        <v>70</v>
      </c>
      <c r="AC57" s="1">
        <v>45</v>
      </c>
      <c r="AD57" s="1">
        <v>70</v>
      </c>
      <c r="AE57" s="1">
        <v>25</v>
      </c>
      <c r="AF57" s="1">
        <v>65</v>
      </c>
      <c r="AG57" s="1">
        <v>55</v>
      </c>
      <c r="AH57" s="1">
        <v>75</v>
      </c>
    </row>
    <row r="58" spans="1:34">
      <c r="A58" s="2" t="s">
        <v>311</v>
      </c>
      <c r="B58">
        <f>AVERAGE(B32:B57)</f>
        <v>2</v>
      </c>
      <c r="C58">
        <f>AVERAGE(C32:C57)</f>
        <v>1</v>
      </c>
      <c r="D58">
        <f>AVERAGE(D32:D57)</f>
        <v>0.74010079193664502</v>
      </c>
      <c r="E58">
        <f>AVERAGE(E32:E57)</f>
        <v>0.81136543014996065</v>
      </c>
      <c r="F58">
        <f>AVERAGE(F32:F57)</f>
        <v>0.5834279228149829</v>
      </c>
      <c r="G58">
        <f>SUM(G32:G57)</f>
        <v>0</v>
      </c>
      <c r="H58">
        <f>SUM(H32:H57)</f>
        <v>0</v>
      </c>
      <c r="I58">
        <f>SUM(I32:I57)</f>
        <v>0</v>
      </c>
      <c r="J58">
        <f t="shared" ref="J58:P58" si="4">AVERAGE(J32:J57)</f>
        <v>246.65384615384616</v>
      </c>
      <c r="K58">
        <f t="shared" si="4"/>
        <v>1.7692307692307692</v>
      </c>
      <c r="L58">
        <f t="shared" si="4"/>
        <v>26.423076923076923</v>
      </c>
      <c r="M58">
        <f t="shared" si="4"/>
        <v>16.935897435897438</v>
      </c>
      <c r="N58">
        <f t="shared" si="4"/>
        <v>0.53287307692307684</v>
      </c>
      <c r="O58">
        <f t="shared" si="4"/>
        <v>10.443461538461539</v>
      </c>
      <c r="P58">
        <f t="shared" si="4"/>
        <v>65.801282051282058</v>
      </c>
      <c r="AB58">
        <f t="shared" ref="AB58:AH58" si="5">AVERAGE(AB32:AB57)</f>
        <v>77.692307692307693</v>
      </c>
      <c r="AC58">
        <f t="shared" si="5"/>
        <v>60</v>
      </c>
      <c r="AD58">
        <f t="shared" si="5"/>
        <v>67.5</v>
      </c>
      <c r="AE58">
        <f t="shared" si="5"/>
        <v>54.230769230769234</v>
      </c>
      <c r="AF58">
        <f t="shared" si="5"/>
        <v>76.15384615384616</v>
      </c>
      <c r="AG58">
        <f t="shared" si="5"/>
        <v>59.230769230769234</v>
      </c>
      <c r="AH58">
        <f t="shared" si="5"/>
        <v>45.769230769230766</v>
      </c>
    </row>
    <row r="59" spans="1:34">
      <c r="A59" s="2" t="s">
        <v>318</v>
      </c>
      <c r="D59">
        <f>STDEV(D32:D57)</f>
        <v>0.11844730843640698</v>
      </c>
      <c r="E59">
        <f>STDEV(E32:E57)</f>
        <v>0.12985265305301377</v>
      </c>
      <c r="F59">
        <f>STDEV(F32:F57)</f>
        <v>9.3373048477962559E-2</v>
      </c>
      <c r="J59">
        <f t="shared" ref="J59:P59" si="6">STDEV(J32:J57)</f>
        <v>61.71608691917676</v>
      </c>
      <c r="K59">
        <f t="shared" si="6"/>
        <v>0.8152394645841089</v>
      </c>
      <c r="L59">
        <f t="shared" si="6"/>
        <v>19.720391632871952</v>
      </c>
      <c r="M59">
        <f t="shared" si="6"/>
        <v>14.28488532393413</v>
      </c>
      <c r="N59">
        <f t="shared" si="6"/>
        <v>0.30929108303692487</v>
      </c>
      <c r="O59">
        <f t="shared" si="6"/>
        <v>4.3048623135312356</v>
      </c>
      <c r="P59">
        <f t="shared" si="6"/>
        <v>13.778971033246327</v>
      </c>
      <c r="AB59">
        <f t="shared" ref="AB59:AH59" si="7">STDEV(AB32:AB57)</f>
        <v>16.865987621883836</v>
      </c>
      <c r="AC59">
        <f t="shared" si="7"/>
        <v>27.856776554368238</v>
      </c>
      <c r="AD59">
        <f t="shared" si="7"/>
        <v>21.874642854227357</v>
      </c>
      <c r="AE59">
        <f t="shared" si="7"/>
        <v>23.224655334032743</v>
      </c>
      <c r="AF59">
        <f t="shared" si="7"/>
        <v>17.280491446003062</v>
      </c>
      <c r="AG59">
        <f t="shared" si="7"/>
        <v>21.894853627841762</v>
      </c>
      <c r="AH59">
        <f t="shared" si="7"/>
        <v>23.22465533403274</v>
      </c>
    </row>
    <row r="62" spans="1:34">
      <c r="A62">
        <v>1</v>
      </c>
      <c r="B62">
        <v>1</v>
      </c>
      <c r="C62">
        <v>2</v>
      </c>
      <c r="D62">
        <v>0.73675184359458068</v>
      </c>
      <c r="E62">
        <v>0.92926670992861782</v>
      </c>
      <c r="F62">
        <v>0.70820969337289807</v>
      </c>
      <c r="G62">
        <v>0</v>
      </c>
      <c r="H62">
        <v>0</v>
      </c>
      <c r="I62">
        <v>0</v>
      </c>
      <c r="J62">
        <v>200</v>
      </c>
      <c r="K62">
        <v>7</v>
      </c>
      <c r="L62">
        <v>61</v>
      </c>
      <c r="M62">
        <v>8.7142857142857135</v>
      </c>
      <c r="N62">
        <v>0.76919999999999999</v>
      </c>
      <c r="O62">
        <v>10.67</v>
      </c>
      <c r="P62">
        <v>50.833333333333336</v>
      </c>
      <c r="V62">
        <v>100</v>
      </c>
      <c r="W62">
        <v>4296</v>
      </c>
      <c r="X62">
        <v>4296</v>
      </c>
      <c r="Y62" t="s">
        <v>24</v>
      </c>
      <c r="Z62">
        <v>0.23080000000000001</v>
      </c>
      <c r="AA62">
        <v>1</v>
      </c>
      <c r="AB62">
        <v>80</v>
      </c>
      <c r="AC62">
        <v>60</v>
      </c>
      <c r="AD62">
        <v>40</v>
      </c>
      <c r="AE62">
        <v>20</v>
      </c>
      <c r="AF62">
        <v>75</v>
      </c>
      <c r="AG62">
        <v>30</v>
      </c>
      <c r="AH62">
        <v>80</v>
      </c>
    </row>
    <row r="63" spans="1:34">
      <c r="A63">
        <v>2</v>
      </c>
      <c r="B63">
        <v>1</v>
      </c>
      <c r="C63">
        <v>2</v>
      </c>
      <c r="D63">
        <v>0.775338706911336</v>
      </c>
      <c r="E63">
        <v>0.9779364049318624</v>
      </c>
      <c r="F63">
        <v>0.74530168150346188</v>
      </c>
      <c r="G63">
        <v>0</v>
      </c>
      <c r="H63">
        <v>0</v>
      </c>
      <c r="I63">
        <v>0</v>
      </c>
      <c r="J63">
        <v>300</v>
      </c>
      <c r="K63">
        <v>4</v>
      </c>
      <c r="L63">
        <v>90</v>
      </c>
      <c r="M63">
        <v>22.5</v>
      </c>
      <c r="N63">
        <v>9.9999999999999978E-2</v>
      </c>
      <c r="O63">
        <v>8.44</v>
      </c>
      <c r="P63">
        <v>49.166666666666664</v>
      </c>
      <c r="V63">
        <v>0</v>
      </c>
      <c r="W63">
        <v>3746</v>
      </c>
      <c r="X63">
        <v>4521</v>
      </c>
      <c r="Y63" t="s">
        <v>25</v>
      </c>
      <c r="Z63">
        <v>0.9</v>
      </c>
      <c r="AA63">
        <v>0</v>
      </c>
      <c r="AB63">
        <v>55</v>
      </c>
      <c r="AC63">
        <v>50</v>
      </c>
      <c r="AD63">
        <v>45</v>
      </c>
      <c r="AE63">
        <v>25</v>
      </c>
      <c r="AF63">
        <v>75</v>
      </c>
      <c r="AG63">
        <v>45</v>
      </c>
      <c r="AH63">
        <v>75</v>
      </c>
    </row>
    <row r="64" spans="1:34">
      <c r="A64">
        <v>3</v>
      </c>
      <c r="B64">
        <v>1</v>
      </c>
      <c r="C64">
        <v>2</v>
      </c>
      <c r="D64">
        <v>0.77619619276281937</v>
      </c>
      <c r="E64">
        <v>0.97901795370971234</v>
      </c>
      <c r="F64">
        <v>0.74612594790636333</v>
      </c>
      <c r="G64">
        <v>0</v>
      </c>
      <c r="H64">
        <v>0</v>
      </c>
      <c r="I64">
        <v>0</v>
      </c>
      <c r="J64">
        <v>149</v>
      </c>
      <c r="K64">
        <v>2</v>
      </c>
      <c r="L64">
        <v>32</v>
      </c>
      <c r="M64">
        <v>16</v>
      </c>
      <c r="N64">
        <v>0.7</v>
      </c>
      <c r="O64">
        <v>15.67</v>
      </c>
      <c r="P64">
        <v>13.333333333333334</v>
      </c>
      <c r="V64">
        <v>151</v>
      </c>
      <c r="W64">
        <v>4470</v>
      </c>
      <c r="X64">
        <v>4526</v>
      </c>
      <c r="Y64" t="s">
        <v>24</v>
      </c>
      <c r="Z64">
        <v>0.3</v>
      </c>
      <c r="AA64">
        <v>1</v>
      </c>
      <c r="AB64">
        <v>10</v>
      </c>
      <c r="AC64">
        <v>5</v>
      </c>
      <c r="AD64">
        <v>15</v>
      </c>
      <c r="AE64">
        <v>40</v>
      </c>
      <c r="AF64">
        <v>5</v>
      </c>
      <c r="AG64">
        <v>5</v>
      </c>
      <c r="AH64">
        <v>60</v>
      </c>
    </row>
    <row r="65" spans="1:34">
      <c r="A65">
        <v>5</v>
      </c>
      <c r="B65">
        <v>1</v>
      </c>
      <c r="C65">
        <v>2</v>
      </c>
      <c r="D65">
        <v>0.78065511919053332</v>
      </c>
      <c r="E65">
        <v>0.98464200735453167</v>
      </c>
      <c r="F65">
        <v>0.75041213320145073</v>
      </c>
      <c r="G65">
        <v>0</v>
      </c>
      <c r="H65">
        <v>0</v>
      </c>
      <c r="I65">
        <v>0</v>
      </c>
      <c r="J65">
        <v>220</v>
      </c>
      <c r="K65">
        <v>2</v>
      </c>
      <c r="L65">
        <v>53</v>
      </c>
      <c r="M65">
        <v>26.5</v>
      </c>
      <c r="N65">
        <v>0.66670000000000007</v>
      </c>
      <c r="O65">
        <v>11.8</v>
      </c>
      <c r="P65">
        <v>28.333333333333332</v>
      </c>
      <c r="V65">
        <v>80</v>
      </c>
      <c r="W65">
        <v>4552</v>
      </c>
      <c r="X65">
        <v>4552</v>
      </c>
      <c r="Y65" t="s">
        <v>24</v>
      </c>
      <c r="Z65">
        <v>0.33329999999999999</v>
      </c>
      <c r="AA65">
        <v>1</v>
      </c>
      <c r="AB65">
        <v>40</v>
      </c>
      <c r="AC65">
        <v>15</v>
      </c>
      <c r="AD65">
        <v>10</v>
      </c>
      <c r="AE65">
        <v>65</v>
      </c>
      <c r="AF65">
        <v>35</v>
      </c>
      <c r="AG65">
        <v>5</v>
      </c>
      <c r="AH65">
        <v>35</v>
      </c>
    </row>
    <row r="66" spans="1:34">
      <c r="A66">
        <v>6</v>
      </c>
      <c r="B66">
        <v>1</v>
      </c>
      <c r="C66">
        <v>2</v>
      </c>
      <c r="D66">
        <v>0.53404218830389294</v>
      </c>
      <c r="E66">
        <v>0.67358857884490586</v>
      </c>
      <c r="F66">
        <v>0.51335311572700293</v>
      </c>
      <c r="G66">
        <v>0</v>
      </c>
      <c r="H66">
        <v>0</v>
      </c>
      <c r="I66">
        <v>0</v>
      </c>
      <c r="J66">
        <v>45</v>
      </c>
      <c r="K66">
        <v>1</v>
      </c>
      <c r="L66">
        <v>30</v>
      </c>
      <c r="M66">
        <v>30</v>
      </c>
      <c r="N66">
        <v>1</v>
      </c>
      <c r="O66">
        <v>0</v>
      </c>
      <c r="P66">
        <v>58.333333333333336</v>
      </c>
      <c r="V66">
        <v>255</v>
      </c>
      <c r="W66">
        <v>3114</v>
      </c>
      <c r="X66">
        <v>3114</v>
      </c>
      <c r="Y66" t="s">
        <v>25</v>
      </c>
      <c r="Z66">
        <v>0</v>
      </c>
      <c r="AA66">
        <v>1</v>
      </c>
      <c r="AB66">
        <v>80</v>
      </c>
      <c r="AC66">
        <v>45</v>
      </c>
      <c r="AD66">
        <v>30</v>
      </c>
      <c r="AE66">
        <v>65</v>
      </c>
      <c r="AF66">
        <v>60</v>
      </c>
      <c r="AG66">
        <v>70</v>
      </c>
      <c r="AH66">
        <v>35</v>
      </c>
    </row>
    <row r="67" spans="1:34">
      <c r="A67">
        <v>7</v>
      </c>
      <c r="B67">
        <v>1</v>
      </c>
      <c r="C67">
        <v>2</v>
      </c>
      <c r="D67">
        <v>0.67192591322243178</v>
      </c>
      <c r="E67">
        <v>0.84750162232316673</v>
      </c>
      <c r="F67">
        <v>0.64589515331355096</v>
      </c>
      <c r="G67">
        <v>0</v>
      </c>
      <c r="H67">
        <v>0</v>
      </c>
      <c r="I67">
        <v>0</v>
      </c>
      <c r="J67">
        <v>66</v>
      </c>
      <c r="K67">
        <v>2</v>
      </c>
      <c r="L67">
        <v>16</v>
      </c>
      <c r="M67">
        <v>8</v>
      </c>
      <c r="N67">
        <v>0.6</v>
      </c>
      <c r="O67">
        <v>9</v>
      </c>
      <c r="P67">
        <v>56.666666666666664</v>
      </c>
      <c r="V67">
        <v>234</v>
      </c>
      <c r="W67">
        <v>3352</v>
      </c>
      <c r="X67">
        <v>3918</v>
      </c>
      <c r="Y67" t="s">
        <v>24</v>
      </c>
      <c r="Z67">
        <v>0.4</v>
      </c>
      <c r="AA67">
        <v>1</v>
      </c>
      <c r="AB67">
        <v>70</v>
      </c>
      <c r="AC67">
        <v>25</v>
      </c>
      <c r="AD67">
        <v>85</v>
      </c>
      <c r="AE67">
        <v>35</v>
      </c>
      <c r="AF67">
        <v>50</v>
      </c>
      <c r="AG67">
        <v>75</v>
      </c>
      <c r="AH67">
        <v>65</v>
      </c>
    </row>
    <row r="68" spans="1:34">
      <c r="A68">
        <v>8</v>
      </c>
      <c r="B68">
        <v>1</v>
      </c>
      <c r="C68">
        <v>2</v>
      </c>
      <c r="D68">
        <v>0.75287257760246951</v>
      </c>
      <c r="E68">
        <v>0.94959982695219558</v>
      </c>
      <c r="F68">
        <v>0.72370590174744476</v>
      </c>
      <c r="G68">
        <v>0</v>
      </c>
      <c r="H68">
        <v>0</v>
      </c>
      <c r="I68">
        <v>0</v>
      </c>
      <c r="J68">
        <v>87</v>
      </c>
      <c r="K68">
        <v>1</v>
      </c>
      <c r="L68">
        <v>31</v>
      </c>
      <c r="M68">
        <v>31</v>
      </c>
      <c r="N68">
        <v>1</v>
      </c>
      <c r="O68">
        <v>0</v>
      </c>
      <c r="P68">
        <v>21.666666666666668</v>
      </c>
      <c r="V68">
        <v>213</v>
      </c>
      <c r="W68">
        <v>4390</v>
      </c>
      <c r="X68">
        <v>4390</v>
      </c>
      <c r="Y68" t="s">
        <v>25</v>
      </c>
      <c r="Z68">
        <v>0</v>
      </c>
      <c r="AA68">
        <v>1</v>
      </c>
      <c r="AB68">
        <v>15</v>
      </c>
      <c r="AC68">
        <v>5</v>
      </c>
      <c r="AD68">
        <v>15</v>
      </c>
      <c r="AE68">
        <v>65</v>
      </c>
      <c r="AF68">
        <v>20</v>
      </c>
      <c r="AG68">
        <v>10</v>
      </c>
      <c r="AH68">
        <v>35</v>
      </c>
    </row>
    <row r="69" spans="1:34">
      <c r="A69">
        <v>9</v>
      </c>
      <c r="B69">
        <v>1</v>
      </c>
      <c r="C69">
        <v>2</v>
      </c>
      <c r="D69">
        <v>0.75115760589950265</v>
      </c>
      <c r="E69">
        <v>0.94743672939649581</v>
      </c>
      <c r="F69">
        <v>0.72205736894164196</v>
      </c>
      <c r="G69">
        <v>0</v>
      </c>
      <c r="H69">
        <v>0</v>
      </c>
      <c r="I69">
        <v>0</v>
      </c>
      <c r="J69">
        <v>300</v>
      </c>
      <c r="K69">
        <v>12</v>
      </c>
      <c r="L69">
        <v>222</v>
      </c>
      <c r="M69">
        <v>18.5</v>
      </c>
      <c r="N69">
        <v>0.85</v>
      </c>
      <c r="O69">
        <v>11.5</v>
      </c>
      <c r="P69">
        <v>62.5</v>
      </c>
      <c r="V69">
        <v>0</v>
      </c>
      <c r="W69">
        <v>3340</v>
      </c>
      <c r="X69">
        <v>4380</v>
      </c>
      <c r="Y69" t="s">
        <v>24</v>
      </c>
      <c r="Z69">
        <v>0.15</v>
      </c>
      <c r="AA69">
        <v>0</v>
      </c>
      <c r="AB69">
        <v>85</v>
      </c>
      <c r="AC69">
        <v>80</v>
      </c>
      <c r="AD69">
        <v>75</v>
      </c>
      <c r="AE69">
        <v>35</v>
      </c>
      <c r="AF69">
        <v>60</v>
      </c>
      <c r="AG69">
        <v>40</v>
      </c>
      <c r="AH69">
        <v>65</v>
      </c>
    </row>
    <row r="70" spans="1:34">
      <c r="A70">
        <v>10</v>
      </c>
      <c r="B70">
        <v>1</v>
      </c>
      <c r="C70">
        <v>2</v>
      </c>
      <c r="D70">
        <v>0.78682901732121424</v>
      </c>
      <c r="E70">
        <v>0.99242915855505087</v>
      </c>
      <c r="F70">
        <v>0.75634685130234092</v>
      </c>
      <c r="G70">
        <v>0</v>
      </c>
      <c r="H70">
        <v>0</v>
      </c>
      <c r="I70">
        <v>0</v>
      </c>
      <c r="J70">
        <v>265</v>
      </c>
      <c r="K70">
        <v>5</v>
      </c>
      <c r="L70">
        <v>67</v>
      </c>
      <c r="M70">
        <v>13.4</v>
      </c>
      <c r="N70">
        <v>0.22219999999999995</v>
      </c>
      <c r="O70">
        <v>12.36</v>
      </c>
      <c r="P70">
        <v>45</v>
      </c>
      <c r="V70">
        <v>35</v>
      </c>
      <c r="W70">
        <v>4500</v>
      </c>
      <c r="X70">
        <v>4588</v>
      </c>
      <c r="Y70" t="s">
        <v>24</v>
      </c>
      <c r="Z70">
        <v>0.77780000000000005</v>
      </c>
      <c r="AA70">
        <v>1</v>
      </c>
      <c r="AB70">
        <v>65</v>
      </c>
      <c r="AC70">
        <v>45</v>
      </c>
      <c r="AD70">
        <v>35</v>
      </c>
      <c r="AE70">
        <v>20</v>
      </c>
      <c r="AF70">
        <v>75</v>
      </c>
      <c r="AG70">
        <v>30</v>
      </c>
      <c r="AH70">
        <v>80</v>
      </c>
    </row>
    <row r="71" spans="1:34">
      <c r="A71">
        <v>11</v>
      </c>
      <c r="B71">
        <v>1</v>
      </c>
      <c r="C71">
        <v>2</v>
      </c>
      <c r="D71">
        <v>0.77105127765391868</v>
      </c>
      <c r="E71">
        <v>0.97252866104261304</v>
      </c>
      <c r="F71">
        <v>0.74118034948895484</v>
      </c>
      <c r="G71">
        <v>0</v>
      </c>
      <c r="H71">
        <v>0</v>
      </c>
      <c r="I71">
        <v>0</v>
      </c>
      <c r="J71">
        <v>266</v>
      </c>
      <c r="K71">
        <v>2</v>
      </c>
      <c r="L71">
        <v>44</v>
      </c>
      <c r="M71">
        <v>22</v>
      </c>
      <c r="N71">
        <v>0.72219999999999995</v>
      </c>
      <c r="O71">
        <v>17</v>
      </c>
      <c r="P71">
        <v>31.666666666666668</v>
      </c>
      <c r="V71">
        <v>34</v>
      </c>
      <c r="W71">
        <v>4496</v>
      </c>
      <c r="X71">
        <v>4496</v>
      </c>
      <c r="Y71" t="s">
        <v>25</v>
      </c>
      <c r="Z71">
        <v>0.27779999999999999</v>
      </c>
      <c r="AA71">
        <v>1</v>
      </c>
      <c r="AB71">
        <v>30</v>
      </c>
      <c r="AC71">
        <v>10</v>
      </c>
      <c r="AD71">
        <v>20</v>
      </c>
      <c r="AE71">
        <v>55</v>
      </c>
      <c r="AF71">
        <v>50</v>
      </c>
      <c r="AG71">
        <v>25</v>
      </c>
      <c r="AH71">
        <v>45</v>
      </c>
    </row>
    <row r="72" spans="1:34">
      <c r="A72">
        <v>12</v>
      </c>
      <c r="B72">
        <v>1</v>
      </c>
      <c r="C72">
        <v>2</v>
      </c>
      <c r="D72">
        <v>0.77825415880637971</v>
      </c>
      <c r="E72">
        <v>0.98161367077655204</v>
      </c>
      <c r="F72">
        <v>0.74810418727332673</v>
      </c>
      <c r="G72">
        <v>0</v>
      </c>
      <c r="H72">
        <v>0</v>
      </c>
      <c r="I72">
        <v>0</v>
      </c>
      <c r="J72">
        <v>229</v>
      </c>
      <c r="K72">
        <v>3</v>
      </c>
      <c r="L72">
        <v>65</v>
      </c>
      <c r="M72">
        <v>21.666666666666668</v>
      </c>
      <c r="N72">
        <v>0.19999999999999996</v>
      </c>
      <c r="O72">
        <v>10.08</v>
      </c>
      <c r="P72">
        <v>32.5</v>
      </c>
      <c r="V72">
        <v>71</v>
      </c>
      <c r="W72">
        <v>4524</v>
      </c>
      <c r="X72">
        <v>4538</v>
      </c>
      <c r="Y72" t="s">
        <v>24</v>
      </c>
      <c r="Z72">
        <v>0.8</v>
      </c>
      <c r="AA72">
        <v>1</v>
      </c>
      <c r="AB72">
        <v>45</v>
      </c>
      <c r="AC72">
        <v>25</v>
      </c>
      <c r="AD72">
        <v>25</v>
      </c>
      <c r="AE72">
        <v>35</v>
      </c>
      <c r="AF72">
        <v>55</v>
      </c>
      <c r="AG72">
        <v>10</v>
      </c>
      <c r="AH72">
        <v>65</v>
      </c>
    </row>
    <row r="73" spans="1:34">
      <c r="A73">
        <v>13</v>
      </c>
      <c r="B73">
        <v>1</v>
      </c>
      <c r="C73">
        <v>2</v>
      </c>
      <c r="D73">
        <v>0.78099811353112669</v>
      </c>
      <c r="E73">
        <v>0.9850746268656716</v>
      </c>
      <c r="F73">
        <v>0.75074183976261133</v>
      </c>
      <c r="G73">
        <v>0</v>
      </c>
      <c r="H73">
        <v>0</v>
      </c>
      <c r="I73">
        <v>0</v>
      </c>
      <c r="J73">
        <v>300</v>
      </c>
      <c r="K73">
        <v>4</v>
      </c>
      <c r="L73">
        <v>98</v>
      </c>
      <c r="M73">
        <v>24.5</v>
      </c>
      <c r="N73">
        <v>0.9</v>
      </c>
      <c r="O73">
        <v>6</v>
      </c>
      <c r="P73">
        <v>64.166666666666671</v>
      </c>
      <c r="V73">
        <v>0</v>
      </c>
      <c r="W73">
        <v>4454</v>
      </c>
      <c r="X73">
        <v>4554</v>
      </c>
      <c r="Y73" t="s">
        <v>25</v>
      </c>
      <c r="Z73">
        <v>0.1</v>
      </c>
      <c r="AA73">
        <v>0</v>
      </c>
      <c r="AB73">
        <v>80</v>
      </c>
      <c r="AC73">
        <v>35</v>
      </c>
      <c r="AD73">
        <v>80</v>
      </c>
      <c r="AE73">
        <v>50</v>
      </c>
      <c r="AF73">
        <v>80</v>
      </c>
      <c r="AG73">
        <v>60</v>
      </c>
      <c r="AH73">
        <v>50</v>
      </c>
    </row>
    <row r="74" spans="1:34">
      <c r="A74">
        <v>14</v>
      </c>
      <c r="B74">
        <v>1</v>
      </c>
      <c r="C74">
        <v>2</v>
      </c>
      <c r="D74">
        <v>0.78734350883210424</v>
      </c>
      <c r="E74">
        <v>0.99307808782176077</v>
      </c>
      <c r="F74">
        <v>0.75684141114408177</v>
      </c>
      <c r="G74">
        <v>0</v>
      </c>
      <c r="H74">
        <v>0</v>
      </c>
      <c r="I74">
        <v>0</v>
      </c>
      <c r="J74">
        <v>266</v>
      </c>
      <c r="K74">
        <v>3</v>
      </c>
      <c r="L74">
        <v>67</v>
      </c>
      <c r="M74">
        <v>22.333333333333332</v>
      </c>
      <c r="N74">
        <v>0.55559999999999998</v>
      </c>
      <c r="O74">
        <v>13.75</v>
      </c>
      <c r="P74">
        <v>65</v>
      </c>
      <c r="V74">
        <v>34</v>
      </c>
      <c r="W74">
        <v>4591</v>
      </c>
      <c r="X74">
        <v>4591</v>
      </c>
      <c r="Y74" t="s">
        <v>24</v>
      </c>
      <c r="Z74">
        <v>0.44440000000000002</v>
      </c>
      <c r="AA74">
        <v>1</v>
      </c>
      <c r="AB74">
        <v>75</v>
      </c>
      <c r="AC74">
        <v>25</v>
      </c>
      <c r="AD74">
        <v>80</v>
      </c>
      <c r="AE74">
        <v>60</v>
      </c>
      <c r="AF74">
        <v>85</v>
      </c>
      <c r="AG74">
        <v>65</v>
      </c>
      <c r="AH74">
        <v>40</v>
      </c>
    </row>
    <row r="75" spans="1:34">
      <c r="A75">
        <v>15</v>
      </c>
      <c r="B75">
        <v>1</v>
      </c>
      <c r="C75">
        <v>2</v>
      </c>
      <c r="D75">
        <v>0.77808266163608297</v>
      </c>
      <c r="E75">
        <v>0.98139736102098207</v>
      </c>
      <c r="F75">
        <v>0.74793933399274648</v>
      </c>
      <c r="G75">
        <v>0</v>
      </c>
      <c r="H75">
        <v>0</v>
      </c>
      <c r="I75">
        <v>0</v>
      </c>
      <c r="J75">
        <v>278</v>
      </c>
      <c r="K75">
        <v>3</v>
      </c>
      <c r="L75">
        <v>45</v>
      </c>
      <c r="M75">
        <v>15</v>
      </c>
      <c r="N75">
        <v>0.42110000000000003</v>
      </c>
      <c r="O75">
        <v>14.27</v>
      </c>
      <c r="P75">
        <v>57.5</v>
      </c>
      <c r="V75">
        <v>22</v>
      </c>
      <c r="W75">
        <v>4537</v>
      </c>
      <c r="X75">
        <v>4537</v>
      </c>
      <c r="Y75" t="s">
        <v>24</v>
      </c>
      <c r="Z75">
        <v>0.57889999999999997</v>
      </c>
      <c r="AA75">
        <v>1</v>
      </c>
      <c r="AB75">
        <v>90</v>
      </c>
      <c r="AC75">
        <v>60</v>
      </c>
      <c r="AD75">
        <v>80</v>
      </c>
      <c r="AE75">
        <v>5</v>
      </c>
      <c r="AF75">
        <v>85</v>
      </c>
      <c r="AG75">
        <v>25</v>
      </c>
      <c r="AH75">
        <v>95</v>
      </c>
    </row>
    <row r="76" spans="1:34">
      <c r="A76">
        <v>16</v>
      </c>
      <c r="B76">
        <v>1</v>
      </c>
      <c r="C76">
        <v>2</v>
      </c>
      <c r="D76">
        <v>0.77087978048362205</v>
      </c>
      <c r="E76">
        <v>0.97231235128704308</v>
      </c>
      <c r="F76">
        <v>0.74101549620837459</v>
      </c>
      <c r="G76">
        <v>0</v>
      </c>
      <c r="H76">
        <v>0</v>
      </c>
      <c r="I76">
        <v>0</v>
      </c>
      <c r="J76">
        <v>300</v>
      </c>
      <c r="K76">
        <v>7</v>
      </c>
      <c r="L76">
        <v>85</v>
      </c>
      <c r="M76">
        <v>12.142857142857142</v>
      </c>
      <c r="N76">
        <v>0.65</v>
      </c>
      <c r="O76">
        <v>14.86</v>
      </c>
      <c r="P76">
        <v>60</v>
      </c>
      <c r="V76">
        <v>0</v>
      </c>
      <c r="W76">
        <v>4311</v>
      </c>
      <c r="X76">
        <v>4495</v>
      </c>
      <c r="Y76" t="s">
        <v>24</v>
      </c>
      <c r="Z76">
        <v>0.35</v>
      </c>
      <c r="AA76">
        <v>0</v>
      </c>
      <c r="AB76">
        <v>85</v>
      </c>
      <c r="AC76">
        <v>20</v>
      </c>
      <c r="AD76">
        <v>85</v>
      </c>
      <c r="AE76">
        <v>20</v>
      </c>
      <c r="AF76">
        <v>80</v>
      </c>
      <c r="AG76">
        <v>70</v>
      </c>
      <c r="AH76">
        <v>80</v>
      </c>
    </row>
    <row r="77" spans="1:34">
      <c r="A77">
        <v>17</v>
      </c>
      <c r="B77">
        <v>1</v>
      </c>
      <c r="C77">
        <v>2</v>
      </c>
      <c r="D77">
        <v>0.79283141828159831</v>
      </c>
      <c r="E77">
        <v>1</v>
      </c>
      <c r="F77">
        <v>0.76211671612265086</v>
      </c>
      <c r="G77">
        <v>0</v>
      </c>
      <c r="H77">
        <v>0</v>
      </c>
      <c r="I77">
        <v>0</v>
      </c>
      <c r="J77">
        <v>270</v>
      </c>
      <c r="K77">
        <v>5</v>
      </c>
      <c r="L77">
        <v>110</v>
      </c>
      <c r="M77">
        <v>22</v>
      </c>
      <c r="N77">
        <v>0.42110000000000003</v>
      </c>
      <c r="O77">
        <v>10.82</v>
      </c>
      <c r="P77">
        <v>51.666666666666664</v>
      </c>
      <c r="V77">
        <v>30</v>
      </c>
      <c r="W77">
        <v>4505</v>
      </c>
      <c r="X77">
        <v>4623</v>
      </c>
      <c r="Y77" t="s">
        <v>24</v>
      </c>
      <c r="Z77">
        <v>0.57889999999999997</v>
      </c>
      <c r="AA77">
        <v>1</v>
      </c>
      <c r="AB77">
        <v>75</v>
      </c>
      <c r="AC77">
        <v>25</v>
      </c>
      <c r="AD77">
        <v>60</v>
      </c>
      <c r="AE77">
        <v>30</v>
      </c>
      <c r="AF77">
        <v>75</v>
      </c>
      <c r="AG77">
        <v>45</v>
      </c>
      <c r="AH77">
        <v>70</v>
      </c>
    </row>
    <row r="78" spans="1:34">
      <c r="A78">
        <v>18</v>
      </c>
      <c r="B78">
        <v>1</v>
      </c>
      <c r="C78">
        <v>2</v>
      </c>
      <c r="D78">
        <v>0.7599039615846338</v>
      </c>
      <c r="E78">
        <v>0.95846852693056461</v>
      </c>
      <c r="F78">
        <v>0.7304648862512364</v>
      </c>
      <c r="G78">
        <v>0</v>
      </c>
      <c r="H78">
        <v>0</v>
      </c>
      <c r="I78">
        <v>0</v>
      </c>
      <c r="J78">
        <v>300</v>
      </c>
      <c r="K78">
        <v>5</v>
      </c>
      <c r="L78">
        <v>94</v>
      </c>
      <c r="M78">
        <v>18.8</v>
      </c>
      <c r="N78">
        <v>0.30000000000000004</v>
      </c>
      <c r="O78">
        <v>10</v>
      </c>
      <c r="P78">
        <v>63.333333333333336</v>
      </c>
      <c r="V78">
        <v>0</v>
      </c>
      <c r="W78">
        <v>4278</v>
      </c>
      <c r="X78">
        <v>4431</v>
      </c>
      <c r="Y78" t="s">
        <v>24</v>
      </c>
      <c r="Z78">
        <v>0.7</v>
      </c>
      <c r="AA78">
        <v>0</v>
      </c>
      <c r="AB78">
        <v>85</v>
      </c>
      <c r="AC78">
        <v>35</v>
      </c>
      <c r="AD78">
        <v>55</v>
      </c>
      <c r="AE78">
        <v>60</v>
      </c>
      <c r="AF78">
        <v>75</v>
      </c>
      <c r="AG78">
        <v>70</v>
      </c>
      <c r="AH78">
        <v>40</v>
      </c>
    </row>
    <row r="79" spans="1:34">
      <c r="A79">
        <v>19</v>
      </c>
      <c r="B79">
        <v>1</v>
      </c>
      <c r="C79">
        <v>2</v>
      </c>
      <c r="D79">
        <v>0.70210941519464931</v>
      </c>
      <c r="E79">
        <v>0.88557213930348255</v>
      </c>
      <c r="F79">
        <v>0.67490933069568082</v>
      </c>
      <c r="G79">
        <v>0</v>
      </c>
      <c r="H79">
        <v>0</v>
      </c>
      <c r="I79">
        <v>0</v>
      </c>
      <c r="J79">
        <v>124</v>
      </c>
      <c r="K79">
        <v>1</v>
      </c>
      <c r="L79">
        <v>35</v>
      </c>
      <c r="M79">
        <v>35</v>
      </c>
      <c r="N79">
        <v>0.374</v>
      </c>
      <c r="O79">
        <v>9.1999999999999993</v>
      </c>
      <c r="P79">
        <v>35.833333333333336</v>
      </c>
      <c r="V79">
        <v>176</v>
      </c>
      <c r="W79">
        <v>4094</v>
      </c>
      <c r="X79">
        <v>4094</v>
      </c>
      <c r="Y79" t="s">
        <v>25</v>
      </c>
      <c r="Z79">
        <v>0.626</v>
      </c>
      <c r="AA79">
        <v>1</v>
      </c>
      <c r="AB79">
        <v>50</v>
      </c>
      <c r="AC79">
        <v>35</v>
      </c>
      <c r="AD79">
        <v>30</v>
      </c>
      <c r="AE79">
        <v>25</v>
      </c>
      <c r="AF79">
        <v>45</v>
      </c>
      <c r="AG79">
        <v>30</v>
      </c>
      <c r="AH79">
        <v>75</v>
      </c>
    </row>
    <row r="80" spans="1:34">
      <c r="A80">
        <v>20</v>
      </c>
      <c r="B80">
        <v>1</v>
      </c>
      <c r="C80">
        <v>2</v>
      </c>
      <c r="D80">
        <v>0.76299091064997426</v>
      </c>
      <c r="E80">
        <v>0.9623621025308241</v>
      </c>
      <c r="F80">
        <v>0.7334322453016815</v>
      </c>
      <c r="G80">
        <v>0</v>
      </c>
      <c r="H80">
        <v>0</v>
      </c>
      <c r="I80">
        <v>0</v>
      </c>
      <c r="J80">
        <v>74</v>
      </c>
      <c r="K80">
        <v>1</v>
      </c>
      <c r="L80">
        <v>20</v>
      </c>
      <c r="M80">
        <v>20</v>
      </c>
      <c r="N80">
        <v>0.19999999999999996</v>
      </c>
      <c r="O80">
        <v>21.75</v>
      </c>
      <c r="P80">
        <v>41.666666666666664</v>
      </c>
      <c r="V80">
        <v>226</v>
      </c>
      <c r="W80">
        <v>4449</v>
      </c>
      <c r="X80">
        <v>4449</v>
      </c>
      <c r="Y80" t="s">
        <v>25</v>
      </c>
      <c r="Z80">
        <v>0.8</v>
      </c>
      <c r="AA80">
        <v>1</v>
      </c>
      <c r="AB80">
        <v>60</v>
      </c>
      <c r="AC80">
        <v>40</v>
      </c>
      <c r="AD80">
        <v>50</v>
      </c>
      <c r="AE80">
        <v>10</v>
      </c>
      <c r="AF80">
        <v>55</v>
      </c>
      <c r="AG80">
        <v>35</v>
      </c>
      <c r="AH80">
        <v>90</v>
      </c>
    </row>
    <row r="81" spans="1:34">
      <c r="A81">
        <v>21</v>
      </c>
      <c r="B81">
        <v>1</v>
      </c>
      <c r="C81">
        <v>2</v>
      </c>
      <c r="D81">
        <v>0.76179043045789741</v>
      </c>
      <c r="E81">
        <v>0.96084793424183434</v>
      </c>
      <c r="F81">
        <v>0.73227827233761955</v>
      </c>
      <c r="G81">
        <v>0</v>
      </c>
      <c r="H81">
        <v>0</v>
      </c>
      <c r="I81">
        <v>0</v>
      </c>
      <c r="J81">
        <v>300</v>
      </c>
      <c r="K81">
        <v>5</v>
      </c>
      <c r="L81">
        <v>73</v>
      </c>
      <c r="M81">
        <v>14.6</v>
      </c>
      <c r="N81">
        <v>0.95</v>
      </c>
      <c r="O81">
        <v>23</v>
      </c>
      <c r="P81">
        <v>36.666666666666664</v>
      </c>
      <c r="V81">
        <v>0</v>
      </c>
      <c r="W81">
        <v>2675</v>
      </c>
      <c r="X81">
        <v>4442</v>
      </c>
      <c r="Y81" t="s">
        <v>25</v>
      </c>
      <c r="Z81">
        <v>0.05</v>
      </c>
      <c r="AA81">
        <v>0</v>
      </c>
      <c r="AB81">
        <v>40</v>
      </c>
      <c r="AC81">
        <v>25</v>
      </c>
      <c r="AD81">
        <v>40</v>
      </c>
      <c r="AE81">
        <v>30</v>
      </c>
      <c r="AF81">
        <v>40</v>
      </c>
      <c r="AG81">
        <v>45</v>
      </c>
      <c r="AH81">
        <v>70</v>
      </c>
    </row>
    <row r="82" spans="1:34">
      <c r="A82">
        <v>22</v>
      </c>
      <c r="B82">
        <v>1</v>
      </c>
      <c r="C82">
        <v>2</v>
      </c>
      <c r="D82">
        <v>0.77653918710341274</v>
      </c>
      <c r="E82">
        <v>0.97945057322085227</v>
      </c>
      <c r="F82">
        <v>0.74645565446752393</v>
      </c>
      <c r="G82">
        <v>0</v>
      </c>
      <c r="H82">
        <v>0</v>
      </c>
      <c r="I82">
        <v>0</v>
      </c>
      <c r="J82">
        <v>300</v>
      </c>
      <c r="K82">
        <v>3</v>
      </c>
      <c r="L82">
        <v>87</v>
      </c>
      <c r="M82">
        <v>29</v>
      </c>
      <c r="N82">
        <v>0.44999999999999996</v>
      </c>
      <c r="O82">
        <v>10.55</v>
      </c>
      <c r="P82">
        <v>35.833333333333336</v>
      </c>
      <c r="V82">
        <v>0</v>
      </c>
      <c r="W82">
        <v>4528</v>
      </c>
      <c r="X82">
        <v>4528</v>
      </c>
      <c r="Y82" t="s">
        <v>24</v>
      </c>
      <c r="Z82">
        <v>0.55000000000000004</v>
      </c>
      <c r="AA82">
        <v>0</v>
      </c>
      <c r="AB82">
        <v>80</v>
      </c>
      <c r="AC82">
        <v>25</v>
      </c>
      <c r="AD82">
        <v>55</v>
      </c>
      <c r="AE82">
        <v>15</v>
      </c>
      <c r="AF82">
        <v>25</v>
      </c>
      <c r="AG82">
        <v>15</v>
      </c>
      <c r="AH82">
        <v>85</v>
      </c>
    </row>
    <row r="83" spans="1:34">
      <c r="A83">
        <v>23</v>
      </c>
      <c r="B83">
        <v>1</v>
      </c>
      <c r="C83">
        <v>2</v>
      </c>
      <c r="D83">
        <v>0.76796432858857833</v>
      </c>
      <c r="E83">
        <v>0.96863508544235344</v>
      </c>
      <c r="F83">
        <v>0.73821299043850974</v>
      </c>
      <c r="G83">
        <v>0</v>
      </c>
      <c r="H83">
        <v>0</v>
      </c>
      <c r="I83">
        <v>0</v>
      </c>
      <c r="J83">
        <v>147</v>
      </c>
      <c r="K83">
        <v>2</v>
      </c>
      <c r="L83">
        <v>42</v>
      </c>
      <c r="M83">
        <v>21</v>
      </c>
      <c r="N83">
        <v>0.66670000000000007</v>
      </c>
      <c r="O83">
        <v>10</v>
      </c>
      <c r="P83">
        <v>30</v>
      </c>
      <c r="V83">
        <v>153</v>
      </c>
      <c r="W83">
        <v>4429</v>
      </c>
      <c r="X83">
        <v>4478</v>
      </c>
      <c r="Y83" t="s">
        <v>24</v>
      </c>
      <c r="Z83">
        <v>0.33329999999999999</v>
      </c>
      <c r="AA83">
        <v>1</v>
      </c>
      <c r="AB83">
        <v>40</v>
      </c>
      <c r="AC83">
        <v>10</v>
      </c>
      <c r="AD83">
        <v>40</v>
      </c>
      <c r="AE83">
        <v>40</v>
      </c>
      <c r="AF83">
        <v>35</v>
      </c>
      <c r="AG83">
        <v>15</v>
      </c>
      <c r="AH83">
        <v>60</v>
      </c>
    </row>
    <row r="84" spans="1:34">
      <c r="A84">
        <v>24</v>
      </c>
      <c r="B84">
        <v>1</v>
      </c>
      <c r="C84">
        <v>2</v>
      </c>
      <c r="D84">
        <v>0.78545703995884064</v>
      </c>
      <c r="E84">
        <v>0.99069868051049104</v>
      </c>
      <c r="F84">
        <v>0.75502802505769862</v>
      </c>
      <c r="G84">
        <v>0</v>
      </c>
      <c r="H84">
        <v>0</v>
      </c>
      <c r="I84">
        <v>0</v>
      </c>
      <c r="J84">
        <v>300</v>
      </c>
      <c r="K84">
        <v>4</v>
      </c>
      <c r="L84">
        <v>58</v>
      </c>
      <c r="M84">
        <v>14.5</v>
      </c>
      <c r="N84">
        <v>0.15000000000000002</v>
      </c>
      <c r="O84">
        <v>9.2899999999999991</v>
      </c>
      <c r="P84">
        <v>44.166666666666664</v>
      </c>
      <c r="V84">
        <v>0</v>
      </c>
      <c r="W84">
        <v>4490</v>
      </c>
      <c r="X84">
        <v>4580</v>
      </c>
      <c r="Y84" t="s">
        <v>24</v>
      </c>
      <c r="Z84">
        <v>0.85</v>
      </c>
      <c r="AA84">
        <v>0</v>
      </c>
      <c r="AB84">
        <v>80</v>
      </c>
      <c r="AC84">
        <v>25</v>
      </c>
      <c r="AD84">
        <v>35</v>
      </c>
      <c r="AE84">
        <v>25</v>
      </c>
      <c r="AF84">
        <v>70</v>
      </c>
      <c r="AG84">
        <v>30</v>
      </c>
      <c r="AH84">
        <v>75</v>
      </c>
    </row>
    <row r="85" spans="1:34">
      <c r="A85">
        <v>25</v>
      </c>
      <c r="B85">
        <v>1</v>
      </c>
      <c r="C85">
        <v>2</v>
      </c>
      <c r="D85">
        <v>0.78768650317269762</v>
      </c>
      <c r="E85">
        <v>0.9935107073329007</v>
      </c>
      <c r="F85">
        <v>0.75717111770524237</v>
      </c>
      <c r="G85">
        <v>0</v>
      </c>
      <c r="H85">
        <v>0</v>
      </c>
      <c r="I85">
        <v>0</v>
      </c>
      <c r="J85">
        <v>159</v>
      </c>
      <c r="K85">
        <v>1</v>
      </c>
      <c r="L85">
        <v>28</v>
      </c>
      <c r="M85">
        <v>28</v>
      </c>
      <c r="N85">
        <v>0.54549999999999998</v>
      </c>
      <c r="O85">
        <v>16.600000000000001</v>
      </c>
      <c r="P85">
        <v>13.333333333333334</v>
      </c>
      <c r="V85">
        <v>141</v>
      </c>
      <c r="W85">
        <v>4593</v>
      </c>
      <c r="X85">
        <v>4593</v>
      </c>
      <c r="Y85" t="s">
        <v>24</v>
      </c>
      <c r="Z85">
        <v>0.45450000000000002</v>
      </c>
      <c r="AA85">
        <v>1</v>
      </c>
      <c r="AB85">
        <v>20</v>
      </c>
      <c r="AC85">
        <v>25</v>
      </c>
      <c r="AD85">
        <v>5</v>
      </c>
      <c r="AE85">
        <v>5</v>
      </c>
      <c r="AF85">
        <v>20</v>
      </c>
      <c r="AG85">
        <v>5</v>
      </c>
      <c r="AH85">
        <v>95</v>
      </c>
    </row>
    <row r="86" spans="1:34">
      <c r="A86">
        <v>26</v>
      </c>
      <c r="B86">
        <v>1</v>
      </c>
      <c r="C86">
        <v>2</v>
      </c>
      <c r="D86">
        <v>0.71068427370948384</v>
      </c>
      <c r="E86">
        <v>0.89638762708198139</v>
      </c>
      <c r="F86">
        <v>0.68315199472469501</v>
      </c>
      <c r="G86">
        <v>0</v>
      </c>
      <c r="H86">
        <v>0</v>
      </c>
      <c r="I86">
        <v>0</v>
      </c>
      <c r="J86">
        <v>300</v>
      </c>
      <c r="K86">
        <v>14</v>
      </c>
      <c r="L86">
        <v>185</v>
      </c>
      <c r="M86">
        <v>13.214285714285714</v>
      </c>
      <c r="N86">
        <v>0.65</v>
      </c>
      <c r="O86">
        <v>10.71</v>
      </c>
      <c r="P86">
        <v>67.5</v>
      </c>
      <c r="V86">
        <v>0</v>
      </c>
      <c r="W86">
        <v>2940</v>
      </c>
      <c r="X86">
        <v>4144</v>
      </c>
      <c r="Y86" t="s">
        <v>24</v>
      </c>
      <c r="Z86">
        <v>0.35</v>
      </c>
      <c r="AA86">
        <v>0</v>
      </c>
      <c r="AB86">
        <v>80</v>
      </c>
      <c r="AC86">
        <v>65</v>
      </c>
      <c r="AD86">
        <v>75</v>
      </c>
      <c r="AE86">
        <v>25</v>
      </c>
      <c r="AF86">
        <v>85</v>
      </c>
      <c r="AG86">
        <v>75</v>
      </c>
      <c r="AH86">
        <v>75</v>
      </c>
    </row>
    <row r="87" spans="1:34" s="1" customFormat="1">
      <c r="A87" s="1">
        <v>27</v>
      </c>
      <c r="B87" s="1">
        <v>1</v>
      </c>
      <c r="C87" s="1">
        <v>2</v>
      </c>
      <c r="D87" s="1">
        <v>0.76933630595095182</v>
      </c>
      <c r="E87" s="1">
        <v>0.97036556348691327</v>
      </c>
      <c r="F87" s="1">
        <v>0.73953181668315204</v>
      </c>
      <c r="G87" s="1">
        <v>0</v>
      </c>
      <c r="H87" s="1">
        <v>0</v>
      </c>
      <c r="I87" s="1">
        <v>0</v>
      </c>
      <c r="J87" s="1">
        <v>300</v>
      </c>
      <c r="K87" s="1">
        <v>9</v>
      </c>
      <c r="L87" s="1">
        <v>103</v>
      </c>
      <c r="M87" s="1">
        <v>11.444444444444445</v>
      </c>
      <c r="N87" s="1">
        <v>0.9</v>
      </c>
      <c r="O87" s="1">
        <v>7.5</v>
      </c>
      <c r="P87" s="1">
        <v>56.666666666666664</v>
      </c>
      <c r="V87" s="1">
        <v>0</v>
      </c>
      <c r="W87" s="1">
        <v>3978</v>
      </c>
      <c r="X87" s="1">
        <v>4486</v>
      </c>
      <c r="Y87" s="1" t="s">
        <v>25</v>
      </c>
      <c r="Z87" s="1">
        <v>0.1</v>
      </c>
      <c r="AA87" s="1">
        <v>0</v>
      </c>
      <c r="AB87" s="1">
        <v>75</v>
      </c>
      <c r="AC87" s="1">
        <v>50</v>
      </c>
      <c r="AD87" s="1">
        <v>65</v>
      </c>
      <c r="AE87" s="1">
        <v>25</v>
      </c>
      <c r="AF87" s="1">
        <v>75</v>
      </c>
      <c r="AG87" s="1">
        <v>50</v>
      </c>
      <c r="AH87" s="1">
        <v>75</v>
      </c>
    </row>
    <row r="88" spans="1:34">
      <c r="A88" s="2" t="s">
        <v>311</v>
      </c>
      <c r="B88">
        <f>AVERAGE(B62:B87)</f>
        <v>1</v>
      </c>
      <c r="C88">
        <f>AVERAGE(C62:C87)</f>
        <v>2</v>
      </c>
      <c r="D88">
        <f>AVERAGE(D62:D87)</f>
        <v>0.75421817078479714</v>
      </c>
      <c r="E88">
        <f>AVERAGE(E62:E87)</f>
        <v>0.95129702657282145</v>
      </c>
      <c r="F88">
        <f>AVERAGE(F62:F87)</f>
        <v>0.72499936594892078</v>
      </c>
      <c r="G88">
        <f>SUM(G62:G87)</f>
        <v>0</v>
      </c>
      <c r="H88">
        <f>SUM(H62:H87)</f>
        <v>0</v>
      </c>
      <c r="I88">
        <f>SUM(I62:I87)</f>
        <v>0</v>
      </c>
      <c r="J88">
        <f t="shared" ref="J88:P88" si="8">AVERAGE(J62:J87)</f>
        <v>224.80769230769232</v>
      </c>
      <c r="K88">
        <f t="shared" si="8"/>
        <v>4.1538461538461542</v>
      </c>
      <c r="L88">
        <f t="shared" si="8"/>
        <v>70.807692307692307</v>
      </c>
      <c r="M88">
        <f t="shared" si="8"/>
        <v>19.992918192918196</v>
      </c>
      <c r="N88">
        <f t="shared" si="8"/>
        <v>0.57555000000000012</v>
      </c>
      <c r="O88">
        <f t="shared" si="8"/>
        <v>11.339230769230769</v>
      </c>
      <c r="P88">
        <f t="shared" si="8"/>
        <v>45.128205128205131</v>
      </c>
      <c r="AB88">
        <f t="shared" ref="AB88:AH88" si="9">AVERAGE(AB62:AB87)</f>
        <v>61.153846153846153</v>
      </c>
      <c r="AC88">
        <f t="shared" si="9"/>
        <v>33.269230769230766</v>
      </c>
      <c r="AD88">
        <f t="shared" si="9"/>
        <v>47.307692307692307</v>
      </c>
      <c r="AE88">
        <f t="shared" si="9"/>
        <v>34.03846153846154</v>
      </c>
      <c r="AF88">
        <f t="shared" si="9"/>
        <v>57.307692307692307</v>
      </c>
      <c r="AG88">
        <f t="shared" si="9"/>
        <v>37.692307692307693</v>
      </c>
      <c r="AH88">
        <f t="shared" si="9"/>
        <v>65.961538461538467</v>
      </c>
    </row>
    <row r="89" spans="1:34">
      <c r="A89" s="2" t="s">
        <v>318</v>
      </c>
      <c r="D89">
        <f>STDEV(D62:D87)</f>
        <v>5.3314069659345403E-2</v>
      </c>
      <c r="E89">
        <f>STDEV(E62:E87)</f>
        <v>6.7245152538101469E-2</v>
      </c>
      <c r="F89">
        <f>STDEV(F62:F87)</f>
        <v>5.1248654827504625E-2</v>
      </c>
      <c r="J89">
        <f t="shared" ref="J89:P89" si="10">STDEV(J62:J87)</f>
        <v>87.784745476999248</v>
      </c>
      <c r="K89">
        <f t="shared" si="10"/>
        <v>3.3429604567485707</v>
      </c>
      <c r="L89">
        <f t="shared" si="10"/>
        <v>47.705780975281584</v>
      </c>
      <c r="M89">
        <f t="shared" si="10"/>
        <v>7.1469613356119748</v>
      </c>
      <c r="N89">
        <f t="shared" si="10"/>
        <v>0.27456709671772389</v>
      </c>
      <c r="O89">
        <f t="shared" si="10"/>
        <v>5.2187200906558839</v>
      </c>
      <c r="P89">
        <f t="shared" si="10"/>
        <v>16.098123264827247</v>
      </c>
      <c r="AB89">
        <f t="shared" ref="AB89:AH89" si="11">STDEV(AB62:AB87)</f>
        <v>24.09596199813123</v>
      </c>
      <c r="AC89">
        <f t="shared" si="11"/>
        <v>19.232384547544157</v>
      </c>
      <c r="AD89">
        <f t="shared" si="11"/>
        <v>25.108993178969531</v>
      </c>
      <c r="AE89">
        <f t="shared" si="11"/>
        <v>18.602109061567766</v>
      </c>
      <c r="AF89">
        <f t="shared" si="11"/>
        <v>23.247828682729462</v>
      </c>
      <c r="AG89">
        <f t="shared" si="11"/>
        <v>23.504500387405354</v>
      </c>
      <c r="AH89">
        <f t="shared" si="11"/>
        <v>18.602109061567756</v>
      </c>
    </row>
    <row r="92" spans="1:34">
      <c r="A92">
        <v>1</v>
      </c>
      <c r="B92">
        <v>2</v>
      </c>
      <c r="C92">
        <v>2</v>
      </c>
      <c r="D92">
        <v>0.96472282217422611</v>
      </c>
      <c r="E92">
        <v>0.91592617908407381</v>
      </c>
      <c r="F92">
        <v>0.76049943246311014</v>
      </c>
      <c r="G92">
        <v>0</v>
      </c>
      <c r="H92">
        <v>0</v>
      </c>
      <c r="I92">
        <v>0</v>
      </c>
      <c r="J92">
        <v>300</v>
      </c>
      <c r="K92">
        <v>7</v>
      </c>
      <c r="L92">
        <v>70</v>
      </c>
      <c r="M92">
        <v>10</v>
      </c>
      <c r="N92">
        <v>0.84209999999999996</v>
      </c>
      <c r="O92">
        <v>12.33</v>
      </c>
      <c r="P92">
        <v>59.166666666666664</v>
      </c>
      <c r="V92">
        <v>0</v>
      </c>
      <c r="W92">
        <v>1340</v>
      </c>
      <c r="X92">
        <v>1340</v>
      </c>
      <c r="Y92" t="s">
        <v>24</v>
      </c>
      <c r="Z92">
        <v>0.15790000000000001</v>
      </c>
      <c r="AA92">
        <v>0</v>
      </c>
      <c r="AB92">
        <v>90</v>
      </c>
      <c r="AC92">
        <v>55</v>
      </c>
      <c r="AD92">
        <v>55</v>
      </c>
      <c r="AE92">
        <v>30</v>
      </c>
      <c r="AF92">
        <v>70</v>
      </c>
      <c r="AG92">
        <v>55</v>
      </c>
      <c r="AH92">
        <v>70</v>
      </c>
    </row>
    <row r="93" spans="1:34">
      <c r="A93">
        <v>2</v>
      </c>
      <c r="B93">
        <v>2</v>
      </c>
      <c r="C93">
        <v>2</v>
      </c>
      <c r="D93">
        <v>0.94168466522678185</v>
      </c>
      <c r="E93">
        <v>0.89405331510594666</v>
      </c>
      <c r="F93">
        <v>0.74233825198637915</v>
      </c>
      <c r="G93">
        <v>0</v>
      </c>
      <c r="H93">
        <v>0</v>
      </c>
      <c r="I93">
        <v>0</v>
      </c>
      <c r="J93">
        <v>300</v>
      </c>
      <c r="K93">
        <v>4</v>
      </c>
      <c r="L93">
        <v>145</v>
      </c>
      <c r="M93">
        <v>36.25</v>
      </c>
      <c r="N93">
        <v>5.259999999999998E-2</v>
      </c>
      <c r="O93">
        <v>8.7799999999999994</v>
      </c>
      <c r="P93">
        <v>65</v>
      </c>
      <c r="V93">
        <v>0</v>
      </c>
      <c r="W93">
        <v>1050</v>
      </c>
      <c r="X93">
        <v>1308</v>
      </c>
      <c r="Y93" t="s">
        <v>24</v>
      </c>
      <c r="Z93">
        <v>0.94740000000000002</v>
      </c>
      <c r="AA93">
        <v>0</v>
      </c>
      <c r="AB93">
        <v>80</v>
      </c>
      <c r="AC93">
        <v>80</v>
      </c>
      <c r="AD93">
        <v>60</v>
      </c>
      <c r="AE93">
        <v>35</v>
      </c>
      <c r="AF93">
        <v>80</v>
      </c>
      <c r="AG93">
        <v>55</v>
      </c>
      <c r="AH93">
        <v>65</v>
      </c>
    </row>
    <row r="94" spans="1:34">
      <c r="A94">
        <v>3</v>
      </c>
      <c r="B94">
        <v>2</v>
      </c>
      <c r="C94">
        <v>2</v>
      </c>
      <c r="D94">
        <v>0.96688264938804891</v>
      </c>
      <c r="E94">
        <v>0.91797676008202322</v>
      </c>
      <c r="F94">
        <v>0.7622020431328036</v>
      </c>
      <c r="G94">
        <v>0</v>
      </c>
      <c r="H94">
        <v>0</v>
      </c>
      <c r="I94">
        <v>0</v>
      </c>
      <c r="J94">
        <v>300</v>
      </c>
      <c r="K94">
        <v>1</v>
      </c>
      <c r="L94">
        <v>74</v>
      </c>
      <c r="M94">
        <v>74</v>
      </c>
      <c r="N94">
        <v>0.68419999999999992</v>
      </c>
      <c r="O94">
        <v>20.329999999999998</v>
      </c>
      <c r="P94">
        <v>12.5</v>
      </c>
      <c r="V94">
        <v>0</v>
      </c>
      <c r="W94">
        <v>1343</v>
      </c>
      <c r="X94">
        <v>1343</v>
      </c>
      <c r="Y94" t="s">
        <v>25</v>
      </c>
      <c r="Z94">
        <v>0.31580000000000003</v>
      </c>
      <c r="AA94">
        <v>0</v>
      </c>
      <c r="AB94">
        <v>10</v>
      </c>
      <c r="AC94">
        <v>10</v>
      </c>
      <c r="AD94">
        <v>10</v>
      </c>
      <c r="AE94">
        <v>5</v>
      </c>
      <c r="AF94">
        <v>30</v>
      </c>
      <c r="AG94">
        <v>10</v>
      </c>
      <c r="AH94">
        <v>95</v>
      </c>
    </row>
    <row r="95" spans="1:34">
      <c r="A95">
        <v>5</v>
      </c>
      <c r="B95">
        <v>2</v>
      </c>
      <c r="C95">
        <v>2</v>
      </c>
      <c r="D95">
        <v>0.94816414686825057</v>
      </c>
      <c r="E95">
        <v>0.9002050580997949</v>
      </c>
      <c r="F95">
        <v>0.74744608399545975</v>
      </c>
      <c r="G95">
        <v>0</v>
      </c>
      <c r="H95">
        <v>0</v>
      </c>
      <c r="I95">
        <v>0</v>
      </c>
      <c r="J95">
        <v>300</v>
      </c>
      <c r="K95">
        <v>1</v>
      </c>
      <c r="L95">
        <v>66</v>
      </c>
      <c r="M95">
        <v>66</v>
      </c>
      <c r="N95">
        <v>0.73680000000000001</v>
      </c>
      <c r="O95">
        <v>10.199999999999999</v>
      </c>
      <c r="P95">
        <v>57.5</v>
      </c>
      <c r="V95">
        <v>0</v>
      </c>
      <c r="W95">
        <v>1317</v>
      </c>
      <c r="X95">
        <v>1317</v>
      </c>
      <c r="Y95" t="s">
        <v>24</v>
      </c>
      <c r="Z95">
        <v>0.26319999999999999</v>
      </c>
      <c r="AA95">
        <v>0</v>
      </c>
      <c r="AB95">
        <v>75</v>
      </c>
      <c r="AC95">
        <v>35</v>
      </c>
      <c r="AD95">
        <v>50</v>
      </c>
      <c r="AE95">
        <v>70</v>
      </c>
      <c r="AF95">
        <v>85</v>
      </c>
      <c r="AG95">
        <v>30</v>
      </c>
      <c r="AH95">
        <v>30</v>
      </c>
    </row>
    <row r="96" spans="1:34">
      <c r="A96">
        <v>6</v>
      </c>
      <c r="B96">
        <v>2</v>
      </c>
      <c r="C96">
        <v>2</v>
      </c>
      <c r="D96">
        <v>0.183585313174946</v>
      </c>
      <c r="E96">
        <v>0.17429938482570062</v>
      </c>
      <c r="F96">
        <v>0.14472190692395007</v>
      </c>
      <c r="G96">
        <v>0</v>
      </c>
      <c r="H96">
        <v>0</v>
      </c>
      <c r="I96">
        <v>0</v>
      </c>
      <c r="J96">
        <v>86</v>
      </c>
      <c r="K96">
        <v>1</v>
      </c>
      <c r="L96">
        <v>131</v>
      </c>
      <c r="M96">
        <v>131</v>
      </c>
      <c r="N96">
        <v>0.33330000000000004</v>
      </c>
      <c r="O96">
        <v>8.25</v>
      </c>
      <c r="P96">
        <v>65</v>
      </c>
      <c r="V96">
        <v>214</v>
      </c>
      <c r="W96">
        <v>255</v>
      </c>
      <c r="X96">
        <v>255</v>
      </c>
      <c r="Y96" t="s">
        <v>25</v>
      </c>
      <c r="Z96">
        <v>0.66669999999999996</v>
      </c>
      <c r="AA96">
        <v>1</v>
      </c>
      <c r="AB96">
        <v>75</v>
      </c>
      <c r="AC96">
        <v>75</v>
      </c>
      <c r="AD96">
        <v>85</v>
      </c>
      <c r="AE96">
        <v>35</v>
      </c>
      <c r="AF96">
        <v>70</v>
      </c>
      <c r="AG96">
        <v>50</v>
      </c>
      <c r="AH96">
        <v>65</v>
      </c>
    </row>
    <row r="97" spans="1:34">
      <c r="A97">
        <v>7</v>
      </c>
      <c r="B97">
        <v>2</v>
      </c>
      <c r="C97">
        <v>2</v>
      </c>
      <c r="D97">
        <v>0.78041756659467243</v>
      </c>
      <c r="E97">
        <v>0.74094326725905668</v>
      </c>
      <c r="F97">
        <v>0.61520998864926224</v>
      </c>
      <c r="G97">
        <v>0</v>
      </c>
      <c r="H97">
        <v>0</v>
      </c>
      <c r="I97">
        <v>0</v>
      </c>
      <c r="J97">
        <v>110</v>
      </c>
      <c r="K97">
        <v>1</v>
      </c>
      <c r="L97">
        <v>34</v>
      </c>
      <c r="M97">
        <v>34</v>
      </c>
      <c r="N97">
        <v>0.28569999999999995</v>
      </c>
      <c r="O97">
        <v>13.6</v>
      </c>
      <c r="P97">
        <v>61.666666666666664</v>
      </c>
      <c r="V97">
        <v>190</v>
      </c>
      <c r="W97">
        <v>1084</v>
      </c>
      <c r="X97">
        <v>1084</v>
      </c>
      <c r="Y97" t="s">
        <v>24</v>
      </c>
      <c r="Z97">
        <v>0.71430000000000005</v>
      </c>
      <c r="AA97">
        <v>1</v>
      </c>
      <c r="AB97">
        <v>85</v>
      </c>
      <c r="AC97">
        <v>20</v>
      </c>
      <c r="AD97">
        <v>90</v>
      </c>
      <c r="AE97">
        <v>35</v>
      </c>
      <c r="AF97">
        <v>65</v>
      </c>
      <c r="AG97">
        <v>75</v>
      </c>
      <c r="AH97">
        <v>65</v>
      </c>
    </row>
    <row r="98" spans="1:34">
      <c r="A98">
        <v>8</v>
      </c>
      <c r="B98">
        <v>2</v>
      </c>
      <c r="C98">
        <v>2</v>
      </c>
      <c r="D98">
        <v>0.95392368610511158</v>
      </c>
      <c r="E98">
        <v>0.90567327409432674</v>
      </c>
      <c r="F98">
        <v>0.7519863791146425</v>
      </c>
      <c r="G98">
        <v>0</v>
      </c>
      <c r="H98">
        <v>0</v>
      </c>
      <c r="I98">
        <v>0</v>
      </c>
      <c r="J98">
        <v>66</v>
      </c>
      <c r="K98">
        <v>1</v>
      </c>
      <c r="L98">
        <v>25</v>
      </c>
      <c r="M98">
        <v>25</v>
      </c>
      <c r="N98">
        <v>1</v>
      </c>
      <c r="O98">
        <v>0</v>
      </c>
      <c r="P98">
        <v>20</v>
      </c>
      <c r="V98">
        <v>234</v>
      </c>
      <c r="W98">
        <v>1325</v>
      </c>
      <c r="X98">
        <v>1325</v>
      </c>
      <c r="Y98" t="s">
        <v>25</v>
      </c>
      <c r="Z98">
        <v>0</v>
      </c>
      <c r="AA98">
        <v>1</v>
      </c>
      <c r="AB98">
        <v>5</v>
      </c>
      <c r="AC98">
        <v>5</v>
      </c>
      <c r="AD98">
        <v>5</v>
      </c>
      <c r="AE98">
        <v>85</v>
      </c>
      <c r="AF98">
        <v>10</v>
      </c>
      <c r="AG98">
        <v>10</v>
      </c>
      <c r="AH98">
        <v>15</v>
      </c>
    </row>
    <row r="99" spans="1:34">
      <c r="A99">
        <v>9</v>
      </c>
      <c r="B99">
        <v>2</v>
      </c>
      <c r="C99">
        <v>2</v>
      </c>
      <c r="D99">
        <v>1.0511159107271417</v>
      </c>
      <c r="E99">
        <v>0.99794941900205059</v>
      </c>
      <c r="F99">
        <v>0.82860385925085134</v>
      </c>
      <c r="G99">
        <v>1</v>
      </c>
      <c r="H99">
        <v>0</v>
      </c>
      <c r="I99">
        <v>0</v>
      </c>
      <c r="J99">
        <v>300</v>
      </c>
      <c r="K99">
        <v>12</v>
      </c>
      <c r="L99">
        <v>187</v>
      </c>
      <c r="M99">
        <v>15.583333333333334</v>
      </c>
      <c r="N99">
        <v>0.94740000000000002</v>
      </c>
      <c r="O99">
        <v>16</v>
      </c>
      <c r="P99">
        <v>62.5</v>
      </c>
      <c r="V99">
        <v>0</v>
      </c>
      <c r="W99">
        <v>1281</v>
      </c>
      <c r="X99">
        <v>1460</v>
      </c>
      <c r="Y99" t="s">
        <v>24</v>
      </c>
      <c r="Z99">
        <v>5.2600000000000001E-2</v>
      </c>
      <c r="AA99">
        <v>0</v>
      </c>
      <c r="AB99">
        <v>75</v>
      </c>
      <c r="AC99">
        <v>70</v>
      </c>
      <c r="AD99">
        <v>70</v>
      </c>
      <c r="AE99">
        <v>35</v>
      </c>
      <c r="AF99">
        <v>65</v>
      </c>
      <c r="AG99">
        <v>60</v>
      </c>
      <c r="AH99">
        <v>65</v>
      </c>
    </row>
    <row r="100" spans="1:34">
      <c r="A100">
        <v>10</v>
      </c>
      <c r="B100">
        <v>2</v>
      </c>
      <c r="C100">
        <v>2</v>
      </c>
      <c r="D100">
        <v>1.0532757379409647</v>
      </c>
      <c r="E100">
        <v>1</v>
      </c>
      <c r="F100">
        <v>0.8303064699205448</v>
      </c>
      <c r="G100">
        <v>1</v>
      </c>
      <c r="H100">
        <v>0</v>
      </c>
      <c r="I100">
        <v>0</v>
      </c>
      <c r="J100">
        <v>212</v>
      </c>
      <c r="K100">
        <v>1</v>
      </c>
      <c r="L100">
        <v>77</v>
      </c>
      <c r="M100">
        <v>77</v>
      </c>
      <c r="N100">
        <v>0.30769999999999997</v>
      </c>
      <c r="O100">
        <v>12.22</v>
      </c>
      <c r="P100">
        <v>45</v>
      </c>
      <c r="V100">
        <v>88</v>
      </c>
      <c r="W100">
        <v>1463</v>
      </c>
      <c r="X100">
        <v>1463</v>
      </c>
      <c r="Y100" t="s">
        <v>24</v>
      </c>
      <c r="Z100">
        <v>0.69230000000000003</v>
      </c>
      <c r="AA100">
        <v>1</v>
      </c>
      <c r="AB100">
        <v>65</v>
      </c>
      <c r="AC100">
        <v>60</v>
      </c>
      <c r="AD100">
        <v>50</v>
      </c>
      <c r="AE100">
        <v>15</v>
      </c>
      <c r="AF100">
        <v>50</v>
      </c>
      <c r="AG100">
        <v>30</v>
      </c>
      <c r="AH100">
        <v>85</v>
      </c>
    </row>
    <row r="101" spans="1:34">
      <c r="A101">
        <v>11</v>
      </c>
      <c r="B101">
        <v>2</v>
      </c>
      <c r="C101">
        <v>2</v>
      </c>
      <c r="D101">
        <v>0.91000719942404606</v>
      </c>
      <c r="E101">
        <v>0.86397812713602185</v>
      </c>
      <c r="F101">
        <v>0.71736662883087399</v>
      </c>
      <c r="G101">
        <v>0</v>
      </c>
      <c r="H101">
        <v>0</v>
      </c>
      <c r="I101">
        <v>0</v>
      </c>
      <c r="J101">
        <v>240</v>
      </c>
      <c r="K101">
        <v>1</v>
      </c>
      <c r="L101">
        <v>57</v>
      </c>
      <c r="M101">
        <v>57</v>
      </c>
      <c r="N101">
        <v>0.8</v>
      </c>
      <c r="O101">
        <v>21.67</v>
      </c>
      <c r="P101">
        <v>46.666666666666664</v>
      </c>
      <c r="V101">
        <v>60</v>
      </c>
      <c r="W101">
        <v>1264</v>
      </c>
      <c r="X101">
        <v>1264</v>
      </c>
      <c r="Y101" t="s">
        <v>24</v>
      </c>
      <c r="Z101">
        <v>0.2</v>
      </c>
      <c r="AA101">
        <v>1</v>
      </c>
      <c r="AB101">
        <v>40</v>
      </c>
      <c r="AC101">
        <v>15</v>
      </c>
      <c r="AD101">
        <v>30</v>
      </c>
      <c r="AE101">
        <v>80</v>
      </c>
      <c r="AF101">
        <v>50</v>
      </c>
      <c r="AG101">
        <v>65</v>
      </c>
      <c r="AH101">
        <v>20</v>
      </c>
    </row>
    <row r="102" spans="1:34">
      <c r="A102">
        <v>12</v>
      </c>
      <c r="B102">
        <v>2</v>
      </c>
      <c r="C102">
        <v>2</v>
      </c>
      <c r="D102">
        <v>1.0201583873290136</v>
      </c>
      <c r="E102">
        <v>0.96855775803144228</v>
      </c>
      <c r="F102">
        <v>0.80419977298524403</v>
      </c>
      <c r="G102">
        <v>1</v>
      </c>
      <c r="H102">
        <v>0</v>
      </c>
      <c r="I102">
        <v>0</v>
      </c>
      <c r="J102">
        <v>300</v>
      </c>
      <c r="K102">
        <v>1</v>
      </c>
      <c r="L102">
        <v>149</v>
      </c>
      <c r="M102">
        <v>149</v>
      </c>
      <c r="N102">
        <v>0.36839999999999995</v>
      </c>
      <c r="O102">
        <v>10.5</v>
      </c>
      <c r="P102">
        <v>50.833333333333336</v>
      </c>
      <c r="V102">
        <v>0</v>
      </c>
      <c r="W102">
        <v>1417</v>
      </c>
      <c r="X102">
        <v>1417</v>
      </c>
      <c r="Y102" t="s">
        <v>25</v>
      </c>
      <c r="Z102">
        <v>0.63160000000000005</v>
      </c>
      <c r="AA102">
        <v>0</v>
      </c>
      <c r="AB102">
        <v>70</v>
      </c>
      <c r="AC102">
        <v>35</v>
      </c>
      <c r="AD102">
        <v>70</v>
      </c>
      <c r="AE102">
        <v>40</v>
      </c>
      <c r="AF102">
        <v>45</v>
      </c>
      <c r="AG102">
        <v>45</v>
      </c>
      <c r="AH102">
        <v>60</v>
      </c>
    </row>
    <row r="103" spans="1:34">
      <c r="A103">
        <v>13</v>
      </c>
      <c r="B103">
        <v>2</v>
      </c>
      <c r="C103">
        <v>2</v>
      </c>
      <c r="D103">
        <v>0.9640028797696184</v>
      </c>
      <c r="E103">
        <v>0.9152426520847573</v>
      </c>
      <c r="F103">
        <v>0.75993189557321228</v>
      </c>
      <c r="G103">
        <v>0</v>
      </c>
      <c r="H103">
        <v>0</v>
      </c>
      <c r="I103">
        <v>0</v>
      </c>
      <c r="J103">
        <v>278</v>
      </c>
      <c r="K103">
        <v>1</v>
      </c>
      <c r="L103">
        <v>82</v>
      </c>
      <c r="M103">
        <v>82</v>
      </c>
      <c r="N103">
        <v>0.83330000000000004</v>
      </c>
      <c r="O103">
        <v>8</v>
      </c>
      <c r="P103">
        <v>61.666666666666664</v>
      </c>
      <c r="V103">
        <v>22</v>
      </c>
      <c r="W103">
        <v>1339</v>
      </c>
      <c r="X103">
        <v>1339</v>
      </c>
      <c r="Y103" t="s">
        <v>25</v>
      </c>
      <c r="Z103">
        <v>0.16669999999999999</v>
      </c>
      <c r="AA103">
        <v>1</v>
      </c>
      <c r="AB103">
        <v>75</v>
      </c>
      <c r="AC103">
        <v>40</v>
      </c>
      <c r="AD103">
        <v>75</v>
      </c>
      <c r="AE103">
        <v>50</v>
      </c>
      <c r="AF103">
        <v>65</v>
      </c>
      <c r="AG103">
        <v>65</v>
      </c>
      <c r="AH103">
        <v>50</v>
      </c>
    </row>
    <row r="104" spans="1:34">
      <c r="A104">
        <v>14</v>
      </c>
      <c r="B104">
        <v>2</v>
      </c>
      <c r="C104">
        <v>2</v>
      </c>
      <c r="D104">
        <v>0.884809215262779</v>
      </c>
      <c r="E104">
        <v>0.84005468215994528</v>
      </c>
      <c r="F104">
        <v>0.69750283768444954</v>
      </c>
      <c r="G104">
        <v>0</v>
      </c>
      <c r="H104">
        <v>0</v>
      </c>
      <c r="I104">
        <v>0</v>
      </c>
      <c r="J104">
        <v>300</v>
      </c>
      <c r="K104">
        <v>2</v>
      </c>
      <c r="L104">
        <v>101</v>
      </c>
      <c r="M104">
        <v>50.5</v>
      </c>
      <c r="N104">
        <v>0.63159999999999994</v>
      </c>
      <c r="O104">
        <v>9.57</v>
      </c>
      <c r="P104">
        <v>78.333333333333329</v>
      </c>
      <c r="V104">
        <v>0</v>
      </c>
      <c r="W104">
        <v>1229</v>
      </c>
      <c r="X104">
        <v>1229</v>
      </c>
      <c r="Y104" t="s">
        <v>25</v>
      </c>
      <c r="Z104">
        <v>0.36840000000000001</v>
      </c>
      <c r="AA104">
        <v>0</v>
      </c>
      <c r="AB104">
        <v>90</v>
      </c>
      <c r="AC104">
        <v>30</v>
      </c>
      <c r="AD104">
        <v>95</v>
      </c>
      <c r="AE104">
        <v>75</v>
      </c>
      <c r="AF104">
        <v>90</v>
      </c>
      <c r="AG104">
        <v>90</v>
      </c>
      <c r="AH104">
        <v>25</v>
      </c>
    </row>
    <row r="105" spans="1:34">
      <c r="A105">
        <v>15</v>
      </c>
      <c r="B105">
        <v>2</v>
      </c>
      <c r="C105">
        <v>2</v>
      </c>
      <c r="D105">
        <v>0.97120230381569472</v>
      </c>
      <c r="E105">
        <v>0.92207792207792205</v>
      </c>
      <c r="F105">
        <v>0.76560726447219074</v>
      </c>
      <c r="G105">
        <v>0</v>
      </c>
      <c r="H105">
        <v>0</v>
      </c>
      <c r="I105">
        <v>0</v>
      </c>
      <c r="J105">
        <v>300</v>
      </c>
      <c r="K105">
        <v>2</v>
      </c>
      <c r="L105">
        <v>88</v>
      </c>
      <c r="M105">
        <v>44</v>
      </c>
      <c r="N105">
        <v>0.68419999999999992</v>
      </c>
      <c r="O105">
        <v>13.17</v>
      </c>
      <c r="P105">
        <v>62.5</v>
      </c>
      <c r="V105">
        <v>0</v>
      </c>
      <c r="W105">
        <v>436</v>
      </c>
      <c r="X105">
        <v>1349</v>
      </c>
      <c r="Y105" t="s">
        <v>25</v>
      </c>
      <c r="Z105">
        <v>0.31580000000000003</v>
      </c>
      <c r="AA105">
        <v>0</v>
      </c>
      <c r="AB105">
        <v>85</v>
      </c>
      <c r="AC105">
        <v>65</v>
      </c>
      <c r="AD105">
        <v>80</v>
      </c>
      <c r="AE105">
        <v>10</v>
      </c>
      <c r="AF105">
        <v>85</v>
      </c>
      <c r="AG105">
        <v>50</v>
      </c>
      <c r="AH105">
        <v>90</v>
      </c>
    </row>
    <row r="106" spans="1:34">
      <c r="A106">
        <v>16</v>
      </c>
      <c r="B106">
        <v>2</v>
      </c>
      <c r="C106">
        <v>2</v>
      </c>
      <c r="D106">
        <v>0.97120230381569472</v>
      </c>
      <c r="E106">
        <v>0.92207792207792205</v>
      </c>
      <c r="F106">
        <v>0.76560726447219074</v>
      </c>
      <c r="G106">
        <v>0</v>
      </c>
      <c r="H106">
        <v>0</v>
      </c>
      <c r="I106">
        <v>0</v>
      </c>
      <c r="J106">
        <v>191</v>
      </c>
      <c r="K106">
        <v>3</v>
      </c>
      <c r="L106">
        <v>86</v>
      </c>
      <c r="M106">
        <v>28.666666666666668</v>
      </c>
      <c r="N106">
        <v>0.83330000000000004</v>
      </c>
      <c r="O106">
        <v>8</v>
      </c>
      <c r="P106">
        <v>46.666666666666664</v>
      </c>
      <c r="V106">
        <v>109</v>
      </c>
      <c r="W106">
        <v>1349</v>
      </c>
      <c r="X106">
        <v>1349</v>
      </c>
      <c r="Y106" t="s">
        <v>24</v>
      </c>
      <c r="Z106">
        <v>0.16669999999999999</v>
      </c>
      <c r="AA106">
        <v>1</v>
      </c>
      <c r="AB106">
        <v>75</v>
      </c>
      <c r="AC106">
        <v>15</v>
      </c>
      <c r="AD106">
        <v>60</v>
      </c>
      <c r="AE106">
        <v>25</v>
      </c>
      <c r="AF106">
        <v>60</v>
      </c>
      <c r="AG106">
        <v>45</v>
      </c>
      <c r="AH106">
        <v>75</v>
      </c>
    </row>
    <row r="107" spans="1:34">
      <c r="A107">
        <v>17</v>
      </c>
      <c r="B107">
        <v>2</v>
      </c>
      <c r="C107">
        <v>2</v>
      </c>
      <c r="D107">
        <v>0.90424766018718505</v>
      </c>
      <c r="E107">
        <v>0.85850991114149011</v>
      </c>
      <c r="F107">
        <v>0.71282633371169124</v>
      </c>
      <c r="G107">
        <v>0</v>
      </c>
      <c r="H107">
        <v>0</v>
      </c>
      <c r="I107">
        <v>0</v>
      </c>
      <c r="J107">
        <v>300</v>
      </c>
      <c r="K107">
        <v>3</v>
      </c>
      <c r="L107">
        <v>118</v>
      </c>
      <c r="M107">
        <v>39.333333333333336</v>
      </c>
      <c r="N107">
        <v>0.42110000000000003</v>
      </c>
      <c r="O107">
        <v>10.45</v>
      </c>
      <c r="P107">
        <v>53.333333333333336</v>
      </c>
      <c r="V107">
        <v>0</v>
      </c>
      <c r="W107">
        <v>499</v>
      </c>
      <c r="X107">
        <v>1256</v>
      </c>
      <c r="Y107" t="s">
        <v>25</v>
      </c>
      <c r="Z107">
        <v>0.57889999999999997</v>
      </c>
      <c r="AA107">
        <v>0</v>
      </c>
      <c r="AB107">
        <v>75</v>
      </c>
      <c r="AC107">
        <v>15</v>
      </c>
      <c r="AD107">
        <v>60</v>
      </c>
      <c r="AE107">
        <v>35</v>
      </c>
      <c r="AF107">
        <v>75</v>
      </c>
      <c r="AG107">
        <v>60</v>
      </c>
      <c r="AH107">
        <v>65</v>
      </c>
    </row>
    <row r="108" spans="1:34">
      <c r="A108">
        <v>18</v>
      </c>
      <c r="B108">
        <v>2</v>
      </c>
      <c r="C108">
        <v>2</v>
      </c>
      <c r="D108">
        <v>0.98632109431245496</v>
      </c>
      <c r="E108">
        <v>0.93643198906356806</v>
      </c>
      <c r="F108">
        <v>0.77752553916004541</v>
      </c>
      <c r="G108">
        <v>0</v>
      </c>
      <c r="H108">
        <v>0</v>
      </c>
      <c r="I108">
        <v>0</v>
      </c>
      <c r="J108">
        <v>299</v>
      </c>
      <c r="K108">
        <v>3</v>
      </c>
      <c r="L108">
        <v>139</v>
      </c>
      <c r="M108">
        <v>46.333333333333336</v>
      </c>
      <c r="N108">
        <v>0.15790000000000004</v>
      </c>
      <c r="O108">
        <v>9.5299999999999994</v>
      </c>
      <c r="P108">
        <v>62.5</v>
      </c>
      <c r="V108">
        <v>1</v>
      </c>
      <c r="W108">
        <v>1354</v>
      </c>
      <c r="X108">
        <v>1370</v>
      </c>
      <c r="Y108" t="s">
        <v>24</v>
      </c>
      <c r="Z108">
        <v>0.84209999999999996</v>
      </c>
      <c r="AA108">
        <v>1</v>
      </c>
      <c r="AB108">
        <v>85</v>
      </c>
      <c r="AC108">
        <v>45</v>
      </c>
      <c r="AD108">
        <v>70</v>
      </c>
      <c r="AE108">
        <v>45</v>
      </c>
      <c r="AF108">
        <v>60</v>
      </c>
      <c r="AG108">
        <v>70</v>
      </c>
      <c r="AH108">
        <v>55</v>
      </c>
    </row>
    <row r="109" spans="1:34">
      <c r="A109">
        <v>19</v>
      </c>
      <c r="B109">
        <v>2</v>
      </c>
      <c r="C109">
        <v>2</v>
      </c>
      <c r="D109">
        <v>0.9618430525557955</v>
      </c>
      <c r="E109">
        <v>0.91319207108680789</v>
      </c>
      <c r="F109">
        <v>0.75822928490351871</v>
      </c>
      <c r="G109">
        <v>0</v>
      </c>
      <c r="H109">
        <v>0</v>
      </c>
      <c r="I109">
        <v>0</v>
      </c>
      <c r="J109">
        <v>220</v>
      </c>
      <c r="K109">
        <v>1</v>
      </c>
      <c r="L109">
        <v>82</v>
      </c>
      <c r="M109">
        <v>82</v>
      </c>
      <c r="N109">
        <v>0.5</v>
      </c>
      <c r="O109">
        <v>14.71</v>
      </c>
      <c r="P109">
        <v>39.166666666666664</v>
      </c>
      <c r="V109">
        <v>80</v>
      </c>
      <c r="W109">
        <v>1336</v>
      </c>
      <c r="X109">
        <v>1336</v>
      </c>
      <c r="Y109" t="s">
        <v>25</v>
      </c>
      <c r="Z109">
        <v>0.5</v>
      </c>
      <c r="AA109">
        <v>1</v>
      </c>
      <c r="AB109">
        <v>50</v>
      </c>
      <c r="AC109">
        <v>45</v>
      </c>
      <c r="AD109">
        <v>30</v>
      </c>
      <c r="AE109">
        <v>25</v>
      </c>
      <c r="AF109">
        <v>45</v>
      </c>
      <c r="AG109">
        <v>40</v>
      </c>
      <c r="AH109">
        <v>75</v>
      </c>
    </row>
    <row r="110" spans="1:34">
      <c r="A110">
        <v>20</v>
      </c>
      <c r="B110">
        <v>2</v>
      </c>
      <c r="C110">
        <v>2</v>
      </c>
      <c r="D110">
        <v>0.90280777537796975</v>
      </c>
      <c r="E110">
        <v>0.8571428571428571</v>
      </c>
      <c r="F110">
        <v>0.71169125993189553</v>
      </c>
      <c r="G110">
        <v>0</v>
      </c>
      <c r="H110">
        <v>0</v>
      </c>
      <c r="I110">
        <v>0</v>
      </c>
      <c r="J110">
        <v>195</v>
      </c>
      <c r="K110">
        <v>3</v>
      </c>
      <c r="L110">
        <v>26</v>
      </c>
      <c r="M110">
        <v>8.6666666666666661</v>
      </c>
      <c r="N110">
        <v>0</v>
      </c>
      <c r="O110">
        <v>19.579999999999998</v>
      </c>
      <c r="P110">
        <v>77.5</v>
      </c>
      <c r="V110">
        <v>105</v>
      </c>
      <c r="W110">
        <v>1200</v>
      </c>
      <c r="X110">
        <v>1254</v>
      </c>
      <c r="Y110" t="s">
        <v>25</v>
      </c>
      <c r="Z110">
        <v>1</v>
      </c>
      <c r="AA110">
        <v>1</v>
      </c>
      <c r="AB110">
        <v>80</v>
      </c>
      <c r="AC110">
        <v>70</v>
      </c>
      <c r="AD110">
        <v>85</v>
      </c>
      <c r="AE110">
        <v>60</v>
      </c>
      <c r="AF110">
        <v>75</v>
      </c>
      <c r="AG110">
        <v>95</v>
      </c>
      <c r="AH110">
        <v>40</v>
      </c>
    </row>
    <row r="111" spans="1:34">
      <c r="A111">
        <v>21</v>
      </c>
      <c r="B111">
        <v>2</v>
      </c>
      <c r="C111">
        <v>2</v>
      </c>
      <c r="D111">
        <v>0.91504679625629948</v>
      </c>
      <c r="E111">
        <v>0.86876281613123718</v>
      </c>
      <c r="F111">
        <v>0.72133938706015888</v>
      </c>
      <c r="G111">
        <v>0</v>
      </c>
      <c r="H111">
        <v>0</v>
      </c>
      <c r="I111">
        <v>0</v>
      </c>
      <c r="J111">
        <v>300</v>
      </c>
      <c r="K111">
        <v>5</v>
      </c>
      <c r="L111">
        <v>100</v>
      </c>
      <c r="M111">
        <v>20</v>
      </c>
      <c r="N111">
        <v>1</v>
      </c>
      <c r="O111">
        <v>0</v>
      </c>
      <c r="P111">
        <v>51.666666666666664</v>
      </c>
      <c r="V111">
        <v>0</v>
      </c>
      <c r="W111">
        <v>623</v>
      </c>
      <c r="X111">
        <v>1271</v>
      </c>
      <c r="Y111" t="s">
        <v>25</v>
      </c>
      <c r="Z111">
        <v>0</v>
      </c>
      <c r="AA111">
        <v>0</v>
      </c>
      <c r="AB111">
        <v>50</v>
      </c>
      <c r="AC111">
        <v>25</v>
      </c>
      <c r="AD111">
        <v>65</v>
      </c>
      <c r="AE111">
        <v>50</v>
      </c>
      <c r="AF111">
        <v>55</v>
      </c>
      <c r="AG111">
        <v>65</v>
      </c>
      <c r="AH111">
        <v>50</v>
      </c>
    </row>
    <row r="112" spans="1:34">
      <c r="A112">
        <v>22</v>
      </c>
      <c r="B112">
        <v>2</v>
      </c>
      <c r="C112">
        <v>2</v>
      </c>
      <c r="D112">
        <v>0.97264218862491003</v>
      </c>
      <c r="E112">
        <v>0.92344497607655507</v>
      </c>
      <c r="F112">
        <v>0.76674233825198634</v>
      </c>
      <c r="G112">
        <v>0</v>
      </c>
      <c r="H112">
        <v>0</v>
      </c>
      <c r="I112">
        <v>0</v>
      </c>
      <c r="J112">
        <v>293</v>
      </c>
      <c r="K112">
        <v>1</v>
      </c>
      <c r="L112">
        <v>65</v>
      </c>
      <c r="M112">
        <v>65</v>
      </c>
      <c r="N112">
        <v>0.42110000000000003</v>
      </c>
      <c r="O112">
        <v>10.82</v>
      </c>
      <c r="P112">
        <v>60</v>
      </c>
      <c r="V112">
        <v>7</v>
      </c>
      <c r="W112">
        <v>1351</v>
      </c>
      <c r="X112">
        <v>1351</v>
      </c>
      <c r="Y112" t="s">
        <v>24</v>
      </c>
      <c r="Z112">
        <v>0.57889999999999997</v>
      </c>
      <c r="AA112">
        <v>1</v>
      </c>
      <c r="AB112">
        <v>90</v>
      </c>
      <c r="AC112">
        <v>70</v>
      </c>
      <c r="AD112">
        <v>55</v>
      </c>
      <c r="AE112">
        <v>25</v>
      </c>
      <c r="AF112">
        <v>85</v>
      </c>
      <c r="AG112">
        <v>35</v>
      </c>
      <c r="AH112">
        <v>75</v>
      </c>
    </row>
    <row r="113" spans="1:37">
      <c r="A113">
        <v>23</v>
      </c>
      <c r="B113">
        <v>2</v>
      </c>
      <c r="C113">
        <v>2</v>
      </c>
      <c r="D113">
        <v>0.95032397408207347</v>
      </c>
      <c r="E113">
        <v>0.90225563909774431</v>
      </c>
      <c r="F113">
        <v>0.74914869466515321</v>
      </c>
      <c r="G113">
        <v>0</v>
      </c>
      <c r="H113">
        <v>0</v>
      </c>
      <c r="I113">
        <v>0</v>
      </c>
      <c r="J113">
        <v>265</v>
      </c>
      <c r="K113">
        <v>2</v>
      </c>
      <c r="L113">
        <v>72</v>
      </c>
      <c r="M113">
        <v>36</v>
      </c>
      <c r="N113">
        <v>0.58820000000000006</v>
      </c>
      <c r="O113">
        <v>12</v>
      </c>
      <c r="P113">
        <v>45</v>
      </c>
      <c r="V113">
        <v>35</v>
      </c>
      <c r="W113">
        <v>1186</v>
      </c>
      <c r="X113">
        <v>1320</v>
      </c>
      <c r="Y113" t="s">
        <v>24</v>
      </c>
      <c r="Z113">
        <v>0.4118</v>
      </c>
      <c r="AA113">
        <v>1</v>
      </c>
      <c r="AB113">
        <v>45</v>
      </c>
      <c r="AC113">
        <v>25</v>
      </c>
      <c r="AD113">
        <v>40</v>
      </c>
      <c r="AE113">
        <v>70</v>
      </c>
      <c r="AF113">
        <v>55</v>
      </c>
      <c r="AG113">
        <v>35</v>
      </c>
      <c r="AH113">
        <v>30</v>
      </c>
    </row>
    <row r="114" spans="1:37">
      <c r="A114">
        <v>24</v>
      </c>
      <c r="B114">
        <v>2</v>
      </c>
      <c r="C114">
        <v>2</v>
      </c>
      <c r="D114">
        <v>1.0230381569474443</v>
      </c>
      <c r="E114">
        <v>0.9712918660287081</v>
      </c>
      <c r="F114">
        <v>0.80646992054483546</v>
      </c>
      <c r="G114">
        <v>1</v>
      </c>
      <c r="H114">
        <v>0</v>
      </c>
      <c r="I114">
        <v>0</v>
      </c>
      <c r="J114">
        <v>300</v>
      </c>
      <c r="K114">
        <v>2</v>
      </c>
      <c r="L114">
        <v>99</v>
      </c>
      <c r="M114">
        <v>49.5</v>
      </c>
      <c r="N114">
        <v>5.259999999999998E-2</v>
      </c>
      <c r="O114">
        <v>11.17</v>
      </c>
      <c r="P114">
        <v>56.666666666666664</v>
      </c>
      <c r="V114">
        <v>0</v>
      </c>
      <c r="W114">
        <v>1031</v>
      </c>
      <c r="X114">
        <v>1421</v>
      </c>
      <c r="Y114" t="s">
        <v>25</v>
      </c>
      <c r="Z114">
        <v>0.94740000000000002</v>
      </c>
      <c r="AA114">
        <v>0</v>
      </c>
      <c r="AB114">
        <v>90</v>
      </c>
      <c r="AC114">
        <v>30</v>
      </c>
      <c r="AD114">
        <v>45</v>
      </c>
      <c r="AE114">
        <v>45</v>
      </c>
      <c r="AF114">
        <v>85</v>
      </c>
      <c r="AG114">
        <v>45</v>
      </c>
      <c r="AH114">
        <v>55</v>
      </c>
    </row>
    <row r="115" spans="1:37">
      <c r="A115">
        <v>25</v>
      </c>
      <c r="B115">
        <v>2</v>
      </c>
      <c r="C115">
        <v>2</v>
      </c>
      <c r="D115">
        <v>0.92872570194384452</v>
      </c>
      <c r="E115">
        <v>0.88174982911825017</v>
      </c>
      <c r="F115">
        <v>0.73212258796821794</v>
      </c>
      <c r="G115">
        <v>0</v>
      </c>
      <c r="H115">
        <v>0</v>
      </c>
      <c r="I115">
        <v>0</v>
      </c>
      <c r="J115">
        <v>281</v>
      </c>
      <c r="K115">
        <v>1</v>
      </c>
      <c r="L115">
        <v>73</v>
      </c>
      <c r="M115">
        <v>73</v>
      </c>
      <c r="N115">
        <v>0.66670000000000007</v>
      </c>
      <c r="O115">
        <v>7.5</v>
      </c>
      <c r="P115">
        <v>24.166666666666668</v>
      </c>
      <c r="V115">
        <v>19</v>
      </c>
      <c r="W115">
        <v>1290</v>
      </c>
      <c r="X115">
        <v>1290</v>
      </c>
      <c r="Y115" t="s">
        <v>25</v>
      </c>
      <c r="Z115">
        <v>0.33329999999999999</v>
      </c>
      <c r="AA115">
        <v>1</v>
      </c>
      <c r="AB115">
        <v>35</v>
      </c>
      <c r="AC115">
        <v>25</v>
      </c>
      <c r="AD115">
        <v>30</v>
      </c>
      <c r="AE115">
        <v>25</v>
      </c>
      <c r="AF115">
        <v>20</v>
      </c>
      <c r="AG115">
        <v>10</v>
      </c>
      <c r="AH115">
        <v>75</v>
      </c>
    </row>
    <row r="116" spans="1:37">
      <c r="A116">
        <v>26</v>
      </c>
      <c r="B116">
        <v>2</v>
      </c>
      <c r="C116">
        <v>2</v>
      </c>
      <c r="D116">
        <v>0.93304535637149033</v>
      </c>
      <c r="E116">
        <v>0.885850991114149</v>
      </c>
      <c r="F116">
        <v>0.73552780930760497</v>
      </c>
      <c r="G116">
        <v>0</v>
      </c>
      <c r="H116">
        <v>0</v>
      </c>
      <c r="I116">
        <v>0</v>
      </c>
      <c r="J116">
        <v>300</v>
      </c>
      <c r="K116">
        <v>13</v>
      </c>
      <c r="L116">
        <v>139</v>
      </c>
      <c r="M116">
        <v>10.692307692307692</v>
      </c>
      <c r="N116">
        <v>0.57889999999999997</v>
      </c>
      <c r="O116">
        <v>8.8800000000000008</v>
      </c>
      <c r="P116">
        <v>59.166666666666664</v>
      </c>
      <c r="V116">
        <v>0</v>
      </c>
      <c r="W116">
        <v>725</v>
      </c>
      <c r="X116">
        <v>1296</v>
      </c>
      <c r="Y116" t="s">
        <v>25</v>
      </c>
      <c r="Z116">
        <v>0.42109999999999997</v>
      </c>
      <c r="AA116">
        <v>0</v>
      </c>
      <c r="AB116">
        <v>75</v>
      </c>
      <c r="AC116">
        <v>70</v>
      </c>
      <c r="AD116">
        <v>70</v>
      </c>
      <c r="AE116">
        <v>20</v>
      </c>
      <c r="AF116">
        <v>70</v>
      </c>
      <c r="AG116">
        <v>50</v>
      </c>
      <c r="AH116">
        <v>80</v>
      </c>
    </row>
    <row r="117" spans="1:37" s="1" customFormat="1">
      <c r="A117" s="1">
        <v>27</v>
      </c>
      <c r="B117" s="1">
        <v>2</v>
      </c>
      <c r="C117" s="1">
        <v>2</v>
      </c>
      <c r="D117" s="1">
        <v>1.0316774658027357</v>
      </c>
      <c r="E117" s="1">
        <v>0.97949419002050586</v>
      </c>
      <c r="F117" s="1">
        <v>0.81328036322360953</v>
      </c>
      <c r="G117" s="1">
        <v>1</v>
      </c>
      <c r="H117" s="1">
        <v>0</v>
      </c>
      <c r="I117" s="1">
        <v>0</v>
      </c>
      <c r="J117" s="1">
        <v>300</v>
      </c>
      <c r="K117" s="1">
        <v>4</v>
      </c>
      <c r="L117" s="1">
        <v>92</v>
      </c>
      <c r="M117" s="1">
        <v>23</v>
      </c>
      <c r="N117" s="1">
        <v>0.78949999999999998</v>
      </c>
      <c r="O117" s="1">
        <v>8.75</v>
      </c>
      <c r="P117" s="1">
        <v>60</v>
      </c>
      <c r="V117" s="1">
        <v>0</v>
      </c>
      <c r="W117" s="1">
        <v>1084</v>
      </c>
      <c r="X117" s="1">
        <v>1433</v>
      </c>
      <c r="Y117" s="1" t="s">
        <v>25</v>
      </c>
      <c r="Z117" s="1">
        <v>0.21049999999999999</v>
      </c>
      <c r="AA117" s="1">
        <v>0</v>
      </c>
      <c r="AB117" s="1">
        <v>70</v>
      </c>
      <c r="AC117" s="1">
        <v>30</v>
      </c>
      <c r="AD117" s="1">
        <v>75</v>
      </c>
      <c r="AE117" s="1">
        <v>30</v>
      </c>
      <c r="AF117" s="1">
        <v>80</v>
      </c>
      <c r="AG117" s="1">
        <v>75</v>
      </c>
      <c r="AH117" s="1">
        <v>70</v>
      </c>
    </row>
    <row r="118" spans="1:37">
      <c r="A118" s="2" t="s">
        <v>311</v>
      </c>
      <c r="B118">
        <f>AVERAGE(B92:B117)</f>
        <v>2</v>
      </c>
      <c r="C118">
        <f>AVERAGE(C92:C117)</f>
        <v>2</v>
      </c>
      <c r="D118">
        <f>AVERAGE(D92:D117)</f>
        <v>0.92595669269535352</v>
      </c>
      <c r="E118">
        <f>AVERAGE(E92:E117)</f>
        <v>0.87912087912087911</v>
      </c>
      <c r="F118">
        <f>AVERAGE(F92:F117)</f>
        <v>0.72993975377630305</v>
      </c>
      <c r="G118">
        <f>SUM(G92:G117)</f>
        <v>5</v>
      </c>
      <c r="H118">
        <f>SUM(H92:H117)</f>
        <v>0</v>
      </c>
      <c r="I118">
        <f>SUM(I92:I117)</f>
        <v>0</v>
      </c>
      <c r="J118">
        <f t="shared" ref="J118:P118" si="12">AVERAGE(J92:J117)</f>
        <v>255.23076923076923</v>
      </c>
      <c r="K118">
        <f t="shared" si="12"/>
        <v>2.9615384615384617</v>
      </c>
      <c r="L118">
        <f t="shared" si="12"/>
        <v>91.42307692307692</v>
      </c>
      <c r="M118">
        <f t="shared" si="12"/>
        <v>51.289447731755416</v>
      </c>
      <c r="N118">
        <f t="shared" si="12"/>
        <v>0.5583307692307693</v>
      </c>
      <c r="O118">
        <f t="shared" si="12"/>
        <v>11.000384615384615</v>
      </c>
      <c r="P118">
        <f t="shared" si="12"/>
        <v>53.237179487179496</v>
      </c>
      <c r="AB118">
        <f t="shared" ref="AB118:AH118" si="13">AVERAGE(AB92:AB117)</f>
        <v>66.92307692307692</v>
      </c>
      <c r="AC118">
        <f t="shared" si="13"/>
        <v>40.769230769230766</v>
      </c>
      <c r="AD118">
        <f t="shared" si="13"/>
        <v>58.07692307692308</v>
      </c>
      <c r="AE118">
        <f t="shared" si="13"/>
        <v>40.57692307692308</v>
      </c>
      <c r="AF118">
        <f t="shared" si="13"/>
        <v>62.5</v>
      </c>
      <c r="AG118">
        <f t="shared" si="13"/>
        <v>50.57692307692308</v>
      </c>
      <c r="AH118">
        <f t="shared" si="13"/>
        <v>59.42307692307692</v>
      </c>
    </row>
    <row r="119" spans="1:37">
      <c r="A119" s="2" t="s">
        <v>318</v>
      </c>
      <c r="D119">
        <f>STDEV(D92:D117)</f>
        <v>0.16183033037982006</v>
      </c>
      <c r="E119">
        <f>STDEV(E92:E117)</f>
        <v>0.15364479077072393</v>
      </c>
      <c r="F119">
        <f>STDEV(F92:F117)</f>
        <v>0.12757226384652184</v>
      </c>
      <c r="J119">
        <f t="shared" ref="J119:P119" si="14">STDEV(J92:J117)</f>
        <v>71.361226274389509</v>
      </c>
      <c r="K119">
        <f t="shared" si="14"/>
        <v>3.1935030199549739</v>
      </c>
      <c r="L119">
        <f t="shared" si="14"/>
        <v>39.379358122674454</v>
      </c>
      <c r="M119">
        <f t="shared" si="14"/>
        <v>34.803857450002454</v>
      </c>
      <c r="N119">
        <f t="shared" si="14"/>
        <v>0.29769754821863181</v>
      </c>
      <c r="O119">
        <f t="shared" si="14"/>
        <v>5.0150250095242672</v>
      </c>
      <c r="P119">
        <f t="shared" si="14"/>
        <v>15.651281316160832</v>
      </c>
      <c r="AB119">
        <f t="shared" ref="AB119:AH119" si="15">STDEV(AB92:AB117)</f>
        <v>23.497954084427143</v>
      </c>
      <c r="AC119">
        <f t="shared" si="15"/>
        <v>22.921269933941606</v>
      </c>
      <c r="AD119">
        <f t="shared" si="15"/>
        <v>23.36993466302048</v>
      </c>
      <c r="AE119">
        <f t="shared" si="15"/>
        <v>21.602172255443346</v>
      </c>
      <c r="AF119">
        <f t="shared" si="15"/>
        <v>20.554804791094465</v>
      </c>
      <c r="AG119">
        <f t="shared" si="15"/>
        <v>22.285731896301865</v>
      </c>
      <c r="AH119">
        <f t="shared" si="15"/>
        <v>21.602172255443346</v>
      </c>
    </row>
    <row r="122" spans="1:37">
      <c r="A122">
        <v>1</v>
      </c>
      <c r="B122">
        <v>1</v>
      </c>
      <c r="C122">
        <v>3</v>
      </c>
      <c r="D122">
        <v>1.0111473160692848</v>
      </c>
      <c r="E122">
        <v>0.97197494230135184</v>
      </c>
      <c r="F122">
        <v>0.97197494230135184</v>
      </c>
      <c r="G122">
        <v>1</v>
      </c>
      <c r="H122">
        <v>1</v>
      </c>
      <c r="I122">
        <v>0</v>
      </c>
      <c r="J122">
        <v>77</v>
      </c>
      <c r="K122">
        <v>2</v>
      </c>
      <c r="L122">
        <v>15</v>
      </c>
      <c r="M122">
        <v>7.5</v>
      </c>
      <c r="N122">
        <v>0.6</v>
      </c>
      <c r="O122">
        <v>14.5</v>
      </c>
      <c r="P122">
        <v>31.666666666666668</v>
      </c>
      <c r="V122">
        <v>223</v>
      </c>
      <c r="W122">
        <v>5896</v>
      </c>
      <c r="X122">
        <v>5896</v>
      </c>
      <c r="Y122" t="s">
        <v>24</v>
      </c>
      <c r="Z122">
        <v>0.4</v>
      </c>
      <c r="AA122">
        <v>1</v>
      </c>
      <c r="AB122">
        <v>80</v>
      </c>
      <c r="AC122">
        <v>10</v>
      </c>
      <c r="AD122">
        <v>5</v>
      </c>
      <c r="AE122">
        <v>20</v>
      </c>
      <c r="AF122">
        <v>70</v>
      </c>
      <c r="AG122">
        <v>5</v>
      </c>
      <c r="AH122">
        <v>80</v>
      </c>
      <c r="AJ122">
        <v>1</v>
      </c>
      <c r="AK122">
        <v>1</v>
      </c>
    </row>
    <row r="123" spans="1:37">
      <c r="A123">
        <v>2</v>
      </c>
      <c r="B123">
        <v>1</v>
      </c>
      <c r="C123">
        <v>3</v>
      </c>
      <c r="D123">
        <v>1.0375578802949752</v>
      </c>
      <c r="E123">
        <v>0.99736234751071551</v>
      </c>
      <c r="F123">
        <v>0.99736234751071551</v>
      </c>
      <c r="G123">
        <v>1</v>
      </c>
      <c r="H123">
        <v>1</v>
      </c>
      <c r="I123">
        <v>1</v>
      </c>
      <c r="J123">
        <v>300</v>
      </c>
      <c r="K123">
        <v>6</v>
      </c>
      <c r="L123">
        <v>100</v>
      </c>
      <c r="M123">
        <v>16.666666666666668</v>
      </c>
      <c r="N123">
        <v>9.9999999999999978E-2</v>
      </c>
      <c r="O123">
        <v>10.44</v>
      </c>
      <c r="P123">
        <v>50.833333333333336</v>
      </c>
      <c r="V123">
        <v>0</v>
      </c>
      <c r="W123">
        <v>4096</v>
      </c>
      <c r="X123">
        <v>6050</v>
      </c>
      <c r="Y123" t="s">
        <v>25</v>
      </c>
      <c r="Z123">
        <v>0.9</v>
      </c>
      <c r="AA123">
        <v>0</v>
      </c>
      <c r="AB123">
        <v>60</v>
      </c>
      <c r="AC123">
        <v>55</v>
      </c>
      <c r="AD123">
        <v>35</v>
      </c>
      <c r="AE123">
        <v>25</v>
      </c>
      <c r="AF123">
        <v>75</v>
      </c>
      <c r="AG123">
        <v>55</v>
      </c>
      <c r="AH123">
        <v>75</v>
      </c>
      <c r="AJ123">
        <v>3</v>
      </c>
      <c r="AK123">
        <v>2</v>
      </c>
    </row>
    <row r="124" spans="1:37">
      <c r="A124">
        <v>3</v>
      </c>
      <c r="B124">
        <v>1</v>
      </c>
      <c r="C124">
        <v>3</v>
      </c>
      <c r="D124">
        <v>1.0169782198593724</v>
      </c>
      <c r="E124">
        <v>0.97757995384108143</v>
      </c>
      <c r="F124">
        <v>0.97757995384108143</v>
      </c>
      <c r="G124">
        <v>1</v>
      </c>
      <c r="H124">
        <v>1</v>
      </c>
      <c r="I124">
        <v>0</v>
      </c>
      <c r="J124">
        <v>100</v>
      </c>
      <c r="K124">
        <v>1</v>
      </c>
      <c r="L124">
        <v>21</v>
      </c>
      <c r="M124">
        <v>21</v>
      </c>
      <c r="N124">
        <v>0.42859999999999998</v>
      </c>
      <c r="O124">
        <v>20.75</v>
      </c>
      <c r="P124">
        <v>4.166666666666667</v>
      </c>
      <c r="V124">
        <v>200</v>
      </c>
      <c r="W124">
        <v>5930</v>
      </c>
      <c r="X124">
        <v>5930</v>
      </c>
      <c r="Y124" t="s">
        <v>24</v>
      </c>
      <c r="Z124">
        <v>0.57140000000000002</v>
      </c>
      <c r="AA124">
        <v>1</v>
      </c>
      <c r="AB124">
        <v>5</v>
      </c>
      <c r="AC124">
        <v>5</v>
      </c>
      <c r="AD124">
        <v>5</v>
      </c>
      <c r="AE124">
        <v>0</v>
      </c>
      <c r="AF124">
        <v>5</v>
      </c>
      <c r="AG124">
        <v>5</v>
      </c>
      <c r="AH124">
        <v>100</v>
      </c>
      <c r="AJ124">
        <v>6</v>
      </c>
      <c r="AK124">
        <v>2</v>
      </c>
    </row>
    <row r="125" spans="1:37">
      <c r="A125">
        <v>5</v>
      </c>
      <c r="B125">
        <v>1</v>
      </c>
      <c r="C125">
        <v>3</v>
      </c>
      <c r="D125">
        <v>1.019893671754416</v>
      </c>
      <c r="E125">
        <v>0.98038245961094628</v>
      </c>
      <c r="F125">
        <v>0.98038245961094628</v>
      </c>
      <c r="G125">
        <v>1</v>
      </c>
      <c r="H125">
        <v>1</v>
      </c>
      <c r="I125">
        <v>0</v>
      </c>
      <c r="J125">
        <v>214</v>
      </c>
      <c r="K125">
        <v>3</v>
      </c>
      <c r="L125">
        <v>36</v>
      </c>
      <c r="M125">
        <v>12</v>
      </c>
      <c r="N125">
        <v>0.5</v>
      </c>
      <c r="O125">
        <v>8.1300000000000008</v>
      </c>
      <c r="P125">
        <v>29.166666666666668</v>
      </c>
      <c r="V125">
        <v>86</v>
      </c>
      <c r="W125">
        <v>5920</v>
      </c>
      <c r="X125">
        <v>5947</v>
      </c>
      <c r="Y125" t="s">
        <v>24</v>
      </c>
      <c r="Z125">
        <v>0.5</v>
      </c>
      <c r="AA125">
        <v>1</v>
      </c>
      <c r="AB125">
        <v>35</v>
      </c>
      <c r="AC125">
        <v>20</v>
      </c>
      <c r="AD125">
        <v>15</v>
      </c>
      <c r="AE125">
        <v>60</v>
      </c>
      <c r="AF125">
        <v>40</v>
      </c>
      <c r="AG125">
        <v>5</v>
      </c>
      <c r="AH125">
        <v>40</v>
      </c>
      <c r="AJ125">
        <v>3</v>
      </c>
      <c r="AK125">
        <v>0</v>
      </c>
    </row>
    <row r="126" spans="1:37">
      <c r="A126">
        <v>6</v>
      </c>
      <c r="B126">
        <v>1</v>
      </c>
      <c r="C126">
        <v>3</v>
      </c>
      <c r="D126">
        <v>0.99622706225347279</v>
      </c>
      <c r="E126">
        <v>0.9576327068908671</v>
      </c>
      <c r="F126">
        <v>0.9576327068908671</v>
      </c>
      <c r="G126">
        <v>0</v>
      </c>
      <c r="H126">
        <v>0</v>
      </c>
      <c r="I126">
        <v>0</v>
      </c>
      <c r="J126">
        <v>72</v>
      </c>
      <c r="K126">
        <v>2</v>
      </c>
      <c r="L126">
        <v>19</v>
      </c>
      <c r="M126">
        <v>9.5</v>
      </c>
      <c r="N126">
        <v>0.6</v>
      </c>
      <c r="O126">
        <v>9.5</v>
      </c>
      <c r="P126">
        <v>65</v>
      </c>
      <c r="V126">
        <v>228</v>
      </c>
      <c r="W126">
        <v>5809</v>
      </c>
      <c r="X126">
        <v>5809</v>
      </c>
      <c r="Y126" t="s">
        <v>24</v>
      </c>
      <c r="Z126">
        <v>0.4</v>
      </c>
      <c r="AA126">
        <v>1</v>
      </c>
      <c r="AB126">
        <v>80</v>
      </c>
      <c r="AC126">
        <v>65</v>
      </c>
      <c r="AD126">
        <v>60</v>
      </c>
      <c r="AE126">
        <v>55</v>
      </c>
      <c r="AF126">
        <v>55</v>
      </c>
      <c r="AG126">
        <v>75</v>
      </c>
      <c r="AH126">
        <v>45</v>
      </c>
      <c r="AJ126">
        <v>1</v>
      </c>
      <c r="AK126">
        <v>1</v>
      </c>
    </row>
    <row r="127" spans="1:37">
      <c r="A127">
        <v>7</v>
      </c>
      <c r="B127">
        <v>1</v>
      </c>
      <c r="C127">
        <v>3</v>
      </c>
      <c r="D127">
        <v>1.0037729377465272</v>
      </c>
      <c r="E127">
        <v>0.96488625123639959</v>
      </c>
      <c r="F127">
        <v>0.96488625123639959</v>
      </c>
      <c r="G127">
        <v>1</v>
      </c>
      <c r="H127">
        <v>1</v>
      </c>
      <c r="I127">
        <v>0</v>
      </c>
      <c r="J127">
        <v>66</v>
      </c>
      <c r="K127">
        <v>1</v>
      </c>
      <c r="L127">
        <v>10</v>
      </c>
      <c r="M127">
        <v>10</v>
      </c>
      <c r="N127">
        <v>0.4</v>
      </c>
      <c r="O127">
        <v>9.67</v>
      </c>
      <c r="P127">
        <v>43.333333333333336</v>
      </c>
      <c r="V127">
        <v>234</v>
      </c>
      <c r="W127">
        <v>5853</v>
      </c>
      <c r="X127">
        <v>5853</v>
      </c>
      <c r="Y127" t="s">
        <v>24</v>
      </c>
      <c r="Z127">
        <v>0.6</v>
      </c>
      <c r="AA127">
        <v>1</v>
      </c>
      <c r="AB127">
        <v>70</v>
      </c>
      <c r="AC127">
        <v>30</v>
      </c>
      <c r="AD127">
        <v>35</v>
      </c>
      <c r="AE127">
        <v>20</v>
      </c>
      <c r="AF127">
        <v>55</v>
      </c>
      <c r="AG127">
        <v>50</v>
      </c>
      <c r="AH127">
        <v>80</v>
      </c>
      <c r="AJ127">
        <v>2</v>
      </c>
      <c r="AK127">
        <v>1</v>
      </c>
    </row>
    <row r="128" spans="1:37">
      <c r="A128">
        <v>8</v>
      </c>
      <c r="B128">
        <v>1</v>
      </c>
      <c r="C128">
        <v>3</v>
      </c>
      <c r="D128">
        <v>0.99879951980792314</v>
      </c>
      <c r="E128">
        <v>0.96010550609957135</v>
      </c>
      <c r="F128">
        <v>0.96010550609957135</v>
      </c>
      <c r="G128">
        <v>0</v>
      </c>
      <c r="H128">
        <v>0</v>
      </c>
      <c r="I128">
        <v>0</v>
      </c>
      <c r="J128">
        <v>147</v>
      </c>
      <c r="K128">
        <v>2</v>
      </c>
      <c r="L128">
        <v>70</v>
      </c>
      <c r="M128">
        <v>35</v>
      </c>
      <c r="N128">
        <v>1</v>
      </c>
      <c r="O128">
        <v>0</v>
      </c>
      <c r="P128">
        <v>25</v>
      </c>
      <c r="V128">
        <v>153</v>
      </c>
      <c r="W128">
        <v>5824</v>
      </c>
      <c r="X128">
        <v>5824</v>
      </c>
      <c r="Y128" t="s">
        <v>24</v>
      </c>
      <c r="Z128">
        <v>0</v>
      </c>
      <c r="AA128">
        <v>1</v>
      </c>
      <c r="AB128">
        <v>15</v>
      </c>
      <c r="AC128">
        <v>25</v>
      </c>
      <c r="AD128">
        <v>5</v>
      </c>
      <c r="AE128">
        <v>75</v>
      </c>
      <c r="AF128">
        <v>20</v>
      </c>
      <c r="AG128">
        <v>10</v>
      </c>
      <c r="AH128">
        <v>25</v>
      </c>
      <c r="AJ128">
        <v>4</v>
      </c>
      <c r="AK128">
        <v>3</v>
      </c>
    </row>
    <row r="129" spans="1:37">
      <c r="A129">
        <v>9</v>
      </c>
      <c r="B129">
        <v>1</v>
      </c>
      <c r="C129">
        <v>3</v>
      </c>
      <c r="D129">
        <v>1.0341279368890413</v>
      </c>
      <c r="E129">
        <v>0.99406528189910981</v>
      </c>
      <c r="F129">
        <v>0.99406528189910981</v>
      </c>
      <c r="G129">
        <v>1</v>
      </c>
      <c r="H129">
        <v>1</v>
      </c>
      <c r="I129">
        <v>0</v>
      </c>
      <c r="J129">
        <v>300</v>
      </c>
      <c r="K129">
        <v>8</v>
      </c>
      <c r="L129">
        <v>123</v>
      </c>
      <c r="M129">
        <v>15.375</v>
      </c>
      <c r="N129">
        <v>0.9</v>
      </c>
      <c r="O129">
        <v>20</v>
      </c>
      <c r="P129">
        <v>59.166666666666664</v>
      </c>
      <c r="V129">
        <v>0</v>
      </c>
      <c r="W129">
        <v>6030</v>
      </c>
      <c r="X129">
        <v>6030</v>
      </c>
      <c r="Y129" t="s">
        <v>24</v>
      </c>
      <c r="Z129">
        <v>0.1</v>
      </c>
      <c r="AA129">
        <v>0</v>
      </c>
      <c r="AB129">
        <v>80</v>
      </c>
      <c r="AC129">
        <v>65</v>
      </c>
      <c r="AD129">
        <v>65</v>
      </c>
      <c r="AE129">
        <v>25</v>
      </c>
      <c r="AF129">
        <v>70</v>
      </c>
      <c r="AG129">
        <v>50</v>
      </c>
      <c r="AH129">
        <v>75</v>
      </c>
      <c r="AJ129">
        <v>4</v>
      </c>
      <c r="AK129">
        <v>2</v>
      </c>
    </row>
    <row r="130" spans="1:37">
      <c r="A130">
        <v>10</v>
      </c>
      <c r="B130">
        <v>1</v>
      </c>
      <c r="C130">
        <v>3</v>
      </c>
      <c r="D130">
        <v>1</v>
      </c>
      <c r="E130">
        <v>0.9612594790636334</v>
      </c>
      <c r="F130">
        <v>0.9612594790636334</v>
      </c>
      <c r="G130">
        <v>0</v>
      </c>
      <c r="H130">
        <v>0</v>
      </c>
      <c r="I130">
        <v>0</v>
      </c>
      <c r="J130">
        <v>204</v>
      </c>
      <c r="K130">
        <v>5</v>
      </c>
      <c r="L130">
        <v>41</v>
      </c>
      <c r="M130">
        <v>8.1999999999999993</v>
      </c>
      <c r="N130">
        <v>0.19999999999999996</v>
      </c>
      <c r="O130">
        <v>11.58</v>
      </c>
      <c r="P130">
        <v>63.333333333333336</v>
      </c>
      <c r="V130">
        <v>96</v>
      </c>
      <c r="W130">
        <v>5722</v>
      </c>
      <c r="X130">
        <v>5831</v>
      </c>
      <c r="Y130" t="s">
        <v>25</v>
      </c>
      <c r="Z130">
        <v>0.8</v>
      </c>
      <c r="AA130">
        <v>1</v>
      </c>
      <c r="AB130">
        <v>65</v>
      </c>
      <c r="AC130">
        <v>45</v>
      </c>
      <c r="AD130">
        <v>80</v>
      </c>
      <c r="AE130">
        <v>40</v>
      </c>
      <c r="AF130">
        <v>70</v>
      </c>
      <c r="AG130">
        <v>80</v>
      </c>
      <c r="AH130">
        <v>60</v>
      </c>
      <c r="AJ130">
        <v>1</v>
      </c>
      <c r="AK130">
        <v>0</v>
      </c>
    </row>
    <row r="131" spans="1:37">
      <c r="A131">
        <v>11</v>
      </c>
      <c r="B131">
        <v>1</v>
      </c>
      <c r="C131">
        <v>3</v>
      </c>
      <c r="D131">
        <v>1.014920253815812</v>
      </c>
      <c r="E131">
        <v>0.97560171447411803</v>
      </c>
      <c r="F131">
        <v>0.97560171447411803</v>
      </c>
      <c r="G131">
        <v>1</v>
      </c>
      <c r="H131">
        <v>1</v>
      </c>
      <c r="I131">
        <v>0</v>
      </c>
      <c r="J131">
        <v>254</v>
      </c>
      <c r="K131">
        <v>1</v>
      </c>
      <c r="L131">
        <v>33</v>
      </c>
      <c r="M131">
        <v>33</v>
      </c>
      <c r="N131">
        <v>0.55559999999999998</v>
      </c>
      <c r="O131">
        <v>11.75</v>
      </c>
      <c r="P131">
        <v>21.666666666666668</v>
      </c>
      <c r="V131">
        <v>46</v>
      </c>
      <c r="W131">
        <v>5918</v>
      </c>
      <c r="X131">
        <v>5918</v>
      </c>
      <c r="Y131" t="s">
        <v>24</v>
      </c>
      <c r="Z131">
        <v>0.44440000000000002</v>
      </c>
      <c r="AA131">
        <v>1</v>
      </c>
      <c r="AB131">
        <v>45</v>
      </c>
      <c r="AC131">
        <v>10</v>
      </c>
      <c r="AD131">
        <v>10</v>
      </c>
      <c r="AE131">
        <v>30</v>
      </c>
      <c r="AF131">
        <v>25</v>
      </c>
      <c r="AG131">
        <v>10</v>
      </c>
      <c r="AH131">
        <v>70</v>
      </c>
      <c r="AJ131">
        <v>6</v>
      </c>
      <c r="AK131">
        <v>4</v>
      </c>
    </row>
    <row r="132" spans="1:37">
      <c r="A132">
        <v>12</v>
      </c>
      <c r="B132">
        <v>1</v>
      </c>
      <c r="C132">
        <v>3</v>
      </c>
      <c r="D132">
        <v>1.031040987823701</v>
      </c>
      <c r="E132">
        <v>0.99109792284866471</v>
      </c>
      <c r="F132">
        <v>0.99109792284866471</v>
      </c>
      <c r="G132">
        <v>1</v>
      </c>
      <c r="H132">
        <v>1</v>
      </c>
      <c r="I132">
        <v>0</v>
      </c>
      <c r="J132">
        <v>148</v>
      </c>
      <c r="K132">
        <v>2</v>
      </c>
      <c r="L132">
        <v>24</v>
      </c>
      <c r="M132">
        <v>12</v>
      </c>
      <c r="N132">
        <v>0.54549999999999998</v>
      </c>
      <c r="O132">
        <v>18.600000000000001</v>
      </c>
      <c r="P132">
        <v>30</v>
      </c>
      <c r="V132">
        <v>152</v>
      </c>
      <c r="W132">
        <v>6012</v>
      </c>
      <c r="X132">
        <v>6012</v>
      </c>
      <c r="Y132" t="s">
        <v>24</v>
      </c>
      <c r="Z132">
        <v>0.45450000000000002</v>
      </c>
      <c r="AA132">
        <v>1</v>
      </c>
      <c r="AB132">
        <v>45</v>
      </c>
      <c r="AC132">
        <v>20</v>
      </c>
      <c r="AD132">
        <v>40</v>
      </c>
      <c r="AE132">
        <v>20</v>
      </c>
      <c r="AF132">
        <v>30</v>
      </c>
      <c r="AG132">
        <v>25</v>
      </c>
      <c r="AH132">
        <v>80</v>
      </c>
      <c r="AJ132">
        <v>3</v>
      </c>
      <c r="AK132">
        <v>2</v>
      </c>
    </row>
    <row r="133" spans="1:37">
      <c r="A133">
        <v>13</v>
      </c>
      <c r="B133">
        <v>1</v>
      </c>
      <c r="C133">
        <v>3</v>
      </c>
      <c r="D133">
        <v>1.0049734179386041</v>
      </c>
      <c r="E133">
        <v>0.96604022420046154</v>
      </c>
      <c r="F133">
        <v>0.96604022420046154</v>
      </c>
      <c r="G133">
        <v>1</v>
      </c>
      <c r="H133">
        <v>1</v>
      </c>
      <c r="I133">
        <v>0</v>
      </c>
      <c r="J133">
        <v>285</v>
      </c>
      <c r="K133">
        <v>3</v>
      </c>
      <c r="L133">
        <v>87</v>
      </c>
      <c r="M133">
        <v>29</v>
      </c>
      <c r="N133">
        <v>0.9</v>
      </c>
      <c r="O133">
        <v>11</v>
      </c>
      <c r="P133">
        <v>65</v>
      </c>
      <c r="V133">
        <v>15</v>
      </c>
      <c r="W133">
        <v>5843</v>
      </c>
      <c r="X133">
        <v>5860</v>
      </c>
      <c r="Y133" t="s">
        <v>24</v>
      </c>
      <c r="Z133">
        <v>0.1</v>
      </c>
      <c r="AA133">
        <v>1</v>
      </c>
      <c r="AB133">
        <v>90</v>
      </c>
      <c r="AC133">
        <v>20</v>
      </c>
      <c r="AD133">
        <v>85</v>
      </c>
      <c r="AE133">
        <v>45</v>
      </c>
      <c r="AF133">
        <v>80</v>
      </c>
      <c r="AG133">
        <v>70</v>
      </c>
      <c r="AH133">
        <v>55</v>
      </c>
      <c r="AJ133">
        <v>4</v>
      </c>
      <c r="AK133">
        <v>4</v>
      </c>
    </row>
    <row r="134" spans="1:37">
      <c r="A134">
        <v>14</v>
      </c>
      <c r="B134">
        <v>1</v>
      </c>
      <c r="C134">
        <v>3</v>
      </c>
      <c r="D134">
        <v>1.0344709312296347</v>
      </c>
      <c r="E134">
        <v>0.99439498846027041</v>
      </c>
      <c r="F134">
        <v>0.99439498846027041</v>
      </c>
      <c r="G134">
        <v>1</v>
      </c>
      <c r="H134">
        <v>1</v>
      </c>
      <c r="I134">
        <v>0</v>
      </c>
      <c r="J134">
        <v>236</v>
      </c>
      <c r="K134">
        <v>3</v>
      </c>
      <c r="L134">
        <v>60</v>
      </c>
      <c r="M134">
        <v>20</v>
      </c>
      <c r="N134">
        <v>0.5</v>
      </c>
      <c r="O134">
        <v>9.7799999999999994</v>
      </c>
      <c r="P134">
        <v>61.666666666666664</v>
      </c>
      <c r="V134">
        <v>64</v>
      </c>
      <c r="W134">
        <v>6032</v>
      </c>
      <c r="X134">
        <v>6032</v>
      </c>
      <c r="Y134" t="s">
        <v>24</v>
      </c>
      <c r="Z134">
        <v>0.5</v>
      </c>
      <c r="AA134">
        <v>1</v>
      </c>
      <c r="AB134">
        <v>85</v>
      </c>
      <c r="AC134">
        <v>15</v>
      </c>
      <c r="AD134">
        <v>75</v>
      </c>
      <c r="AE134">
        <v>60</v>
      </c>
      <c r="AF134">
        <v>75</v>
      </c>
      <c r="AG134">
        <v>60</v>
      </c>
      <c r="AH134">
        <v>40</v>
      </c>
      <c r="AJ134">
        <v>3</v>
      </c>
      <c r="AK134">
        <v>3</v>
      </c>
    </row>
    <row r="135" spans="1:37">
      <c r="A135">
        <v>15</v>
      </c>
      <c r="B135">
        <v>1</v>
      </c>
      <c r="C135">
        <v>3</v>
      </c>
      <c r="D135">
        <v>1.0072028811524609</v>
      </c>
      <c r="E135">
        <v>0.96818331684800529</v>
      </c>
      <c r="F135">
        <v>0.96818331684800529</v>
      </c>
      <c r="G135">
        <v>1</v>
      </c>
      <c r="H135">
        <v>1</v>
      </c>
      <c r="I135">
        <v>0</v>
      </c>
      <c r="J135">
        <v>223</v>
      </c>
      <c r="K135">
        <v>2</v>
      </c>
      <c r="L135">
        <v>43</v>
      </c>
      <c r="M135">
        <v>21.5</v>
      </c>
      <c r="N135">
        <v>0.47060000000000002</v>
      </c>
      <c r="O135">
        <v>8.33</v>
      </c>
      <c r="P135">
        <v>70.833333333333329</v>
      </c>
      <c r="V135">
        <v>77</v>
      </c>
      <c r="W135">
        <v>5873</v>
      </c>
      <c r="X135">
        <v>5873</v>
      </c>
      <c r="Y135" t="s">
        <v>24</v>
      </c>
      <c r="Z135">
        <v>0.52939999999999998</v>
      </c>
      <c r="AA135">
        <v>1</v>
      </c>
      <c r="AB135">
        <v>75</v>
      </c>
      <c r="AC135">
        <v>75</v>
      </c>
      <c r="AD135">
        <v>75</v>
      </c>
      <c r="AE135">
        <v>35</v>
      </c>
      <c r="AF135">
        <v>85</v>
      </c>
      <c r="AG135">
        <v>80</v>
      </c>
      <c r="AH135">
        <v>65</v>
      </c>
      <c r="AJ135">
        <v>6</v>
      </c>
      <c r="AK135">
        <v>4</v>
      </c>
    </row>
    <row r="136" spans="1:37">
      <c r="A136">
        <v>16</v>
      </c>
      <c r="B136">
        <v>1</v>
      </c>
      <c r="C136">
        <v>3</v>
      </c>
      <c r="D136">
        <v>1.030354999142514</v>
      </c>
      <c r="E136">
        <v>0.99043850972634351</v>
      </c>
      <c r="F136">
        <v>0.99043850972634351</v>
      </c>
      <c r="G136">
        <v>1</v>
      </c>
      <c r="H136">
        <v>1</v>
      </c>
      <c r="I136">
        <v>0</v>
      </c>
      <c r="J136">
        <v>250</v>
      </c>
      <c r="K136">
        <v>4</v>
      </c>
      <c r="L136">
        <v>53</v>
      </c>
      <c r="M136">
        <v>13.25</v>
      </c>
      <c r="N136">
        <v>0.61109999999999998</v>
      </c>
      <c r="O136">
        <v>9</v>
      </c>
      <c r="P136">
        <v>40</v>
      </c>
      <c r="V136">
        <v>50</v>
      </c>
      <c r="W136">
        <v>6008</v>
      </c>
      <c r="X136">
        <v>6008</v>
      </c>
      <c r="Y136" t="s">
        <v>24</v>
      </c>
      <c r="Z136">
        <v>0.38890000000000002</v>
      </c>
      <c r="AA136">
        <v>1</v>
      </c>
      <c r="AB136">
        <v>75</v>
      </c>
      <c r="AC136">
        <v>15</v>
      </c>
      <c r="AD136">
        <v>45</v>
      </c>
      <c r="AE136">
        <v>10</v>
      </c>
      <c r="AF136">
        <v>50</v>
      </c>
      <c r="AG136">
        <v>45</v>
      </c>
      <c r="AH136">
        <v>90</v>
      </c>
      <c r="AJ136">
        <v>3</v>
      </c>
      <c r="AK136">
        <v>2</v>
      </c>
    </row>
    <row r="137" spans="1:37">
      <c r="A137">
        <v>17</v>
      </c>
      <c r="B137">
        <v>1</v>
      </c>
      <c r="C137">
        <v>3</v>
      </c>
      <c r="D137">
        <v>1.0403018350197222</v>
      </c>
      <c r="E137">
        <v>1</v>
      </c>
      <c r="F137">
        <v>1</v>
      </c>
      <c r="G137">
        <v>1</v>
      </c>
      <c r="H137">
        <v>1</v>
      </c>
      <c r="I137">
        <v>1</v>
      </c>
      <c r="J137">
        <v>286</v>
      </c>
      <c r="K137">
        <v>4</v>
      </c>
      <c r="L137">
        <v>68</v>
      </c>
      <c r="M137">
        <v>17</v>
      </c>
      <c r="N137">
        <v>0.44999999999999996</v>
      </c>
      <c r="O137">
        <v>11.18</v>
      </c>
      <c r="P137">
        <v>54.166666666666664</v>
      </c>
      <c r="V137">
        <v>14</v>
      </c>
      <c r="W137">
        <v>4743</v>
      </c>
      <c r="X137">
        <v>6066</v>
      </c>
      <c r="Y137" t="s">
        <v>24</v>
      </c>
      <c r="Z137">
        <v>0.55000000000000004</v>
      </c>
      <c r="AA137">
        <v>1</v>
      </c>
      <c r="AB137">
        <v>80</v>
      </c>
      <c r="AC137">
        <v>15</v>
      </c>
      <c r="AD137">
        <v>65</v>
      </c>
      <c r="AE137">
        <v>25</v>
      </c>
      <c r="AF137">
        <v>85</v>
      </c>
      <c r="AG137">
        <v>55</v>
      </c>
      <c r="AH137">
        <v>75</v>
      </c>
      <c r="AJ137">
        <v>2</v>
      </c>
      <c r="AK137">
        <v>2</v>
      </c>
    </row>
    <row r="138" spans="1:37">
      <c r="A138">
        <v>18</v>
      </c>
      <c r="B138">
        <v>1</v>
      </c>
      <c r="C138">
        <v>3</v>
      </c>
      <c r="D138">
        <v>1.022637626479163</v>
      </c>
      <c r="E138">
        <v>0.98302011210023077</v>
      </c>
      <c r="F138">
        <v>0.98302011210023077</v>
      </c>
      <c r="G138">
        <v>1</v>
      </c>
      <c r="H138">
        <v>1</v>
      </c>
      <c r="I138">
        <v>0</v>
      </c>
      <c r="J138">
        <v>300</v>
      </c>
      <c r="K138">
        <v>4</v>
      </c>
      <c r="L138">
        <v>93</v>
      </c>
      <c r="M138">
        <v>23.25</v>
      </c>
      <c r="N138">
        <v>0.4</v>
      </c>
      <c r="O138">
        <v>10.08</v>
      </c>
      <c r="P138">
        <v>53.333333333333336</v>
      </c>
      <c r="V138">
        <v>0</v>
      </c>
      <c r="W138">
        <v>5963</v>
      </c>
      <c r="X138">
        <v>5963</v>
      </c>
      <c r="Y138" t="s">
        <v>24</v>
      </c>
      <c r="Z138">
        <v>0.6</v>
      </c>
      <c r="AA138">
        <v>0</v>
      </c>
      <c r="AB138">
        <v>30</v>
      </c>
      <c r="AC138">
        <v>65</v>
      </c>
      <c r="AD138">
        <v>70</v>
      </c>
      <c r="AE138">
        <v>25</v>
      </c>
      <c r="AF138">
        <v>75</v>
      </c>
      <c r="AG138">
        <v>55</v>
      </c>
      <c r="AH138">
        <v>75</v>
      </c>
      <c r="AJ138">
        <v>2</v>
      </c>
      <c r="AK138">
        <v>1</v>
      </c>
    </row>
    <row r="139" spans="1:37">
      <c r="A139">
        <v>19</v>
      </c>
      <c r="B139">
        <v>1</v>
      </c>
      <c r="C139">
        <v>3</v>
      </c>
      <c r="D139">
        <v>1.0258960727148001</v>
      </c>
      <c r="E139">
        <v>0.98615232443125622</v>
      </c>
      <c r="F139">
        <v>0.98615232443125622</v>
      </c>
      <c r="G139">
        <v>1</v>
      </c>
      <c r="H139">
        <v>1</v>
      </c>
      <c r="I139">
        <v>0</v>
      </c>
      <c r="J139">
        <v>142</v>
      </c>
      <c r="K139">
        <v>2</v>
      </c>
      <c r="L139">
        <v>37</v>
      </c>
      <c r="M139">
        <v>18.5</v>
      </c>
      <c r="N139">
        <v>0.4</v>
      </c>
      <c r="O139">
        <v>13.17</v>
      </c>
      <c r="P139">
        <v>30</v>
      </c>
      <c r="V139">
        <v>158</v>
      </c>
      <c r="W139">
        <v>5982</v>
      </c>
      <c r="X139">
        <v>5982</v>
      </c>
      <c r="Y139" t="s">
        <v>24</v>
      </c>
      <c r="Z139">
        <v>0.6</v>
      </c>
      <c r="AA139">
        <v>1</v>
      </c>
      <c r="AB139">
        <v>35</v>
      </c>
      <c r="AC139">
        <v>35</v>
      </c>
      <c r="AD139">
        <v>35</v>
      </c>
      <c r="AE139">
        <v>20</v>
      </c>
      <c r="AF139">
        <v>35</v>
      </c>
      <c r="AG139">
        <v>20</v>
      </c>
      <c r="AH139">
        <v>80</v>
      </c>
      <c r="AJ139">
        <v>2</v>
      </c>
      <c r="AK139">
        <v>2</v>
      </c>
    </row>
    <row r="140" spans="1:37">
      <c r="A140">
        <v>20</v>
      </c>
      <c r="B140">
        <v>1</v>
      </c>
      <c r="C140">
        <v>3</v>
      </c>
      <c r="D140">
        <v>1.0300120048019208</v>
      </c>
      <c r="E140">
        <v>0.99010880316518302</v>
      </c>
      <c r="F140">
        <v>0.99010880316518302</v>
      </c>
      <c r="G140">
        <v>1</v>
      </c>
      <c r="H140">
        <v>1</v>
      </c>
      <c r="I140">
        <v>0</v>
      </c>
      <c r="J140">
        <v>248</v>
      </c>
      <c r="K140">
        <v>1</v>
      </c>
      <c r="L140">
        <v>39</v>
      </c>
      <c r="M140">
        <v>39</v>
      </c>
      <c r="N140">
        <v>0.22219999999999995</v>
      </c>
      <c r="O140">
        <v>16.14</v>
      </c>
      <c r="P140">
        <v>65</v>
      </c>
      <c r="V140">
        <v>52</v>
      </c>
      <c r="W140">
        <v>6006</v>
      </c>
      <c r="X140">
        <v>6006</v>
      </c>
      <c r="Y140" t="s">
        <v>24</v>
      </c>
      <c r="Z140">
        <v>0.77780000000000005</v>
      </c>
      <c r="AA140">
        <v>1</v>
      </c>
      <c r="AB140">
        <v>80</v>
      </c>
      <c r="AC140">
        <v>55</v>
      </c>
      <c r="AD140">
        <v>80</v>
      </c>
      <c r="AE140">
        <v>20</v>
      </c>
      <c r="AF140">
        <v>75</v>
      </c>
      <c r="AG140">
        <v>80</v>
      </c>
      <c r="AH140">
        <v>80</v>
      </c>
      <c r="AJ140">
        <v>4</v>
      </c>
      <c r="AK140">
        <v>2</v>
      </c>
    </row>
    <row r="141" spans="1:37">
      <c r="A141">
        <v>21</v>
      </c>
      <c r="B141">
        <v>1</v>
      </c>
      <c r="C141">
        <v>3</v>
      </c>
      <c r="D141">
        <v>1.0087463556851313</v>
      </c>
      <c r="E141">
        <v>0.96966699637322784</v>
      </c>
      <c r="F141">
        <v>0.96966699637322784</v>
      </c>
      <c r="G141">
        <v>1</v>
      </c>
      <c r="H141">
        <v>1</v>
      </c>
      <c r="I141">
        <v>0</v>
      </c>
      <c r="J141">
        <v>133</v>
      </c>
      <c r="K141">
        <v>1</v>
      </c>
      <c r="L141">
        <v>30</v>
      </c>
      <c r="M141">
        <v>30</v>
      </c>
      <c r="N141">
        <v>1</v>
      </c>
      <c r="O141">
        <v>0</v>
      </c>
      <c r="P141">
        <v>17.5</v>
      </c>
      <c r="V141">
        <v>167</v>
      </c>
      <c r="W141">
        <v>5882</v>
      </c>
      <c r="X141">
        <v>5882</v>
      </c>
      <c r="Y141" t="s">
        <v>24</v>
      </c>
      <c r="Z141">
        <v>0</v>
      </c>
      <c r="AA141">
        <v>1</v>
      </c>
      <c r="AB141">
        <v>25</v>
      </c>
      <c r="AC141">
        <v>10</v>
      </c>
      <c r="AD141">
        <v>25</v>
      </c>
      <c r="AE141">
        <v>10</v>
      </c>
      <c r="AF141">
        <v>20</v>
      </c>
      <c r="AG141">
        <v>15</v>
      </c>
      <c r="AH141">
        <v>90</v>
      </c>
      <c r="AJ141">
        <v>6</v>
      </c>
      <c r="AK141">
        <v>6</v>
      </c>
    </row>
    <row r="142" spans="1:37">
      <c r="A142">
        <v>22</v>
      </c>
      <c r="B142">
        <v>1</v>
      </c>
      <c r="C142">
        <v>3</v>
      </c>
      <c r="D142">
        <v>1.0330989538672612</v>
      </c>
      <c r="E142">
        <v>0.99307616221562811</v>
      </c>
      <c r="F142">
        <v>0.99307616221562811</v>
      </c>
      <c r="G142">
        <v>1</v>
      </c>
      <c r="H142">
        <v>1</v>
      </c>
      <c r="I142">
        <v>0</v>
      </c>
      <c r="J142">
        <v>209</v>
      </c>
      <c r="K142">
        <v>6</v>
      </c>
      <c r="L142">
        <v>46</v>
      </c>
      <c r="M142">
        <v>7.666666666666667</v>
      </c>
      <c r="N142">
        <v>0.4</v>
      </c>
      <c r="O142">
        <v>11.11</v>
      </c>
      <c r="P142">
        <v>26.666666666666668</v>
      </c>
      <c r="V142">
        <v>91</v>
      </c>
      <c r="W142">
        <v>6024</v>
      </c>
      <c r="X142">
        <v>6024</v>
      </c>
      <c r="Y142" t="s">
        <v>24</v>
      </c>
      <c r="Z142">
        <v>0.6</v>
      </c>
      <c r="AA142">
        <v>1</v>
      </c>
      <c r="AB142">
        <v>65</v>
      </c>
      <c r="AC142">
        <v>10</v>
      </c>
      <c r="AD142">
        <v>15</v>
      </c>
      <c r="AE142">
        <v>15</v>
      </c>
      <c r="AF142">
        <v>25</v>
      </c>
      <c r="AG142">
        <v>30</v>
      </c>
      <c r="AH142">
        <v>85</v>
      </c>
      <c r="AJ142">
        <v>2</v>
      </c>
      <c r="AK142">
        <v>1</v>
      </c>
    </row>
    <row r="143" spans="1:37">
      <c r="A143">
        <v>23</v>
      </c>
      <c r="B143">
        <v>1</v>
      </c>
      <c r="C143">
        <v>3</v>
      </c>
      <c r="D143">
        <v>1.0130337849425484</v>
      </c>
      <c r="E143">
        <v>0.97378832838773488</v>
      </c>
      <c r="F143">
        <v>0.97378832838773488</v>
      </c>
      <c r="G143">
        <v>1</v>
      </c>
      <c r="H143">
        <v>1</v>
      </c>
      <c r="I143">
        <v>0</v>
      </c>
      <c r="J143">
        <v>99</v>
      </c>
      <c r="K143">
        <v>2</v>
      </c>
      <c r="L143">
        <v>22</v>
      </c>
      <c r="M143">
        <v>11</v>
      </c>
      <c r="N143">
        <v>0.71429999999999993</v>
      </c>
      <c r="O143">
        <v>11.5</v>
      </c>
      <c r="P143">
        <v>26.666666666666668</v>
      </c>
      <c r="V143">
        <v>201</v>
      </c>
      <c r="W143">
        <v>5907</v>
      </c>
      <c r="X143">
        <v>5907</v>
      </c>
      <c r="Y143" t="s">
        <v>24</v>
      </c>
      <c r="Z143">
        <v>0.28570000000000001</v>
      </c>
      <c r="AA143">
        <v>1</v>
      </c>
      <c r="AB143">
        <v>35</v>
      </c>
      <c r="AC143">
        <v>10</v>
      </c>
      <c r="AD143">
        <v>25</v>
      </c>
      <c r="AE143">
        <v>40</v>
      </c>
      <c r="AF143">
        <v>30</v>
      </c>
      <c r="AG143">
        <v>20</v>
      </c>
      <c r="AH143">
        <v>60</v>
      </c>
      <c r="AJ143">
        <v>3</v>
      </c>
      <c r="AK143">
        <v>1</v>
      </c>
    </row>
    <row r="144" spans="1:37">
      <c r="A144">
        <v>24</v>
      </c>
      <c r="B144">
        <v>1</v>
      </c>
      <c r="C144">
        <v>3</v>
      </c>
      <c r="D144">
        <v>1.0192076830732293</v>
      </c>
      <c r="E144">
        <v>0.97972304648862507</v>
      </c>
      <c r="F144">
        <v>0.97972304648862507</v>
      </c>
      <c r="G144">
        <v>1</v>
      </c>
      <c r="H144">
        <v>1</v>
      </c>
      <c r="I144">
        <v>0</v>
      </c>
      <c r="J144">
        <v>300</v>
      </c>
      <c r="K144">
        <v>8</v>
      </c>
      <c r="L144">
        <v>71</v>
      </c>
      <c r="M144">
        <v>8.875</v>
      </c>
      <c r="N144">
        <v>0.30000000000000004</v>
      </c>
      <c r="O144">
        <v>8.93</v>
      </c>
      <c r="P144">
        <v>45.833333333333336</v>
      </c>
      <c r="V144">
        <v>0</v>
      </c>
      <c r="W144">
        <v>0</v>
      </c>
      <c r="X144">
        <v>5943</v>
      </c>
      <c r="Y144" t="s">
        <v>25</v>
      </c>
      <c r="Z144">
        <v>0.7</v>
      </c>
      <c r="AA144">
        <v>0</v>
      </c>
      <c r="AB144">
        <v>80</v>
      </c>
      <c r="AC144">
        <v>25</v>
      </c>
      <c r="AD144">
        <v>35</v>
      </c>
      <c r="AE144">
        <v>25</v>
      </c>
      <c r="AF144">
        <v>80</v>
      </c>
      <c r="AG144">
        <v>30</v>
      </c>
      <c r="AH144">
        <v>75</v>
      </c>
      <c r="AJ144">
        <v>3</v>
      </c>
      <c r="AK144">
        <v>3</v>
      </c>
    </row>
    <row r="145" spans="1:37">
      <c r="A145">
        <v>25</v>
      </c>
      <c r="B145">
        <v>1</v>
      </c>
      <c r="C145">
        <v>3</v>
      </c>
      <c r="D145">
        <v>1.0159492368375922</v>
      </c>
      <c r="E145">
        <v>0.97659083415759973</v>
      </c>
      <c r="F145">
        <v>0.97659083415759973</v>
      </c>
      <c r="G145">
        <v>1</v>
      </c>
      <c r="H145">
        <v>1</v>
      </c>
      <c r="I145">
        <v>0</v>
      </c>
      <c r="J145">
        <v>194</v>
      </c>
      <c r="K145">
        <v>1</v>
      </c>
      <c r="L145">
        <v>34</v>
      </c>
      <c r="M145">
        <v>34</v>
      </c>
      <c r="N145">
        <v>0.57140000000000002</v>
      </c>
      <c r="O145">
        <v>12</v>
      </c>
      <c r="P145">
        <v>15</v>
      </c>
      <c r="V145">
        <v>106</v>
      </c>
      <c r="W145">
        <v>5924</v>
      </c>
      <c r="X145">
        <v>5924</v>
      </c>
      <c r="Y145" t="s">
        <v>24</v>
      </c>
      <c r="Z145">
        <v>0.42859999999999998</v>
      </c>
      <c r="AA145">
        <v>1</v>
      </c>
      <c r="AB145">
        <v>25</v>
      </c>
      <c r="AC145">
        <v>25</v>
      </c>
      <c r="AD145">
        <v>5</v>
      </c>
      <c r="AE145">
        <v>15</v>
      </c>
      <c r="AF145">
        <v>15</v>
      </c>
      <c r="AG145">
        <v>5</v>
      </c>
      <c r="AH145">
        <v>85</v>
      </c>
      <c r="AJ145">
        <v>4</v>
      </c>
      <c r="AK145">
        <v>4</v>
      </c>
    </row>
    <row r="146" spans="1:37">
      <c r="A146">
        <v>26</v>
      </c>
      <c r="B146">
        <v>1</v>
      </c>
      <c r="C146">
        <v>3</v>
      </c>
      <c r="D146">
        <v>1.0346424283999314</v>
      </c>
      <c r="E146">
        <v>0.99455984174085066</v>
      </c>
      <c r="F146">
        <v>0.99455984174085066</v>
      </c>
      <c r="G146">
        <v>1</v>
      </c>
      <c r="H146">
        <v>1</v>
      </c>
      <c r="I146">
        <v>0</v>
      </c>
      <c r="J146">
        <v>300</v>
      </c>
      <c r="K146">
        <v>7</v>
      </c>
      <c r="L146">
        <v>116</v>
      </c>
      <c r="M146">
        <v>16.571428571428573</v>
      </c>
      <c r="N146">
        <v>0.55000000000000004</v>
      </c>
      <c r="O146">
        <v>7.33</v>
      </c>
      <c r="P146">
        <v>50.833333333333336</v>
      </c>
      <c r="V146">
        <v>0</v>
      </c>
      <c r="W146">
        <v>5971</v>
      </c>
      <c r="X146">
        <v>6033</v>
      </c>
      <c r="Y146" t="s">
        <v>24</v>
      </c>
      <c r="Z146">
        <v>0.45</v>
      </c>
      <c r="AA146">
        <v>0</v>
      </c>
      <c r="AB146">
        <v>75</v>
      </c>
      <c r="AC146">
        <v>75</v>
      </c>
      <c r="AD146">
        <v>60</v>
      </c>
      <c r="AE146">
        <v>5</v>
      </c>
      <c r="AF146">
        <v>70</v>
      </c>
      <c r="AG146">
        <v>20</v>
      </c>
      <c r="AH146">
        <v>95</v>
      </c>
      <c r="AJ146">
        <v>5</v>
      </c>
      <c r="AK146">
        <v>2</v>
      </c>
    </row>
    <row r="147" spans="1:37" s="1" customFormat="1">
      <c r="A147" s="1">
        <v>27</v>
      </c>
      <c r="B147" s="1">
        <v>1</v>
      </c>
      <c r="C147" s="1">
        <v>3</v>
      </c>
      <c r="D147" s="1">
        <v>1.0262390670553936</v>
      </c>
      <c r="E147" s="1">
        <v>0.98648203099241671</v>
      </c>
      <c r="F147" s="1">
        <v>0.98648203099241671</v>
      </c>
      <c r="G147" s="1">
        <v>1</v>
      </c>
      <c r="H147" s="1">
        <v>1</v>
      </c>
      <c r="I147" s="1">
        <v>0</v>
      </c>
      <c r="J147" s="1">
        <v>300</v>
      </c>
      <c r="K147" s="1">
        <v>6</v>
      </c>
      <c r="L147" s="1">
        <v>110</v>
      </c>
      <c r="M147" s="1">
        <v>18.333333333333332</v>
      </c>
      <c r="N147" s="1">
        <v>0.85</v>
      </c>
      <c r="O147" s="1">
        <v>10.33</v>
      </c>
      <c r="P147" s="1">
        <v>52.5</v>
      </c>
      <c r="V147" s="1">
        <v>0</v>
      </c>
      <c r="W147" s="1">
        <v>5082</v>
      </c>
      <c r="X147" s="1">
        <v>5984</v>
      </c>
      <c r="Y147" s="1" t="s">
        <v>25</v>
      </c>
      <c r="Z147" s="1">
        <v>0.15</v>
      </c>
      <c r="AA147" s="1">
        <v>0</v>
      </c>
      <c r="AB147" s="1">
        <v>65</v>
      </c>
      <c r="AC147" s="1">
        <v>45</v>
      </c>
      <c r="AD147" s="1">
        <v>60</v>
      </c>
      <c r="AE147" s="1">
        <v>25</v>
      </c>
      <c r="AF147" s="1">
        <v>75</v>
      </c>
      <c r="AG147" s="1">
        <v>45</v>
      </c>
      <c r="AH147" s="1">
        <v>75</v>
      </c>
      <c r="AJ147" s="1">
        <v>4</v>
      </c>
      <c r="AK147" s="1">
        <v>2</v>
      </c>
    </row>
    <row r="148" spans="1:37">
      <c r="A148" s="2" t="s">
        <v>311</v>
      </c>
      <c r="B148">
        <f>AVERAGE(B122:B147)</f>
        <v>1</v>
      </c>
      <c r="C148">
        <f>AVERAGE(C122:C147)</f>
        <v>3</v>
      </c>
      <c r="D148">
        <f>AVERAGE(D122:D147)</f>
        <v>1.0196628101790164</v>
      </c>
      <c r="E148">
        <f>AVERAGE(E122:E147)</f>
        <v>0.98016054173324207</v>
      </c>
      <c r="F148">
        <f>AVERAGE(F122:F147)</f>
        <v>0.98016054173324207</v>
      </c>
      <c r="G148">
        <f>SUM(G122:G147)</f>
        <v>23</v>
      </c>
      <c r="H148">
        <f>SUM(H122:H147)</f>
        <v>23</v>
      </c>
      <c r="I148">
        <f>SUM(I122:I147)</f>
        <v>2</v>
      </c>
      <c r="J148">
        <f t="shared" ref="J148:P148" si="16">AVERAGE(J122:J147)</f>
        <v>207.19230769230768</v>
      </c>
      <c r="K148">
        <f t="shared" si="16"/>
        <v>3.3461538461538463</v>
      </c>
      <c r="L148">
        <f t="shared" si="16"/>
        <v>53.884615384615387</v>
      </c>
      <c r="M148">
        <f t="shared" si="16"/>
        <v>18.7764652014652</v>
      </c>
      <c r="N148">
        <f t="shared" si="16"/>
        <v>0.54497307692307695</v>
      </c>
      <c r="O148">
        <f t="shared" si="16"/>
        <v>10.953846153846154</v>
      </c>
      <c r="P148">
        <f t="shared" si="16"/>
        <v>42.243589743589737</v>
      </c>
      <c r="AB148">
        <f t="shared" ref="AB148:AH148" si="17">AVERAGE(AB122:AB147)</f>
        <v>57.692307692307693</v>
      </c>
      <c r="AC148">
        <f t="shared" si="17"/>
        <v>32.5</v>
      </c>
      <c r="AD148">
        <f t="shared" si="17"/>
        <v>42.692307692307693</v>
      </c>
      <c r="AE148">
        <f t="shared" si="17"/>
        <v>28.653846153846153</v>
      </c>
      <c r="AF148">
        <f t="shared" si="17"/>
        <v>53.46153846153846</v>
      </c>
      <c r="AG148">
        <f t="shared" si="17"/>
        <v>38.46153846153846</v>
      </c>
      <c r="AH148">
        <f t="shared" si="17"/>
        <v>71.34615384615384</v>
      </c>
    </row>
    <row r="149" spans="1:37">
      <c r="A149" s="2" t="s">
        <v>318</v>
      </c>
      <c r="D149">
        <f>STDEV(D122:D147)</f>
        <v>1.3108034125144058E-2</v>
      </c>
      <c r="E149">
        <f>STDEV(E122:E147)</f>
        <v>1.2600222054684314E-2</v>
      </c>
      <c r="F149">
        <f>STDEV(F122:F147)</f>
        <v>1.2600222054684314E-2</v>
      </c>
      <c r="J149">
        <f t="shared" ref="J149:P149" si="18">STDEV(J122:J147)</f>
        <v>81.531843708219554</v>
      </c>
      <c r="K149">
        <f t="shared" si="18"/>
        <v>2.261721604306024</v>
      </c>
      <c r="L149">
        <f t="shared" si="18"/>
        <v>33.195574311136021</v>
      </c>
      <c r="M149">
        <f t="shared" si="18"/>
        <v>9.3837164909367328</v>
      </c>
      <c r="N149">
        <f t="shared" si="18"/>
        <v>0.23635358352720981</v>
      </c>
      <c r="O149">
        <f t="shared" si="18"/>
        <v>4.7563633813434221</v>
      </c>
      <c r="P149">
        <f t="shared" si="18"/>
        <v>18.557372345676225</v>
      </c>
      <c r="AB149">
        <f t="shared" ref="AB149:AH149" si="19">STDEV(AB122:AB147)</f>
        <v>24.788334725461869</v>
      </c>
      <c r="AC149">
        <f t="shared" si="19"/>
        <v>22.770595073471402</v>
      </c>
      <c r="AD149">
        <f t="shared" si="19"/>
        <v>27.174648819470299</v>
      </c>
      <c r="AE149">
        <f t="shared" si="19"/>
        <v>18.196576178374457</v>
      </c>
      <c r="AF149">
        <f t="shared" si="19"/>
        <v>25.407448938027237</v>
      </c>
      <c r="AG149">
        <f t="shared" si="19"/>
        <v>26.182789414775147</v>
      </c>
      <c r="AH149">
        <f t="shared" si="19"/>
        <v>18.196576178374464</v>
      </c>
    </row>
    <row r="152" spans="1:37">
      <c r="A152">
        <v>1</v>
      </c>
      <c r="B152">
        <v>2</v>
      </c>
      <c r="C152">
        <v>3</v>
      </c>
      <c r="D152">
        <v>1</v>
      </c>
      <c r="E152">
        <v>0.78830874006810447</v>
      </c>
      <c r="F152">
        <v>0.78830874006810447</v>
      </c>
      <c r="G152">
        <v>0</v>
      </c>
      <c r="H152">
        <v>0</v>
      </c>
      <c r="I152">
        <v>0</v>
      </c>
      <c r="J152">
        <v>106</v>
      </c>
      <c r="K152">
        <v>3</v>
      </c>
      <c r="L152">
        <v>33</v>
      </c>
      <c r="M152">
        <v>11</v>
      </c>
      <c r="N152">
        <v>0.71429999999999993</v>
      </c>
      <c r="O152">
        <v>9.5</v>
      </c>
      <c r="P152">
        <v>31.666666666666668</v>
      </c>
      <c r="V152">
        <v>194</v>
      </c>
      <c r="W152">
        <v>1389</v>
      </c>
      <c r="X152">
        <v>1389</v>
      </c>
      <c r="Y152" t="s">
        <v>24</v>
      </c>
      <c r="Z152">
        <v>0.28570000000000001</v>
      </c>
      <c r="AA152">
        <v>1</v>
      </c>
      <c r="AB152">
        <v>60</v>
      </c>
      <c r="AC152">
        <v>45</v>
      </c>
      <c r="AD152">
        <v>5</v>
      </c>
      <c r="AE152">
        <v>25</v>
      </c>
      <c r="AF152">
        <v>45</v>
      </c>
      <c r="AG152">
        <v>10</v>
      </c>
      <c r="AH152">
        <v>75</v>
      </c>
      <c r="AJ152">
        <v>1</v>
      </c>
      <c r="AK152">
        <v>0</v>
      </c>
    </row>
    <row r="153" spans="1:37">
      <c r="A153">
        <v>2</v>
      </c>
      <c r="B153">
        <v>2</v>
      </c>
      <c r="C153">
        <v>3</v>
      </c>
      <c r="D153">
        <v>1.2267818574514038</v>
      </c>
      <c r="E153">
        <v>0.96708286038592506</v>
      </c>
      <c r="F153">
        <v>0.96708286038592506</v>
      </c>
      <c r="G153">
        <v>1</v>
      </c>
      <c r="H153">
        <v>1</v>
      </c>
      <c r="I153">
        <v>0</v>
      </c>
      <c r="J153">
        <v>300</v>
      </c>
      <c r="K153">
        <v>10</v>
      </c>
      <c r="L153">
        <v>124</v>
      </c>
      <c r="M153">
        <v>12.4</v>
      </c>
      <c r="N153">
        <v>0.25</v>
      </c>
      <c r="O153">
        <v>8.1300000000000008</v>
      </c>
      <c r="P153">
        <v>55</v>
      </c>
      <c r="V153">
        <v>0</v>
      </c>
      <c r="W153">
        <v>1704</v>
      </c>
      <c r="X153">
        <v>1704</v>
      </c>
      <c r="Y153" t="s">
        <v>24</v>
      </c>
      <c r="Z153">
        <v>0.75</v>
      </c>
      <c r="AA153">
        <v>0</v>
      </c>
      <c r="AB153">
        <v>60</v>
      </c>
      <c r="AC153">
        <v>45</v>
      </c>
      <c r="AD153">
        <v>65</v>
      </c>
      <c r="AE153">
        <v>25</v>
      </c>
      <c r="AF153">
        <v>75</v>
      </c>
      <c r="AG153">
        <v>60</v>
      </c>
      <c r="AH153">
        <v>75</v>
      </c>
      <c r="AJ153">
        <v>4</v>
      </c>
      <c r="AK153">
        <v>3</v>
      </c>
    </row>
    <row r="154" spans="1:37">
      <c r="A154">
        <v>3</v>
      </c>
      <c r="B154">
        <v>2</v>
      </c>
      <c r="C154">
        <v>3</v>
      </c>
      <c r="D154">
        <v>1.1929445644348453</v>
      </c>
      <c r="E154">
        <v>0.94040862656072643</v>
      </c>
      <c r="F154">
        <v>0.94040862656072643</v>
      </c>
      <c r="G154">
        <v>1</v>
      </c>
      <c r="H154">
        <v>0</v>
      </c>
      <c r="I154">
        <v>0</v>
      </c>
      <c r="J154">
        <v>253</v>
      </c>
      <c r="K154">
        <v>1</v>
      </c>
      <c r="L154">
        <v>56</v>
      </c>
      <c r="M154">
        <v>56</v>
      </c>
      <c r="N154">
        <v>0.64710000000000001</v>
      </c>
      <c r="O154">
        <v>18.670000000000002</v>
      </c>
      <c r="P154">
        <v>50.833333333333336</v>
      </c>
      <c r="V154">
        <v>47</v>
      </c>
      <c r="W154">
        <v>1657</v>
      </c>
      <c r="X154">
        <v>1657</v>
      </c>
      <c r="Y154" t="s">
        <v>24</v>
      </c>
      <c r="Z154">
        <v>0.35289999999999999</v>
      </c>
      <c r="AA154">
        <v>1</v>
      </c>
      <c r="AB154">
        <v>95</v>
      </c>
      <c r="AC154">
        <v>15</v>
      </c>
      <c r="AD154">
        <v>90</v>
      </c>
      <c r="AE154">
        <v>30</v>
      </c>
      <c r="AF154">
        <v>55</v>
      </c>
      <c r="AG154">
        <v>20</v>
      </c>
      <c r="AH154">
        <v>70</v>
      </c>
      <c r="AJ154">
        <v>5</v>
      </c>
      <c r="AK154">
        <v>5</v>
      </c>
    </row>
    <row r="155" spans="1:37">
      <c r="A155">
        <v>5</v>
      </c>
      <c r="B155">
        <v>2</v>
      </c>
      <c r="C155">
        <v>3</v>
      </c>
      <c r="D155">
        <v>1.1108711303095753</v>
      </c>
      <c r="E155">
        <v>0.87570942111237227</v>
      </c>
      <c r="F155">
        <v>0.87570942111237227</v>
      </c>
      <c r="G155">
        <v>1</v>
      </c>
      <c r="H155">
        <v>0</v>
      </c>
      <c r="I155">
        <v>0</v>
      </c>
      <c r="J155">
        <v>271</v>
      </c>
      <c r="K155">
        <v>4</v>
      </c>
      <c r="L155">
        <v>79</v>
      </c>
      <c r="M155">
        <v>19.75</v>
      </c>
      <c r="N155">
        <v>0.66670000000000007</v>
      </c>
      <c r="O155">
        <v>11.17</v>
      </c>
      <c r="P155">
        <v>50.833333333333336</v>
      </c>
      <c r="V155">
        <v>29</v>
      </c>
      <c r="W155">
        <v>1473</v>
      </c>
      <c r="X155">
        <v>1543</v>
      </c>
      <c r="Y155" t="s">
        <v>24</v>
      </c>
      <c r="Z155">
        <v>0.33329999999999999</v>
      </c>
      <c r="AA155">
        <v>1</v>
      </c>
      <c r="AB155">
        <v>65</v>
      </c>
      <c r="AC155">
        <v>30</v>
      </c>
      <c r="AD155">
        <v>40</v>
      </c>
      <c r="AE155">
        <v>65</v>
      </c>
      <c r="AF155">
        <v>75</v>
      </c>
      <c r="AG155">
        <v>30</v>
      </c>
      <c r="AH155">
        <v>35</v>
      </c>
      <c r="AJ155">
        <v>3</v>
      </c>
      <c r="AK155">
        <v>0</v>
      </c>
    </row>
    <row r="156" spans="1:37">
      <c r="A156">
        <v>6</v>
      </c>
      <c r="B156">
        <v>2</v>
      </c>
      <c r="C156">
        <v>3</v>
      </c>
      <c r="D156">
        <v>1.0496760259179265</v>
      </c>
      <c r="E156">
        <v>0.82746878547105562</v>
      </c>
      <c r="F156">
        <v>0.82746878547105562</v>
      </c>
      <c r="G156">
        <v>1</v>
      </c>
      <c r="H156">
        <v>0</v>
      </c>
      <c r="I156">
        <v>0</v>
      </c>
      <c r="J156">
        <v>121</v>
      </c>
      <c r="K156">
        <v>2</v>
      </c>
      <c r="L156">
        <v>16</v>
      </c>
      <c r="M156">
        <v>8</v>
      </c>
      <c r="N156">
        <v>0</v>
      </c>
      <c r="O156">
        <v>8.8800000000000008</v>
      </c>
      <c r="P156">
        <v>42.5</v>
      </c>
      <c r="V156">
        <v>179</v>
      </c>
      <c r="W156">
        <v>1458</v>
      </c>
      <c r="X156">
        <v>1458</v>
      </c>
      <c r="Y156" t="s">
        <v>24</v>
      </c>
      <c r="Z156">
        <v>1</v>
      </c>
      <c r="AA156">
        <v>1</v>
      </c>
      <c r="AB156">
        <v>40</v>
      </c>
      <c r="AC156">
        <v>40</v>
      </c>
      <c r="AD156">
        <v>60</v>
      </c>
      <c r="AE156">
        <v>45</v>
      </c>
      <c r="AF156">
        <v>40</v>
      </c>
      <c r="AG156">
        <v>30</v>
      </c>
      <c r="AH156">
        <v>55</v>
      </c>
      <c r="AJ156">
        <v>1</v>
      </c>
      <c r="AK156">
        <v>1</v>
      </c>
    </row>
    <row r="157" spans="1:37">
      <c r="A157">
        <v>7</v>
      </c>
      <c r="B157">
        <v>2</v>
      </c>
      <c r="C157">
        <v>3</v>
      </c>
      <c r="D157">
        <v>1.0590352771778258</v>
      </c>
      <c r="E157">
        <v>0.83484676503972755</v>
      </c>
      <c r="F157">
        <v>0.83484676503972755</v>
      </c>
      <c r="G157">
        <v>1</v>
      </c>
      <c r="H157">
        <v>0</v>
      </c>
      <c r="I157">
        <v>0</v>
      </c>
      <c r="J157">
        <v>260</v>
      </c>
      <c r="K157">
        <v>3</v>
      </c>
      <c r="L157">
        <v>73</v>
      </c>
      <c r="M157">
        <v>24.333333333333332</v>
      </c>
      <c r="N157">
        <v>0.38890000000000002</v>
      </c>
      <c r="O157">
        <v>11.45</v>
      </c>
      <c r="P157">
        <v>77.5</v>
      </c>
      <c r="V157">
        <v>40</v>
      </c>
      <c r="W157">
        <v>799</v>
      </c>
      <c r="X157">
        <v>1471</v>
      </c>
      <c r="Y157" t="s">
        <v>24</v>
      </c>
      <c r="Z157">
        <v>0.61109999999999998</v>
      </c>
      <c r="AA157">
        <v>1</v>
      </c>
      <c r="AB157">
        <v>95</v>
      </c>
      <c r="AC157">
        <v>55</v>
      </c>
      <c r="AD157">
        <v>85</v>
      </c>
      <c r="AE157">
        <v>40</v>
      </c>
      <c r="AF157">
        <v>95</v>
      </c>
      <c r="AG157">
        <v>95</v>
      </c>
      <c r="AH157">
        <v>60</v>
      </c>
      <c r="AJ157">
        <v>2</v>
      </c>
      <c r="AK157">
        <v>2</v>
      </c>
    </row>
    <row r="158" spans="1:37">
      <c r="A158">
        <v>8</v>
      </c>
      <c r="B158">
        <v>2</v>
      </c>
      <c r="C158">
        <v>3</v>
      </c>
      <c r="D158">
        <v>1.1749460043196545</v>
      </c>
      <c r="E158">
        <v>0.92622020431328034</v>
      </c>
      <c r="F158">
        <v>0.92622020431328034</v>
      </c>
      <c r="G158">
        <v>1</v>
      </c>
      <c r="H158">
        <v>0</v>
      </c>
      <c r="I158">
        <v>0</v>
      </c>
      <c r="J158">
        <v>110</v>
      </c>
      <c r="K158">
        <v>1</v>
      </c>
      <c r="L158">
        <v>43</v>
      </c>
      <c r="M158">
        <v>43</v>
      </c>
      <c r="N158">
        <v>0.875</v>
      </c>
      <c r="O158">
        <v>6</v>
      </c>
      <c r="P158">
        <v>22.5</v>
      </c>
      <c r="V158">
        <v>190</v>
      </c>
      <c r="W158">
        <v>1632</v>
      </c>
      <c r="X158">
        <v>1632</v>
      </c>
      <c r="Y158" t="s">
        <v>24</v>
      </c>
      <c r="Z158">
        <v>0.125</v>
      </c>
      <c r="AA158">
        <v>1</v>
      </c>
      <c r="AB158">
        <v>15</v>
      </c>
      <c r="AC158">
        <v>5</v>
      </c>
      <c r="AD158">
        <v>10</v>
      </c>
      <c r="AE158">
        <v>75</v>
      </c>
      <c r="AF158">
        <v>20</v>
      </c>
      <c r="AG158">
        <v>10</v>
      </c>
      <c r="AH158">
        <v>25</v>
      </c>
      <c r="AJ158">
        <v>4</v>
      </c>
      <c r="AK158">
        <v>4</v>
      </c>
    </row>
    <row r="159" spans="1:37">
      <c r="A159">
        <v>9</v>
      </c>
      <c r="B159">
        <v>2</v>
      </c>
      <c r="C159">
        <v>3</v>
      </c>
      <c r="D159">
        <v>1.238300935925126</v>
      </c>
      <c r="E159">
        <v>0.97616345062429055</v>
      </c>
      <c r="F159">
        <v>0.97616345062429055</v>
      </c>
      <c r="G159">
        <v>1</v>
      </c>
      <c r="H159">
        <v>1</v>
      </c>
      <c r="I159">
        <v>0</v>
      </c>
      <c r="J159">
        <v>300</v>
      </c>
      <c r="K159">
        <v>7</v>
      </c>
      <c r="L159">
        <v>112</v>
      </c>
      <c r="M159">
        <v>16</v>
      </c>
      <c r="N159">
        <v>0.95</v>
      </c>
      <c r="O159">
        <v>4</v>
      </c>
      <c r="P159">
        <v>76.666666666666671</v>
      </c>
      <c r="V159">
        <v>0</v>
      </c>
      <c r="W159">
        <v>1177</v>
      </c>
      <c r="X159">
        <v>1720</v>
      </c>
      <c r="Y159" t="s">
        <v>24</v>
      </c>
      <c r="Z159">
        <v>0.05</v>
      </c>
      <c r="AA159">
        <v>0</v>
      </c>
      <c r="AB159">
        <v>90</v>
      </c>
      <c r="AC159">
        <v>80</v>
      </c>
      <c r="AD159">
        <v>95</v>
      </c>
      <c r="AE159">
        <v>20</v>
      </c>
      <c r="AF159">
        <v>95</v>
      </c>
      <c r="AG159">
        <v>80</v>
      </c>
      <c r="AH159">
        <v>80</v>
      </c>
      <c r="AJ159">
        <v>4</v>
      </c>
      <c r="AK159">
        <v>2</v>
      </c>
    </row>
    <row r="160" spans="1:37">
      <c r="A160">
        <v>10</v>
      </c>
      <c r="B160">
        <v>2</v>
      </c>
      <c r="C160">
        <v>3</v>
      </c>
      <c r="D160">
        <v>1.2613390928725703</v>
      </c>
      <c r="E160">
        <v>0.99432463110102154</v>
      </c>
      <c r="F160">
        <v>0.99432463110102154</v>
      </c>
      <c r="G160">
        <v>1</v>
      </c>
      <c r="H160">
        <v>1</v>
      </c>
      <c r="I160">
        <v>1</v>
      </c>
      <c r="J160">
        <v>252</v>
      </c>
      <c r="K160">
        <v>3</v>
      </c>
      <c r="L160">
        <v>61</v>
      </c>
      <c r="M160">
        <v>20.333333333333332</v>
      </c>
      <c r="N160">
        <v>5.8799999999999963E-2</v>
      </c>
      <c r="O160">
        <v>12.56</v>
      </c>
      <c r="P160">
        <v>62.5</v>
      </c>
      <c r="V160">
        <v>48</v>
      </c>
      <c r="W160">
        <v>1752</v>
      </c>
      <c r="X160">
        <v>1752</v>
      </c>
      <c r="Y160" t="s">
        <v>24</v>
      </c>
      <c r="Z160">
        <v>0.94120000000000004</v>
      </c>
      <c r="AA160">
        <v>1</v>
      </c>
      <c r="AB160">
        <v>85</v>
      </c>
      <c r="AC160">
        <v>75</v>
      </c>
      <c r="AD160">
        <v>60</v>
      </c>
      <c r="AE160">
        <v>30</v>
      </c>
      <c r="AF160">
        <v>70</v>
      </c>
      <c r="AG160">
        <v>55</v>
      </c>
      <c r="AH160">
        <v>70</v>
      </c>
    </row>
    <row r="161" spans="1:37">
      <c r="A161">
        <v>11</v>
      </c>
      <c r="B161">
        <v>2</v>
      </c>
      <c r="C161">
        <v>3</v>
      </c>
      <c r="D161">
        <v>1.2044636429085673</v>
      </c>
      <c r="E161">
        <v>0.94948921679909193</v>
      </c>
      <c r="F161">
        <v>0.94948921679909193</v>
      </c>
      <c r="G161">
        <v>1</v>
      </c>
      <c r="H161">
        <v>0</v>
      </c>
      <c r="I161">
        <v>0</v>
      </c>
      <c r="J161">
        <v>300</v>
      </c>
      <c r="K161">
        <v>1</v>
      </c>
      <c r="L161">
        <v>96</v>
      </c>
      <c r="M161">
        <v>96</v>
      </c>
      <c r="N161">
        <v>0.9</v>
      </c>
      <c r="O161">
        <v>6</v>
      </c>
      <c r="P161">
        <v>56.666666666666664</v>
      </c>
      <c r="V161">
        <v>0</v>
      </c>
      <c r="W161">
        <v>1673</v>
      </c>
      <c r="X161">
        <v>1673</v>
      </c>
      <c r="Y161" t="s">
        <v>24</v>
      </c>
      <c r="Z161">
        <v>0.1</v>
      </c>
      <c r="AA161">
        <v>0</v>
      </c>
      <c r="AB161">
        <v>45</v>
      </c>
      <c r="AC161">
        <v>10</v>
      </c>
      <c r="AD161">
        <v>70</v>
      </c>
      <c r="AE161">
        <v>65</v>
      </c>
      <c r="AF161">
        <v>70</v>
      </c>
      <c r="AG161">
        <v>80</v>
      </c>
      <c r="AH161">
        <v>35</v>
      </c>
      <c r="AJ161">
        <v>8</v>
      </c>
      <c r="AK161">
        <v>7</v>
      </c>
    </row>
    <row r="162" spans="1:37">
      <c r="A162">
        <v>12</v>
      </c>
      <c r="B162">
        <v>2</v>
      </c>
      <c r="C162">
        <v>3</v>
      </c>
      <c r="D162">
        <v>1.2426205903527718</v>
      </c>
      <c r="E162">
        <v>0.97956867196367758</v>
      </c>
      <c r="F162">
        <v>0.97956867196367758</v>
      </c>
      <c r="G162">
        <v>1</v>
      </c>
      <c r="H162">
        <v>1</v>
      </c>
      <c r="I162">
        <v>0</v>
      </c>
      <c r="J162">
        <v>177</v>
      </c>
      <c r="K162">
        <v>1</v>
      </c>
      <c r="L162">
        <v>51</v>
      </c>
      <c r="M162">
        <v>51</v>
      </c>
      <c r="N162">
        <v>0.53849999999999998</v>
      </c>
      <c r="O162">
        <v>10.17</v>
      </c>
      <c r="P162">
        <v>35.833333333333336</v>
      </c>
      <c r="V162">
        <v>123</v>
      </c>
      <c r="W162">
        <v>1726</v>
      </c>
      <c r="X162">
        <v>1726</v>
      </c>
      <c r="Y162" t="s">
        <v>24</v>
      </c>
      <c r="Z162">
        <v>0.46150000000000002</v>
      </c>
      <c r="AA162">
        <v>1</v>
      </c>
      <c r="AB162">
        <v>45</v>
      </c>
      <c r="AC162">
        <v>30</v>
      </c>
      <c r="AD162">
        <v>30</v>
      </c>
      <c r="AE162">
        <v>25</v>
      </c>
      <c r="AF162">
        <v>40</v>
      </c>
      <c r="AG162">
        <v>45</v>
      </c>
      <c r="AH162">
        <v>75</v>
      </c>
      <c r="AJ162">
        <v>8</v>
      </c>
      <c r="AK162">
        <v>0</v>
      </c>
    </row>
    <row r="163" spans="1:37">
      <c r="A163">
        <v>13</v>
      </c>
      <c r="B163">
        <v>2</v>
      </c>
      <c r="C163">
        <v>3</v>
      </c>
      <c r="D163">
        <v>1.0856731461483082</v>
      </c>
      <c r="E163">
        <v>0.85584562996594782</v>
      </c>
      <c r="F163">
        <v>0.85584562996594782</v>
      </c>
      <c r="G163">
        <v>1</v>
      </c>
      <c r="H163">
        <v>0</v>
      </c>
      <c r="I163">
        <v>0</v>
      </c>
      <c r="J163">
        <v>300</v>
      </c>
      <c r="K163">
        <v>2</v>
      </c>
      <c r="L163">
        <v>92</v>
      </c>
      <c r="M163">
        <v>46</v>
      </c>
      <c r="N163">
        <v>0.8</v>
      </c>
      <c r="O163">
        <v>18</v>
      </c>
      <c r="P163">
        <v>62.5</v>
      </c>
      <c r="V163">
        <v>0</v>
      </c>
      <c r="W163">
        <v>1508</v>
      </c>
      <c r="X163">
        <v>1508</v>
      </c>
      <c r="Y163" t="s">
        <v>24</v>
      </c>
      <c r="Z163">
        <v>0.2</v>
      </c>
      <c r="AA163">
        <v>0</v>
      </c>
      <c r="AB163">
        <v>75</v>
      </c>
      <c r="AC163">
        <v>20</v>
      </c>
      <c r="AD163">
        <v>70</v>
      </c>
      <c r="AE163">
        <v>70</v>
      </c>
      <c r="AF163">
        <v>70</v>
      </c>
      <c r="AG163">
        <v>70</v>
      </c>
      <c r="AH163">
        <v>30</v>
      </c>
      <c r="AJ163">
        <v>3</v>
      </c>
      <c r="AK163">
        <v>3</v>
      </c>
    </row>
    <row r="164" spans="1:37">
      <c r="A164">
        <v>14</v>
      </c>
      <c r="B164">
        <v>2</v>
      </c>
      <c r="C164">
        <v>3</v>
      </c>
      <c r="D164">
        <v>1.2526997840172787</v>
      </c>
      <c r="E164">
        <v>0.98751418842224747</v>
      </c>
      <c r="F164">
        <v>0.98751418842224747</v>
      </c>
      <c r="G164">
        <v>1</v>
      </c>
      <c r="H164">
        <v>1</v>
      </c>
      <c r="I164">
        <v>1</v>
      </c>
      <c r="J164">
        <v>249</v>
      </c>
      <c r="K164">
        <v>2</v>
      </c>
      <c r="L164">
        <v>83</v>
      </c>
      <c r="M164">
        <v>41.5</v>
      </c>
      <c r="N164">
        <v>0.64710000000000001</v>
      </c>
      <c r="O164">
        <v>9.67</v>
      </c>
      <c r="P164">
        <v>66.666666666666671</v>
      </c>
      <c r="V164">
        <v>51</v>
      </c>
      <c r="W164">
        <v>1596</v>
      </c>
      <c r="X164">
        <v>1740</v>
      </c>
      <c r="Y164" t="s">
        <v>24</v>
      </c>
      <c r="Z164">
        <v>0.35289999999999999</v>
      </c>
      <c r="AA164">
        <v>1</v>
      </c>
      <c r="AB164">
        <v>90</v>
      </c>
      <c r="AC164">
        <v>30</v>
      </c>
      <c r="AD164">
        <v>30</v>
      </c>
      <c r="AE164">
        <v>85</v>
      </c>
      <c r="AF164">
        <v>80</v>
      </c>
      <c r="AG164">
        <v>85</v>
      </c>
      <c r="AH164">
        <v>15</v>
      </c>
      <c r="AJ164">
        <v>5</v>
      </c>
      <c r="AK164">
        <v>5</v>
      </c>
    </row>
    <row r="165" spans="1:37">
      <c r="A165">
        <v>15</v>
      </c>
      <c r="B165">
        <v>2</v>
      </c>
      <c r="C165">
        <v>3</v>
      </c>
      <c r="D165">
        <v>1.0424766018718503</v>
      </c>
      <c r="E165">
        <v>0.82179341657207716</v>
      </c>
      <c r="F165">
        <v>0.82179341657207716</v>
      </c>
      <c r="G165">
        <v>1</v>
      </c>
      <c r="H165">
        <v>0</v>
      </c>
      <c r="I165">
        <v>0</v>
      </c>
      <c r="J165">
        <v>300</v>
      </c>
      <c r="K165">
        <v>1</v>
      </c>
      <c r="L165">
        <v>89</v>
      </c>
      <c r="M165">
        <v>89</v>
      </c>
      <c r="N165">
        <v>0.5</v>
      </c>
      <c r="O165">
        <v>12.3</v>
      </c>
      <c r="P165">
        <v>67.5</v>
      </c>
      <c r="V165">
        <v>0</v>
      </c>
      <c r="W165">
        <v>1448</v>
      </c>
      <c r="X165">
        <v>1448</v>
      </c>
      <c r="Y165" t="s">
        <v>25</v>
      </c>
      <c r="Z165">
        <v>0.5</v>
      </c>
      <c r="AA165">
        <v>0</v>
      </c>
      <c r="AB165">
        <v>95</v>
      </c>
      <c r="AC165">
        <v>85</v>
      </c>
      <c r="AD165">
        <v>75</v>
      </c>
      <c r="AE165">
        <v>15</v>
      </c>
      <c r="AF165">
        <v>85</v>
      </c>
      <c r="AG165">
        <v>50</v>
      </c>
      <c r="AH165">
        <v>85</v>
      </c>
    </row>
    <row r="166" spans="1:37">
      <c r="A166">
        <v>16</v>
      </c>
      <c r="B166">
        <v>2</v>
      </c>
      <c r="C166">
        <v>3</v>
      </c>
      <c r="D166">
        <v>1.2195824334053276</v>
      </c>
      <c r="E166">
        <v>0.9614074914869466</v>
      </c>
      <c r="F166">
        <v>0.9614074914869466</v>
      </c>
      <c r="G166">
        <v>1</v>
      </c>
      <c r="H166">
        <v>0</v>
      </c>
      <c r="I166">
        <v>0</v>
      </c>
      <c r="J166">
        <v>225</v>
      </c>
      <c r="K166">
        <v>2</v>
      </c>
      <c r="L166">
        <v>51</v>
      </c>
      <c r="M166">
        <v>25.5</v>
      </c>
      <c r="N166">
        <v>0.75</v>
      </c>
      <c r="O166">
        <v>12.25</v>
      </c>
      <c r="P166">
        <v>58.333333333333336</v>
      </c>
      <c r="V166">
        <v>75</v>
      </c>
      <c r="W166">
        <v>1694</v>
      </c>
      <c r="X166">
        <v>1694</v>
      </c>
      <c r="Y166" t="s">
        <v>24</v>
      </c>
      <c r="Z166">
        <v>0.25</v>
      </c>
      <c r="AA166">
        <v>1</v>
      </c>
      <c r="AB166">
        <v>75</v>
      </c>
      <c r="AC166">
        <v>25</v>
      </c>
      <c r="AD166">
        <v>75</v>
      </c>
      <c r="AE166">
        <v>40</v>
      </c>
      <c r="AF166">
        <v>65</v>
      </c>
      <c r="AG166">
        <v>70</v>
      </c>
      <c r="AH166">
        <v>60</v>
      </c>
      <c r="AJ166">
        <v>5</v>
      </c>
      <c r="AK166">
        <v>3</v>
      </c>
    </row>
    <row r="167" spans="1:37">
      <c r="A167">
        <v>17</v>
      </c>
      <c r="B167">
        <v>2</v>
      </c>
      <c r="C167">
        <v>3</v>
      </c>
      <c r="D167">
        <v>1.1079913606911447</v>
      </c>
      <c r="E167">
        <v>0.87343927355278095</v>
      </c>
      <c r="F167">
        <v>0.87343927355278095</v>
      </c>
      <c r="G167">
        <v>1</v>
      </c>
      <c r="H167">
        <v>0</v>
      </c>
      <c r="I167">
        <v>0</v>
      </c>
      <c r="J167">
        <v>300</v>
      </c>
      <c r="K167">
        <v>4</v>
      </c>
      <c r="L167">
        <v>88</v>
      </c>
      <c r="M167">
        <v>22</v>
      </c>
      <c r="N167">
        <v>0.7</v>
      </c>
      <c r="O167">
        <v>10.67</v>
      </c>
      <c r="P167">
        <v>68.333333333333329</v>
      </c>
      <c r="V167">
        <v>0</v>
      </c>
      <c r="W167">
        <v>1038</v>
      </c>
      <c r="X167">
        <v>1539</v>
      </c>
      <c r="Y167" t="s">
        <v>25</v>
      </c>
      <c r="Z167">
        <v>0.3</v>
      </c>
      <c r="AA167">
        <v>0</v>
      </c>
      <c r="AB167">
        <v>90</v>
      </c>
      <c r="AC167">
        <v>10</v>
      </c>
      <c r="AD167">
        <v>85</v>
      </c>
      <c r="AE167">
        <v>45</v>
      </c>
      <c r="AF167">
        <v>90</v>
      </c>
      <c r="AG167">
        <v>90</v>
      </c>
      <c r="AH167">
        <v>55</v>
      </c>
      <c r="AJ167">
        <v>3</v>
      </c>
      <c r="AK167">
        <v>1</v>
      </c>
    </row>
    <row r="168" spans="1:37">
      <c r="A168">
        <v>18</v>
      </c>
      <c r="B168">
        <v>2</v>
      </c>
      <c r="C168">
        <v>3</v>
      </c>
      <c r="D168">
        <v>1.1871850251979841</v>
      </c>
      <c r="E168">
        <v>0.93586833144154369</v>
      </c>
      <c r="F168">
        <v>0.93586833144154369</v>
      </c>
      <c r="G168">
        <v>1</v>
      </c>
      <c r="H168">
        <v>0</v>
      </c>
      <c r="I168">
        <v>0</v>
      </c>
      <c r="J168">
        <v>270</v>
      </c>
      <c r="K168">
        <v>3</v>
      </c>
      <c r="L168">
        <v>91</v>
      </c>
      <c r="M168">
        <v>30.333333333333332</v>
      </c>
      <c r="N168">
        <v>0.11109999999999998</v>
      </c>
      <c r="O168">
        <v>9.5</v>
      </c>
      <c r="P168">
        <v>71.666666666666671</v>
      </c>
      <c r="V168">
        <v>30</v>
      </c>
      <c r="W168">
        <v>1453</v>
      </c>
      <c r="X168">
        <v>1649</v>
      </c>
      <c r="Y168" t="s">
        <v>24</v>
      </c>
      <c r="Z168">
        <v>0.88890000000000002</v>
      </c>
      <c r="AA168">
        <v>1</v>
      </c>
      <c r="AB168">
        <v>95</v>
      </c>
      <c r="AC168">
        <v>60</v>
      </c>
      <c r="AD168">
        <v>60</v>
      </c>
      <c r="AE168">
        <v>45</v>
      </c>
      <c r="AF168">
        <v>75</v>
      </c>
      <c r="AG168">
        <v>95</v>
      </c>
      <c r="AH168">
        <v>55</v>
      </c>
    </row>
    <row r="169" spans="1:37">
      <c r="A169">
        <v>19</v>
      </c>
      <c r="B169">
        <v>2</v>
      </c>
      <c r="C169">
        <v>3</v>
      </c>
      <c r="D169">
        <v>1.087832973362131</v>
      </c>
      <c r="E169">
        <v>0.85754824063564128</v>
      </c>
      <c r="F169">
        <v>0.85754824063564128</v>
      </c>
      <c r="G169">
        <v>1</v>
      </c>
      <c r="H169">
        <v>0</v>
      </c>
      <c r="I169">
        <v>0</v>
      </c>
      <c r="J169">
        <v>259</v>
      </c>
      <c r="K169">
        <v>4</v>
      </c>
      <c r="L169">
        <v>86</v>
      </c>
      <c r="M169">
        <v>21.5</v>
      </c>
      <c r="N169">
        <v>0.33330000000000004</v>
      </c>
      <c r="O169">
        <v>9.67</v>
      </c>
      <c r="P169">
        <v>63.333333333333336</v>
      </c>
      <c r="V169">
        <v>41</v>
      </c>
      <c r="W169">
        <v>1511</v>
      </c>
      <c r="X169">
        <v>1511</v>
      </c>
      <c r="Y169" t="s">
        <v>24</v>
      </c>
      <c r="Z169">
        <v>0.66669999999999996</v>
      </c>
      <c r="AA169">
        <v>1</v>
      </c>
      <c r="AB169">
        <v>55</v>
      </c>
      <c r="AC169">
        <v>65</v>
      </c>
      <c r="AD169">
        <v>70</v>
      </c>
      <c r="AE169">
        <v>40</v>
      </c>
      <c r="AF169">
        <v>70</v>
      </c>
      <c r="AG169">
        <v>80</v>
      </c>
      <c r="AH169">
        <v>60</v>
      </c>
      <c r="AJ169">
        <v>4</v>
      </c>
      <c r="AK169">
        <v>4</v>
      </c>
    </row>
    <row r="170" spans="1:37">
      <c r="A170">
        <v>20</v>
      </c>
      <c r="B170">
        <v>2</v>
      </c>
      <c r="C170">
        <v>3</v>
      </c>
      <c r="D170">
        <v>1</v>
      </c>
      <c r="E170">
        <v>0.78830874006810447</v>
      </c>
      <c r="F170">
        <v>0.78830874006810447</v>
      </c>
      <c r="G170">
        <v>0</v>
      </c>
      <c r="H170">
        <v>0</v>
      </c>
      <c r="I170">
        <v>0</v>
      </c>
      <c r="J170">
        <v>173</v>
      </c>
      <c r="K170">
        <v>3</v>
      </c>
      <c r="L170">
        <v>30</v>
      </c>
      <c r="M170">
        <v>10</v>
      </c>
      <c r="N170">
        <v>0.25</v>
      </c>
      <c r="O170">
        <v>15.67</v>
      </c>
      <c r="P170">
        <v>74.166666666666671</v>
      </c>
      <c r="V170">
        <v>127</v>
      </c>
      <c r="W170">
        <v>1389</v>
      </c>
      <c r="X170">
        <v>1389</v>
      </c>
      <c r="Y170" t="s">
        <v>24</v>
      </c>
      <c r="Z170">
        <v>0.75</v>
      </c>
      <c r="AA170">
        <v>1</v>
      </c>
      <c r="AB170">
        <v>75</v>
      </c>
      <c r="AC170">
        <v>40</v>
      </c>
      <c r="AD170">
        <v>85</v>
      </c>
      <c r="AE170">
        <v>75</v>
      </c>
      <c r="AF170">
        <v>75</v>
      </c>
      <c r="AG170">
        <v>95</v>
      </c>
      <c r="AH170">
        <v>25</v>
      </c>
      <c r="AJ170">
        <v>1</v>
      </c>
      <c r="AK170">
        <v>0</v>
      </c>
    </row>
    <row r="171" spans="1:37">
      <c r="A171">
        <v>21</v>
      </c>
      <c r="B171">
        <v>2</v>
      </c>
      <c r="C171">
        <v>3</v>
      </c>
      <c r="D171">
        <v>1.1130309575233981</v>
      </c>
      <c r="E171">
        <v>0.87741203178206584</v>
      </c>
      <c r="F171">
        <v>0.87741203178206584</v>
      </c>
      <c r="G171">
        <v>1</v>
      </c>
      <c r="H171">
        <v>0</v>
      </c>
      <c r="I171">
        <v>0</v>
      </c>
      <c r="J171">
        <v>300</v>
      </c>
      <c r="K171">
        <v>4</v>
      </c>
      <c r="L171">
        <v>78</v>
      </c>
      <c r="M171">
        <v>19.5</v>
      </c>
      <c r="N171">
        <v>0.85</v>
      </c>
      <c r="O171">
        <v>14.33</v>
      </c>
      <c r="P171">
        <v>47.5</v>
      </c>
      <c r="V171">
        <v>0</v>
      </c>
      <c r="W171">
        <v>1390</v>
      </c>
      <c r="X171">
        <v>1546</v>
      </c>
      <c r="Y171" t="s">
        <v>25</v>
      </c>
      <c r="Z171">
        <v>0.15</v>
      </c>
      <c r="AA171">
        <v>0</v>
      </c>
      <c r="AB171">
        <v>60</v>
      </c>
      <c r="AC171">
        <v>25</v>
      </c>
      <c r="AD171">
        <v>60</v>
      </c>
      <c r="AE171">
        <v>35</v>
      </c>
      <c r="AF171">
        <v>60</v>
      </c>
      <c r="AG171">
        <v>45</v>
      </c>
      <c r="AH171">
        <v>65</v>
      </c>
      <c r="AJ171">
        <v>7</v>
      </c>
      <c r="AK171">
        <v>7</v>
      </c>
    </row>
    <row r="172" spans="1:37">
      <c r="A172">
        <v>22</v>
      </c>
      <c r="B172">
        <v>2</v>
      </c>
      <c r="C172">
        <v>3</v>
      </c>
      <c r="D172">
        <v>1.1432685385169186</v>
      </c>
      <c r="E172">
        <v>0.90124858115777529</v>
      </c>
      <c r="F172">
        <v>0.90124858115777529</v>
      </c>
      <c r="G172">
        <v>1</v>
      </c>
      <c r="H172">
        <v>0</v>
      </c>
      <c r="I172">
        <v>0</v>
      </c>
      <c r="J172">
        <v>218</v>
      </c>
      <c r="K172">
        <v>2</v>
      </c>
      <c r="L172">
        <v>54</v>
      </c>
      <c r="M172">
        <v>27</v>
      </c>
      <c r="N172">
        <v>0.4667</v>
      </c>
      <c r="O172">
        <v>11</v>
      </c>
      <c r="P172">
        <v>42.5</v>
      </c>
      <c r="V172">
        <v>82</v>
      </c>
      <c r="W172">
        <v>1588</v>
      </c>
      <c r="X172">
        <v>1588</v>
      </c>
      <c r="Y172" t="s">
        <v>24</v>
      </c>
      <c r="Z172">
        <v>0.5333</v>
      </c>
      <c r="AA172">
        <v>1</v>
      </c>
      <c r="AB172">
        <v>85</v>
      </c>
      <c r="AC172">
        <v>20</v>
      </c>
      <c r="AD172">
        <v>30</v>
      </c>
      <c r="AE172">
        <v>20</v>
      </c>
      <c r="AF172">
        <v>65</v>
      </c>
      <c r="AG172">
        <v>35</v>
      </c>
      <c r="AH172">
        <v>80</v>
      </c>
      <c r="AJ172">
        <v>2</v>
      </c>
      <c r="AK172">
        <v>1</v>
      </c>
    </row>
    <row r="173" spans="1:37">
      <c r="A173">
        <v>23</v>
      </c>
      <c r="B173">
        <v>2</v>
      </c>
      <c r="C173">
        <v>3</v>
      </c>
      <c r="D173">
        <v>1.2123830093592514</v>
      </c>
      <c r="E173">
        <v>0.95573212258796825</v>
      </c>
      <c r="F173">
        <v>0.95573212258796825</v>
      </c>
      <c r="G173">
        <v>1</v>
      </c>
      <c r="H173">
        <v>0</v>
      </c>
      <c r="I173">
        <v>0</v>
      </c>
      <c r="J173">
        <v>256</v>
      </c>
      <c r="K173">
        <v>4</v>
      </c>
      <c r="L173">
        <v>71</v>
      </c>
      <c r="M173">
        <v>17.75</v>
      </c>
      <c r="N173">
        <v>0.72219999999999995</v>
      </c>
      <c r="O173">
        <v>14.6</v>
      </c>
      <c r="P173">
        <v>42.5</v>
      </c>
      <c r="V173">
        <v>44</v>
      </c>
      <c r="W173">
        <v>1368</v>
      </c>
      <c r="X173">
        <v>1684</v>
      </c>
      <c r="Y173" t="s">
        <v>25</v>
      </c>
      <c r="Z173">
        <v>0.27779999999999999</v>
      </c>
      <c r="AA173">
        <v>1</v>
      </c>
      <c r="AB173">
        <v>50</v>
      </c>
      <c r="AC173">
        <v>30</v>
      </c>
      <c r="AD173">
        <v>40</v>
      </c>
      <c r="AE173">
        <v>50</v>
      </c>
      <c r="AF173">
        <v>50</v>
      </c>
      <c r="AG173">
        <v>35</v>
      </c>
      <c r="AH173">
        <v>50</v>
      </c>
      <c r="AJ173">
        <v>3</v>
      </c>
      <c r="AK173">
        <v>2</v>
      </c>
    </row>
    <row r="174" spans="1:37">
      <c r="A174">
        <v>24</v>
      </c>
      <c r="B174">
        <v>2</v>
      </c>
      <c r="C174">
        <v>3</v>
      </c>
      <c r="D174">
        <v>1.2656587473002159</v>
      </c>
      <c r="E174">
        <v>0.99772985244040857</v>
      </c>
      <c r="F174">
        <v>0.99772985244040857</v>
      </c>
      <c r="G174">
        <v>1</v>
      </c>
      <c r="H174">
        <v>1</v>
      </c>
      <c r="I174">
        <v>1</v>
      </c>
      <c r="J174">
        <v>300</v>
      </c>
      <c r="K174">
        <v>4</v>
      </c>
      <c r="L174">
        <v>84</v>
      </c>
      <c r="M174">
        <v>21</v>
      </c>
      <c r="N174">
        <v>9.9999999999999978E-2</v>
      </c>
      <c r="O174">
        <v>12.89</v>
      </c>
      <c r="P174">
        <v>47.5</v>
      </c>
      <c r="V174">
        <v>0</v>
      </c>
      <c r="W174">
        <v>1389</v>
      </c>
      <c r="X174">
        <v>1758</v>
      </c>
      <c r="Y174" t="s">
        <v>24</v>
      </c>
      <c r="Z174">
        <v>0.9</v>
      </c>
      <c r="AA174">
        <v>0</v>
      </c>
      <c r="AB174">
        <v>85</v>
      </c>
      <c r="AC174">
        <v>20</v>
      </c>
      <c r="AD174">
        <v>40</v>
      </c>
      <c r="AE174">
        <v>35</v>
      </c>
      <c r="AF174">
        <v>70</v>
      </c>
      <c r="AG174">
        <v>35</v>
      </c>
      <c r="AH174">
        <v>65</v>
      </c>
      <c r="AJ174">
        <v>3</v>
      </c>
      <c r="AK174">
        <v>3</v>
      </c>
    </row>
    <row r="175" spans="1:37">
      <c r="A175">
        <v>25</v>
      </c>
      <c r="B175">
        <v>2</v>
      </c>
      <c r="C175">
        <v>3</v>
      </c>
      <c r="D175">
        <v>1.1684665226781858</v>
      </c>
      <c r="E175">
        <v>0.92111237230419973</v>
      </c>
      <c r="F175">
        <v>0.92111237230419973</v>
      </c>
      <c r="G175">
        <v>1</v>
      </c>
      <c r="H175">
        <v>0</v>
      </c>
      <c r="I175">
        <v>0</v>
      </c>
      <c r="J175">
        <v>288</v>
      </c>
      <c r="K175">
        <v>1</v>
      </c>
      <c r="L175">
        <v>78</v>
      </c>
      <c r="M175">
        <v>78</v>
      </c>
      <c r="N175">
        <v>0.63159999999999994</v>
      </c>
      <c r="O175">
        <v>9.57</v>
      </c>
      <c r="P175">
        <v>56.666666666666664</v>
      </c>
      <c r="V175">
        <v>12</v>
      </c>
      <c r="W175">
        <v>1623</v>
      </c>
      <c r="X175">
        <v>1623</v>
      </c>
      <c r="Y175" t="s">
        <v>24</v>
      </c>
      <c r="Z175">
        <v>0.36840000000000001</v>
      </c>
      <c r="AA175">
        <v>1</v>
      </c>
      <c r="AB175">
        <v>75</v>
      </c>
      <c r="AC175">
        <v>20</v>
      </c>
      <c r="AD175">
        <v>60</v>
      </c>
      <c r="AE175">
        <v>40</v>
      </c>
      <c r="AF175">
        <v>70</v>
      </c>
      <c r="AG175">
        <v>75</v>
      </c>
      <c r="AH175">
        <v>60</v>
      </c>
      <c r="AJ175">
        <v>6</v>
      </c>
      <c r="AK175">
        <v>5</v>
      </c>
    </row>
    <row r="176" spans="1:37">
      <c r="A176">
        <v>26</v>
      </c>
      <c r="B176">
        <v>2</v>
      </c>
      <c r="C176">
        <v>3</v>
      </c>
      <c r="D176">
        <v>1.2685385169186465</v>
      </c>
      <c r="E176">
        <v>1</v>
      </c>
      <c r="F176">
        <v>1</v>
      </c>
      <c r="G176">
        <v>1</v>
      </c>
      <c r="H176">
        <v>1</v>
      </c>
      <c r="I176">
        <v>1</v>
      </c>
      <c r="J176">
        <v>300</v>
      </c>
      <c r="K176">
        <v>8</v>
      </c>
      <c r="L176">
        <v>108</v>
      </c>
      <c r="M176">
        <v>13.5</v>
      </c>
      <c r="N176">
        <v>0.75</v>
      </c>
      <c r="O176">
        <v>7.8</v>
      </c>
      <c r="P176">
        <v>57.5</v>
      </c>
      <c r="V176">
        <v>0</v>
      </c>
      <c r="W176">
        <v>1502</v>
      </c>
      <c r="X176">
        <v>1762</v>
      </c>
      <c r="Y176" t="s">
        <v>24</v>
      </c>
      <c r="Z176">
        <v>0.25</v>
      </c>
      <c r="AA176">
        <v>0</v>
      </c>
      <c r="AB176">
        <v>75</v>
      </c>
      <c r="AC176">
        <v>65</v>
      </c>
      <c r="AD176">
        <v>70</v>
      </c>
      <c r="AE176">
        <v>25</v>
      </c>
      <c r="AF176">
        <v>80</v>
      </c>
      <c r="AG176">
        <v>30</v>
      </c>
      <c r="AH176">
        <v>75</v>
      </c>
      <c r="AJ176">
        <v>8</v>
      </c>
      <c r="AK176">
        <v>0</v>
      </c>
    </row>
    <row r="177" spans="1:37" s="1" customFormat="1">
      <c r="A177" s="1">
        <v>27</v>
      </c>
      <c r="B177" s="1">
        <v>2</v>
      </c>
      <c r="C177" s="1">
        <v>3</v>
      </c>
      <c r="D177" s="1">
        <v>1.156227501799856</v>
      </c>
      <c r="E177" s="1">
        <v>0.91146424517593638</v>
      </c>
      <c r="F177" s="1">
        <v>0.91146424517593638</v>
      </c>
      <c r="G177" s="1">
        <v>1</v>
      </c>
      <c r="H177" s="1">
        <v>0</v>
      </c>
      <c r="I177" s="1">
        <v>0</v>
      </c>
      <c r="J177" s="1">
        <v>300</v>
      </c>
      <c r="K177" s="1">
        <v>5</v>
      </c>
      <c r="L177" s="1">
        <v>108</v>
      </c>
      <c r="M177" s="1">
        <v>21.6</v>
      </c>
      <c r="N177" s="1">
        <v>0.85</v>
      </c>
      <c r="O177" s="1">
        <v>8.33</v>
      </c>
      <c r="P177" s="1">
        <v>53.333333333333336</v>
      </c>
      <c r="V177" s="1">
        <v>0</v>
      </c>
      <c r="W177" s="1">
        <v>1108</v>
      </c>
      <c r="X177" s="1">
        <v>1606</v>
      </c>
      <c r="Y177" s="1" t="s">
        <v>25</v>
      </c>
      <c r="Z177" s="1">
        <v>0.15</v>
      </c>
      <c r="AA177" s="1">
        <v>0</v>
      </c>
      <c r="AB177" s="1">
        <v>75</v>
      </c>
      <c r="AC177" s="1">
        <v>30</v>
      </c>
      <c r="AD177" s="1">
        <v>70</v>
      </c>
      <c r="AE177" s="1">
        <v>30</v>
      </c>
      <c r="AF177" s="1">
        <v>65</v>
      </c>
      <c r="AG177" s="1">
        <v>50</v>
      </c>
      <c r="AH177" s="1">
        <v>70</v>
      </c>
      <c r="AJ177" s="1">
        <v>4</v>
      </c>
      <c r="AK177" s="1">
        <v>4</v>
      </c>
    </row>
    <row r="178" spans="1:37">
      <c r="A178" s="2" t="s">
        <v>311</v>
      </c>
      <c r="B178">
        <f>AVERAGE(B152:B177)</f>
        <v>2</v>
      </c>
      <c r="C178">
        <f>AVERAGE(C152:C177)</f>
        <v>3</v>
      </c>
      <c r="D178">
        <f>AVERAGE(D152:D177)</f>
        <v>1.1566151630946444</v>
      </c>
      <c r="E178">
        <f>AVERAGE(E152:E177)</f>
        <v>0.91176984196280442</v>
      </c>
      <c r="F178">
        <f>AVERAGE(F152:F177)</f>
        <v>0.91176984196280442</v>
      </c>
      <c r="G178">
        <f>SUM(G152:G177)</f>
        <v>24</v>
      </c>
      <c r="H178">
        <f>SUM(H152:H177)</f>
        <v>7</v>
      </c>
      <c r="I178">
        <f>SUM(I152:I177)</f>
        <v>4</v>
      </c>
      <c r="J178">
        <f t="shared" ref="J178:P178" si="20">AVERAGE(J152:J177)</f>
        <v>249.53846153846155</v>
      </c>
      <c r="K178">
        <f t="shared" si="20"/>
        <v>3.2692307692307692</v>
      </c>
      <c r="L178">
        <f t="shared" si="20"/>
        <v>74.42307692307692</v>
      </c>
      <c r="M178">
        <f t="shared" si="20"/>
        <v>32.384615384615387</v>
      </c>
      <c r="N178">
        <f t="shared" si="20"/>
        <v>0.55581923076923068</v>
      </c>
      <c r="O178">
        <f t="shared" si="20"/>
        <v>10.876153846153844</v>
      </c>
      <c r="P178">
        <f t="shared" si="20"/>
        <v>55.480769230769241</v>
      </c>
      <c r="AB178">
        <f t="shared" ref="AB178:AH178" si="21">AVERAGE(AB152:AB177)</f>
        <v>71.15384615384616</v>
      </c>
      <c r="AC178">
        <f t="shared" si="21"/>
        <v>37.5</v>
      </c>
      <c r="AD178">
        <f t="shared" si="21"/>
        <v>58.846153846153847</v>
      </c>
      <c r="AE178">
        <f t="shared" si="21"/>
        <v>42.115384615384613</v>
      </c>
      <c r="AF178">
        <f t="shared" si="21"/>
        <v>67.307692307692307</v>
      </c>
      <c r="AG178">
        <f t="shared" si="21"/>
        <v>55.96153846153846</v>
      </c>
      <c r="AH178">
        <f t="shared" si="21"/>
        <v>57.884615384615387</v>
      </c>
    </row>
    <row r="179" spans="1:37">
      <c r="A179" s="2" t="s">
        <v>318</v>
      </c>
      <c r="D179">
        <f>STDEV(D152:D177)</f>
        <v>8.3676816885565733E-2</v>
      </c>
      <c r="E179">
        <f>STDEV(E152:E177)</f>
        <v>6.5963166091969797E-2</v>
      </c>
      <c r="F179">
        <f>STDEV(F152:F177)</f>
        <v>6.5963166091969797E-2</v>
      </c>
      <c r="J179">
        <f t="shared" ref="J179:P179" si="22">STDEV(J152:J177)</f>
        <v>62.416171474534231</v>
      </c>
      <c r="K179">
        <f t="shared" si="22"/>
        <v>2.2549091743605518</v>
      </c>
      <c r="L179">
        <f t="shared" si="22"/>
        <v>26.87329243233598</v>
      </c>
      <c r="M179">
        <f t="shared" si="22"/>
        <v>24.081956326528374</v>
      </c>
      <c r="N179">
        <f t="shared" si="22"/>
        <v>0.28491542888265059</v>
      </c>
      <c r="O179">
        <f t="shared" si="22"/>
        <v>3.4799897435746283</v>
      </c>
      <c r="P179">
        <f t="shared" si="22"/>
        <v>13.966573342812834</v>
      </c>
      <c r="AB179">
        <f t="shared" ref="AB179:AH179" si="23">STDEV(AB152:AB177)</f>
        <v>20.606197723388586</v>
      </c>
      <c r="AC179">
        <f t="shared" si="23"/>
        <v>22.638462845343543</v>
      </c>
      <c r="AD179">
        <f t="shared" si="23"/>
        <v>23.971136489857638</v>
      </c>
      <c r="AE179">
        <f t="shared" si="23"/>
        <v>19.348027130592765</v>
      </c>
      <c r="AF179">
        <f t="shared" si="23"/>
        <v>17.563073149695036</v>
      </c>
      <c r="AG179">
        <f t="shared" si="23"/>
        <v>27.01922392553978</v>
      </c>
      <c r="AH179">
        <f t="shared" si="23"/>
        <v>19.348027130592765</v>
      </c>
    </row>
    <row r="185" spans="1:37">
      <c r="A185" s="2" t="s">
        <v>322</v>
      </c>
    </row>
    <row r="186" spans="1:37">
      <c r="A186" t="str">
        <f>A28</f>
        <v>Average</v>
      </c>
      <c r="B186">
        <f t="shared" ref="B186:P186" si="24">B28</f>
        <v>1</v>
      </c>
      <c r="C186">
        <f t="shared" si="24"/>
        <v>1</v>
      </c>
      <c r="D186">
        <f t="shared" si="24"/>
        <v>0.62899225624315658</v>
      </c>
      <c r="E186">
        <f t="shared" si="24"/>
        <v>0.80838744680490349</v>
      </c>
      <c r="F186" s="5">
        <f t="shared" si="24"/>
        <v>0.60462476857135616</v>
      </c>
      <c r="G186">
        <f t="shared" si="24"/>
        <v>0</v>
      </c>
      <c r="H186">
        <f t="shared" si="24"/>
        <v>0</v>
      </c>
      <c r="I186">
        <f t="shared" si="24"/>
        <v>0</v>
      </c>
      <c r="J186" s="25">
        <f t="shared" si="24"/>
        <v>240.03846153846155</v>
      </c>
      <c r="K186" s="25">
        <f t="shared" si="24"/>
        <v>1.7307692307692308</v>
      </c>
      <c r="L186" s="25">
        <f t="shared" si="24"/>
        <v>15.23076923076923</v>
      </c>
      <c r="M186" s="25">
        <f t="shared" si="24"/>
        <v>9.0833333333333321</v>
      </c>
      <c r="N186" s="25">
        <f t="shared" si="24"/>
        <v>0.52586923076923087</v>
      </c>
      <c r="O186" s="25">
        <f t="shared" si="24"/>
        <v>10.345769230769228</v>
      </c>
      <c r="P186" s="25">
        <f t="shared" si="24"/>
        <v>57.211538461538467</v>
      </c>
      <c r="AB186">
        <f t="shared" ref="AB186:AH186" si="25">AB28</f>
        <v>64.230769230769226</v>
      </c>
      <c r="AC186">
        <f t="shared" si="25"/>
        <v>55.192307692307693</v>
      </c>
      <c r="AD186">
        <f t="shared" si="25"/>
        <v>63.07692307692308</v>
      </c>
      <c r="AE186">
        <f t="shared" si="25"/>
        <v>42.307692307692307</v>
      </c>
      <c r="AF186">
        <f t="shared" si="25"/>
        <v>67.5</v>
      </c>
      <c r="AG186">
        <f t="shared" si="25"/>
        <v>50.96153846153846</v>
      </c>
      <c r="AH186">
        <f t="shared" si="25"/>
        <v>57.692307692307693</v>
      </c>
    </row>
    <row r="187" spans="1:37" s="1" customFormat="1">
      <c r="A187" s="1" t="str">
        <f>A58</f>
        <v>Average</v>
      </c>
      <c r="B187" s="1">
        <f t="shared" ref="B187:P187" si="26">B58</f>
        <v>2</v>
      </c>
      <c r="C187" s="1">
        <f t="shared" si="26"/>
        <v>1</v>
      </c>
      <c r="D187" s="1">
        <f t="shared" si="26"/>
        <v>0.74010079193664502</v>
      </c>
      <c r="E187" s="1">
        <f t="shared" si="26"/>
        <v>0.81136543014996065</v>
      </c>
      <c r="F187" s="24">
        <f t="shared" si="26"/>
        <v>0.5834279228149829</v>
      </c>
      <c r="G187" s="1">
        <f t="shared" si="26"/>
        <v>0</v>
      </c>
      <c r="H187" s="1">
        <f t="shared" si="26"/>
        <v>0</v>
      </c>
      <c r="I187" s="1">
        <f t="shared" si="26"/>
        <v>0</v>
      </c>
      <c r="J187" s="26">
        <f t="shared" si="26"/>
        <v>246.65384615384616</v>
      </c>
      <c r="K187" s="26">
        <f t="shared" si="26"/>
        <v>1.7692307692307692</v>
      </c>
      <c r="L187" s="26">
        <f t="shared" si="26"/>
        <v>26.423076923076923</v>
      </c>
      <c r="M187" s="26">
        <f t="shared" si="26"/>
        <v>16.935897435897438</v>
      </c>
      <c r="N187" s="26">
        <f t="shared" si="26"/>
        <v>0.53287307692307684</v>
      </c>
      <c r="O187" s="26">
        <f t="shared" si="26"/>
        <v>10.443461538461539</v>
      </c>
      <c r="P187" s="26">
        <f t="shared" si="26"/>
        <v>65.801282051282058</v>
      </c>
      <c r="AB187" s="1">
        <f t="shared" ref="AB187:AH187" si="27">AB58</f>
        <v>77.692307692307693</v>
      </c>
      <c r="AC187" s="1">
        <f t="shared" si="27"/>
        <v>60</v>
      </c>
      <c r="AD187" s="1">
        <f t="shared" si="27"/>
        <v>67.5</v>
      </c>
      <c r="AE187" s="1">
        <f t="shared" si="27"/>
        <v>54.230769230769234</v>
      </c>
      <c r="AF187" s="1">
        <f t="shared" si="27"/>
        <v>76.15384615384616</v>
      </c>
      <c r="AG187" s="1">
        <f t="shared" si="27"/>
        <v>59.230769230769234</v>
      </c>
      <c r="AH187" s="1">
        <f t="shared" si="27"/>
        <v>45.769230769230766</v>
      </c>
    </row>
    <row r="188" spans="1:37">
      <c r="D188">
        <f t="shared" ref="D188:P188" si="28">D186-D187</f>
        <v>-0.11110853569348844</v>
      </c>
      <c r="E188">
        <f t="shared" si="28"/>
        <v>-2.9779833450571669E-3</v>
      </c>
      <c r="F188" s="27">
        <f t="shared" si="28"/>
        <v>2.1196845756373262E-2</v>
      </c>
      <c r="G188">
        <f t="shared" si="28"/>
        <v>0</v>
      </c>
      <c r="H188">
        <f t="shared" si="28"/>
        <v>0</v>
      </c>
      <c r="I188">
        <f t="shared" si="28"/>
        <v>0</v>
      </c>
      <c r="J188" s="20">
        <f t="shared" si="28"/>
        <v>-6.6153846153846132</v>
      </c>
      <c r="K188" s="25">
        <f t="shared" si="28"/>
        <v>-3.8461538461538325E-2</v>
      </c>
      <c r="L188" s="21">
        <f t="shared" si="28"/>
        <v>-11.192307692307693</v>
      </c>
      <c r="M188" s="21">
        <f t="shared" si="28"/>
        <v>-7.8525641025641058</v>
      </c>
      <c r="N188" s="20">
        <f t="shared" si="28"/>
        <v>-7.0038461538459718E-3</v>
      </c>
      <c r="O188" s="20">
        <f t="shared" si="28"/>
        <v>-9.7692307692311076E-2</v>
      </c>
      <c r="P188" s="20">
        <f t="shared" si="28"/>
        <v>-8.5897435897435912</v>
      </c>
      <c r="AB188" s="11">
        <f t="shared" ref="AB188:AH188" si="29">AB186-AB187</f>
        <v>-13.461538461538467</v>
      </c>
      <c r="AC188">
        <f t="shared" si="29"/>
        <v>-4.8076923076923066</v>
      </c>
      <c r="AD188">
        <f t="shared" si="29"/>
        <v>-4.4230769230769198</v>
      </c>
      <c r="AE188" s="11">
        <f t="shared" si="29"/>
        <v>-11.923076923076927</v>
      </c>
      <c r="AF188">
        <f t="shared" si="29"/>
        <v>-8.6538461538461604</v>
      </c>
      <c r="AG188">
        <f t="shared" si="29"/>
        <v>-8.2692307692307736</v>
      </c>
      <c r="AH188" s="11">
        <f t="shared" si="29"/>
        <v>11.923076923076927</v>
      </c>
    </row>
    <row r="189" spans="1:37">
      <c r="F189" s="5"/>
      <c r="J189" s="25"/>
      <c r="K189" s="25"/>
      <c r="L189" s="25"/>
      <c r="M189" s="25"/>
      <c r="N189" s="25"/>
      <c r="O189" s="25"/>
      <c r="P189" s="25"/>
    </row>
    <row r="190" spans="1:37">
      <c r="A190" t="str">
        <f>A88</f>
        <v>Average</v>
      </c>
      <c r="B190">
        <f t="shared" ref="B190:P190" si="30">B88</f>
        <v>1</v>
      </c>
      <c r="C190">
        <f t="shared" si="30"/>
        <v>2</v>
      </c>
      <c r="D190">
        <f t="shared" si="30"/>
        <v>0.75421817078479714</v>
      </c>
      <c r="E190">
        <f t="shared" si="30"/>
        <v>0.95129702657282145</v>
      </c>
      <c r="F190" s="5">
        <f t="shared" si="30"/>
        <v>0.72499936594892078</v>
      </c>
      <c r="G190">
        <f t="shared" si="30"/>
        <v>0</v>
      </c>
      <c r="H190">
        <f t="shared" si="30"/>
        <v>0</v>
      </c>
      <c r="I190">
        <f t="shared" si="30"/>
        <v>0</v>
      </c>
      <c r="J190" s="25">
        <f t="shared" si="30"/>
        <v>224.80769230769232</v>
      </c>
      <c r="K190" s="25">
        <f t="shared" si="30"/>
        <v>4.1538461538461542</v>
      </c>
      <c r="L190" s="25">
        <f t="shared" si="30"/>
        <v>70.807692307692307</v>
      </c>
      <c r="M190" s="25">
        <f t="shared" si="30"/>
        <v>19.992918192918196</v>
      </c>
      <c r="N190" s="25">
        <f t="shared" si="30"/>
        <v>0.57555000000000012</v>
      </c>
      <c r="O190" s="25">
        <f t="shared" si="30"/>
        <v>11.339230769230769</v>
      </c>
      <c r="P190" s="25">
        <f t="shared" si="30"/>
        <v>45.128205128205131</v>
      </c>
      <c r="AB190">
        <f t="shared" ref="AB190:AH190" si="31">AB88</f>
        <v>61.153846153846153</v>
      </c>
      <c r="AC190">
        <f t="shared" si="31"/>
        <v>33.269230769230766</v>
      </c>
      <c r="AD190">
        <f t="shared" si="31"/>
        <v>47.307692307692307</v>
      </c>
      <c r="AE190">
        <f t="shared" si="31"/>
        <v>34.03846153846154</v>
      </c>
      <c r="AF190">
        <f t="shared" si="31"/>
        <v>57.307692307692307</v>
      </c>
      <c r="AG190">
        <f t="shared" si="31"/>
        <v>37.692307692307693</v>
      </c>
      <c r="AH190">
        <f t="shared" si="31"/>
        <v>65.961538461538467</v>
      </c>
    </row>
    <row r="191" spans="1:37" s="1" customFormat="1">
      <c r="A191" s="1" t="str">
        <f>A118</f>
        <v>Average</v>
      </c>
      <c r="B191" s="1">
        <f t="shared" ref="B191:P191" si="32">B118</f>
        <v>2</v>
      </c>
      <c r="C191" s="1">
        <f t="shared" si="32"/>
        <v>2</v>
      </c>
      <c r="D191" s="1">
        <f t="shared" si="32"/>
        <v>0.92595669269535352</v>
      </c>
      <c r="E191" s="1">
        <f t="shared" si="32"/>
        <v>0.87912087912087911</v>
      </c>
      <c r="F191" s="24">
        <f t="shared" si="32"/>
        <v>0.72993975377630305</v>
      </c>
      <c r="G191" s="1">
        <f t="shared" si="32"/>
        <v>5</v>
      </c>
      <c r="H191" s="1">
        <f t="shared" si="32"/>
        <v>0</v>
      </c>
      <c r="I191" s="1">
        <f t="shared" si="32"/>
        <v>0</v>
      </c>
      <c r="J191" s="26">
        <f t="shared" si="32"/>
        <v>255.23076923076923</v>
      </c>
      <c r="K191" s="26">
        <f t="shared" si="32"/>
        <v>2.9615384615384617</v>
      </c>
      <c r="L191" s="26">
        <f t="shared" si="32"/>
        <v>91.42307692307692</v>
      </c>
      <c r="M191" s="26">
        <f t="shared" si="32"/>
        <v>51.289447731755416</v>
      </c>
      <c r="N191" s="26">
        <f t="shared" si="32"/>
        <v>0.5583307692307693</v>
      </c>
      <c r="O191" s="26">
        <f t="shared" si="32"/>
        <v>11.000384615384615</v>
      </c>
      <c r="P191" s="26">
        <f t="shared" si="32"/>
        <v>53.237179487179496</v>
      </c>
      <c r="AB191" s="1">
        <f t="shared" ref="AB191:AH191" si="33">AB118</f>
        <v>66.92307692307692</v>
      </c>
      <c r="AC191" s="1">
        <f t="shared" si="33"/>
        <v>40.769230769230766</v>
      </c>
      <c r="AD191" s="1">
        <f t="shared" si="33"/>
        <v>58.07692307692308</v>
      </c>
      <c r="AE191" s="1">
        <f t="shared" si="33"/>
        <v>40.57692307692308</v>
      </c>
      <c r="AF191" s="1">
        <f t="shared" si="33"/>
        <v>62.5</v>
      </c>
      <c r="AG191" s="1">
        <f t="shared" si="33"/>
        <v>50.57692307692308</v>
      </c>
      <c r="AH191" s="1">
        <f t="shared" si="33"/>
        <v>59.42307692307692</v>
      </c>
    </row>
    <row r="192" spans="1:37">
      <c r="D192">
        <f t="shared" ref="D192:P192" si="34">D190-D191</f>
        <v>-0.17173852191055639</v>
      </c>
      <c r="E192">
        <f t="shared" si="34"/>
        <v>7.2176147451942341E-2</v>
      </c>
      <c r="F192" s="27">
        <f t="shared" si="34"/>
        <v>-4.9403878273822643E-3</v>
      </c>
      <c r="G192">
        <f t="shared" si="34"/>
        <v>-5</v>
      </c>
      <c r="H192">
        <f t="shared" si="34"/>
        <v>0</v>
      </c>
      <c r="I192">
        <f t="shared" si="34"/>
        <v>0</v>
      </c>
      <c r="J192" s="20">
        <f t="shared" si="34"/>
        <v>-30.423076923076906</v>
      </c>
      <c r="K192" s="25">
        <f t="shared" si="34"/>
        <v>1.1923076923076925</v>
      </c>
      <c r="L192" s="21">
        <f t="shared" si="34"/>
        <v>-20.615384615384613</v>
      </c>
      <c r="M192" s="21">
        <f t="shared" si="34"/>
        <v>-31.29652953883722</v>
      </c>
      <c r="N192" s="20">
        <f t="shared" si="34"/>
        <v>1.721923076923082E-2</v>
      </c>
      <c r="O192" s="20">
        <f t="shared" si="34"/>
        <v>0.3388461538461538</v>
      </c>
      <c r="P192" s="20">
        <f t="shared" si="34"/>
        <v>-8.1089743589743648</v>
      </c>
      <c r="AB192">
        <f t="shared" ref="AB192:AH192" si="35">AB190-AB191</f>
        <v>-5.7692307692307665</v>
      </c>
      <c r="AC192">
        <f t="shared" si="35"/>
        <v>-7.5</v>
      </c>
      <c r="AD192" s="11">
        <f t="shared" si="35"/>
        <v>-10.769230769230774</v>
      </c>
      <c r="AE192">
        <f t="shared" si="35"/>
        <v>-6.5384615384615401</v>
      </c>
      <c r="AF192">
        <f t="shared" si="35"/>
        <v>-5.1923076923076934</v>
      </c>
      <c r="AG192" s="11">
        <f t="shared" si="35"/>
        <v>-12.884615384615387</v>
      </c>
      <c r="AH192">
        <f t="shared" si="35"/>
        <v>6.5384615384615472</v>
      </c>
    </row>
    <row r="193" spans="1:34">
      <c r="F193" s="5"/>
      <c r="J193" s="25"/>
      <c r="K193" s="25"/>
      <c r="L193" s="25"/>
      <c r="M193" s="25"/>
      <c r="N193" s="25"/>
      <c r="O193" s="25"/>
      <c r="P193" s="25"/>
    </row>
    <row r="194" spans="1:34">
      <c r="A194" t="str">
        <f>A148</f>
        <v>Average</v>
      </c>
      <c r="B194">
        <f t="shared" ref="B194:P194" si="36">B148</f>
        <v>1</v>
      </c>
      <c r="C194">
        <f t="shared" si="36"/>
        <v>3</v>
      </c>
      <c r="D194">
        <f t="shared" si="36"/>
        <v>1.0196628101790164</v>
      </c>
      <c r="E194">
        <f t="shared" si="36"/>
        <v>0.98016054173324207</v>
      </c>
      <c r="F194" s="5">
        <f t="shared" si="36"/>
        <v>0.98016054173324207</v>
      </c>
      <c r="G194">
        <f t="shared" si="36"/>
        <v>23</v>
      </c>
      <c r="H194">
        <f t="shared" si="36"/>
        <v>23</v>
      </c>
      <c r="I194">
        <f t="shared" si="36"/>
        <v>2</v>
      </c>
      <c r="J194" s="25">
        <f t="shared" si="36"/>
        <v>207.19230769230768</v>
      </c>
      <c r="K194" s="25">
        <f t="shared" si="36"/>
        <v>3.3461538461538463</v>
      </c>
      <c r="L194" s="25">
        <f t="shared" si="36"/>
        <v>53.884615384615387</v>
      </c>
      <c r="M194" s="25">
        <f t="shared" si="36"/>
        <v>18.7764652014652</v>
      </c>
      <c r="N194" s="25">
        <f t="shared" si="36"/>
        <v>0.54497307692307695</v>
      </c>
      <c r="O194" s="25">
        <f t="shared" si="36"/>
        <v>10.953846153846154</v>
      </c>
      <c r="P194" s="25">
        <f t="shared" si="36"/>
        <v>42.243589743589737</v>
      </c>
      <c r="AB194">
        <f t="shared" ref="AB194:AH194" si="37">AB148</f>
        <v>57.692307692307693</v>
      </c>
      <c r="AC194">
        <f t="shared" si="37"/>
        <v>32.5</v>
      </c>
      <c r="AD194">
        <f t="shared" si="37"/>
        <v>42.692307692307693</v>
      </c>
      <c r="AE194">
        <f t="shared" si="37"/>
        <v>28.653846153846153</v>
      </c>
      <c r="AF194">
        <f t="shared" si="37"/>
        <v>53.46153846153846</v>
      </c>
      <c r="AG194">
        <f t="shared" si="37"/>
        <v>38.46153846153846</v>
      </c>
      <c r="AH194">
        <f t="shared" si="37"/>
        <v>71.34615384615384</v>
      </c>
    </row>
    <row r="195" spans="1:34" s="1" customFormat="1">
      <c r="A195" s="1" t="str">
        <f>A178</f>
        <v>Average</v>
      </c>
      <c r="B195" s="1">
        <f t="shared" ref="B195:P195" si="38">B178</f>
        <v>2</v>
      </c>
      <c r="C195" s="1">
        <f t="shared" si="38"/>
        <v>3</v>
      </c>
      <c r="D195" s="1">
        <f t="shared" si="38"/>
        <v>1.1566151630946444</v>
      </c>
      <c r="E195" s="1">
        <f t="shared" si="38"/>
        <v>0.91176984196280442</v>
      </c>
      <c r="F195" s="24">
        <f t="shared" si="38"/>
        <v>0.91176984196280442</v>
      </c>
      <c r="G195" s="1">
        <f t="shared" si="38"/>
        <v>24</v>
      </c>
      <c r="H195" s="1">
        <f t="shared" si="38"/>
        <v>7</v>
      </c>
      <c r="I195" s="1">
        <f t="shared" si="38"/>
        <v>4</v>
      </c>
      <c r="J195" s="26">
        <f t="shared" si="38"/>
        <v>249.53846153846155</v>
      </c>
      <c r="K195" s="26">
        <f t="shared" si="38"/>
        <v>3.2692307692307692</v>
      </c>
      <c r="L195" s="26">
        <f t="shared" si="38"/>
        <v>74.42307692307692</v>
      </c>
      <c r="M195" s="26">
        <f t="shared" si="38"/>
        <v>32.384615384615387</v>
      </c>
      <c r="N195" s="26">
        <f t="shared" si="38"/>
        <v>0.55581923076923068</v>
      </c>
      <c r="O195" s="26">
        <f t="shared" si="38"/>
        <v>10.876153846153844</v>
      </c>
      <c r="P195" s="26">
        <f t="shared" si="38"/>
        <v>55.480769230769241</v>
      </c>
      <c r="AB195" s="1">
        <f t="shared" ref="AB195:AH195" si="39">AB178</f>
        <v>71.15384615384616</v>
      </c>
      <c r="AC195" s="1">
        <f t="shared" si="39"/>
        <v>37.5</v>
      </c>
      <c r="AD195" s="1">
        <f t="shared" si="39"/>
        <v>58.846153846153847</v>
      </c>
      <c r="AE195" s="1">
        <f t="shared" si="39"/>
        <v>42.115384615384613</v>
      </c>
      <c r="AF195" s="1">
        <f t="shared" si="39"/>
        <v>67.307692307692307</v>
      </c>
      <c r="AG195" s="1">
        <f t="shared" si="39"/>
        <v>55.96153846153846</v>
      </c>
      <c r="AH195" s="1">
        <f t="shared" si="39"/>
        <v>57.884615384615387</v>
      </c>
    </row>
    <row r="196" spans="1:34">
      <c r="D196">
        <f t="shared" ref="D196:P196" si="40">D194-D195</f>
        <v>-0.13695235291562802</v>
      </c>
      <c r="E196">
        <f t="shared" si="40"/>
        <v>6.8390699770437657E-2</v>
      </c>
      <c r="F196" s="27">
        <f t="shared" si="40"/>
        <v>6.8390699770437657E-2</v>
      </c>
      <c r="G196">
        <f t="shared" si="40"/>
        <v>-1</v>
      </c>
      <c r="H196">
        <f t="shared" si="40"/>
        <v>16</v>
      </c>
      <c r="I196">
        <f t="shared" si="40"/>
        <v>-2</v>
      </c>
      <c r="J196" s="20">
        <f t="shared" si="40"/>
        <v>-42.346153846153868</v>
      </c>
      <c r="K196" s="25">
        <f t="shared" si="40"/>
        <v>7.6923076923077094E-2</v>
      </c>
      <c r="L196" s="21">
        <f t="shared" si="40"/>
        <v>-20.538461538461533</v>
      </c>
      <c r="M196" s="21">
        <f t="shared" si="40"/>
        <v>-13.608150183150187</v>
      </c>
      <c r="N196" s="20">
        <f t="shared" si="40"/>
        <v>-1.0846153846153728E-2</v>
      </c>
      <c r="O196" s="20">
        <f t="shared" si="40"/>
        <v>7.7692307692309726E-2</v>
      </c>
      <c r="P196" s="21">
        <f t="shared" si="40"/>
        <v>-13.237179487179503</v>
      </c>
      <c r="AB196" s="11">
        <f t="shared" ref="AB196:AH196" si="41">AB194-AB195</f>
        <v>-13.461538461538467</v>
      </c>
      <c r="AC196">
        <f t="shared" si="41"/>
        <v>-5</v>
      </c>
      <c r="AD196" s="11">
        <f t="shared" si="41"/>
        <v>-16.153846153846153</v>
      </c>
      <c r="AE196" s="11">
        <f t="shared" si="41"/>
        <v>-13.46153846153846</v>
      </c>
      <c r="AF196" s="11">
        <f t="shared" si="41"/>
        <v>-13.846153846153847</v>
      </c>
      <c r="AG196" s="11">
        <f t="shared" si="41"/>
        <v>-17.5</v>
      </c>
      <c r="AH196" s="11">
        <f t="shared" si="41"/>
        <v>13.461538461538453</v>
      </c>
    </row>
    <row r="198" spans="1:34">
      <c r="A198" t="str">
        <f>A29</f>
        <v>StDev</v>
      </c>
      <c r="B198">
        <f t="shared" ref="B198:P198" si="42">B29</f>
        <v>0</v>
      </c>
      <c r="C198">
        <f t="shared" si="42"/>
        <v>0</v>
      </c>
      <c r="D198">
        <f t="shared" si="42"/>
        <v>8.7744280224626603E-2</v>
      </c>
      <c r="E198">
        <f t="shared" si="42"/>
        <v>0.11276986951505041</v>
      </c>
      <c r="F198">
        <f t="shared" si="42"/>
        <v>8.4345021099535858E-2</v>
      </c>
      <c r="G198">
        <f t="shared" si="42"/>
        <v>0</v>
      </c>
      <c r="H198">
        <f t="shared" si="42"/>
        <v>0</v>
      </c>
      <c r="I198">
        <f t="shared" si="42"/>
        <v>0</v>
      </c>
      <c r="J198">
        <f t="shared" si="42"/>
        <v>67.241939751456158</v>
      </c>
      <c r="K198">
        <f t="shared" si="42"/>
        <v>0.72430337885128249</v>
      </c>
      <c r="L198">
        <f t="shared" si="42"/>
        <v>8.6362384974371444</v>
      </c>
      <c r="M198">
        <f t="shared" si="42"/>
        <v>4.1242507737096288</v>
      </c>
      <c r="N198">
        <f t="shared" si="42"/>
        <v>0.26442761394261477</v>
      </c>
      <c r="O198">
        <f t="shared" si="42"/>
        <v>3.66830442910828</v>
      </c>
      <c r="P198">
        <f t="shared" si="42"/>
        <v>16.102005236912927</v>
      </c>
      <c r="AB198">
        <f t="shared" ref="AB198:AH198" si="43">AB29</f>
        <v>21.894853627841762</v>
      </c>
      <c r="AC198">
        <f t="shared" si="43"/>
        <v>22.780727347069906</v>
      </c>
      <c r="AD198">
        <f t="shared" si="43"/>
        <v>24.741742989406511</v>
      </c>
      <c r="AE198">
        <f t="shared" si="43"/>
        <v>20.69931251180914</v>
      </c>
      <c r="AF198">
        <f t="shared" si="43"/>
        <v>22.056745000112777</v>
      </c>
      <c r="AG198">
        <f t="shared" si="43"/>
        <v>28.178688073408622</v>
      </c>
      <c r="AH198">
        <f t="shared" si="43"/>
        <v>20.699312511809147</v>
      </c>
    </row>
    <row r="199" spans="1:34" s="1" customFormat="1">
      <c r="A199" s="1" t="str">
        <f>A59</f>
        <v>StDev</v>
      </c>
      <c r="B199" s="1">
        <f t="shared" ref="B199:P199" si="44">B59</f>
        <v>0</v>
      </c>
      <c r="C199" s="1">
        <f t="shared" si="44"/>
        <v>0</v>
      </c>
      <c r="D199" s="1">
        <f t="shared" si="44"/>
        <v>0.11844730843640698</v>
      </c>
      <c r="E199" s="1">
        <f t="shared" si="44"/>
        <v>0.12985265305301377</v>
      </c>
      <c r="F199" s="1">
        <f t="shared" si="44"/>
        <v>9.3373048477962559E-2</v>
      </c>
      <c r="G199" s="1">
        <f t="shared" si="44"/>
        <v>0</v>
      </c>
      <c r="H199" s="1">
        <f t="shared" si="44"/>
        <v>0</v>
      </c>
      <c r="I199" s="1">
        <f t="shared" si="44"/>
        <v>0</v>
      </c>
      <c r="J199" s="1">
        <f t="shared" si="44"/>
        <v>61.71608691917676</v>
      </c>
      <c r="K199" s="1">
        <f t="shared" si="44"/>
        <v>0.8152394645841089</v>
      </c>
      <c r="L199" s="1">
        <f t="shared" si="44"/>
        <v>19.720391632871952</v>
      </c>
      <c r="M199" s="1">
        <f t="shared" si="44"/>
        <v>14.28488532393413</v>
      </c>
      <c r="N199" s="1">
        <f t="shared" si="44"/>
        <v>0.30929108303692487</v>
      </c>
      <c r="O199" s="1">
        <f t="shared" si="44"/>
        <v>4.3048623135312356</v>
      </c>
      <c r="P199" s="1">
        <f t="shared" si="44"/>
        <v>13.778971033246327</v>
      </c>
      <c r="AB199" s="1">
        <f t="shared" ref="AB199:AH199" si="45">AB59</f>
        <v>16.865987621883836</v>
      </c>
      <c r="AC199" s="1">
        <f t="shared" si="45"/>
        <v>27.856776554368238</v>
      </c>
      <c r="AD199" s="1">
        <f t="shared" si="45"/>
        <v>21.874642854227357</v>
      </c>
      <c r="AE199" s="1">
        <f t="shared" si="45"/>
        <v>23.224655334032743</v>
      </c>
      <c r="AF199" s="1">
        <f t="shared" si="45"/>
        <v>17.280491446003062</v>
      </c>
      <c r="AG199" s="1">
        <f t="shared" si="45"/>
        <v>21.894853627841762</v>
      </c>
      <c r="AH199" s="1">
        <f t="shared" si="45"/>
        <v>23.22465533403274</v>
      </c>
    </row>
    <row r="200" spans="1:34">
      <c r="D200">
        <f t="shared" ref="D200:P200" si="46">D198-D199</f>
        <v>-3.0703028211780378E-2</v>
      </c>
      <c r="E200">
        <f t="shared" si="46"/>
        <v>-1.7082783537963359E-2</v>
      </c>
      <c r="F200" s="10">
        <f t="shared" si="46"/>
        <v>-9.0280273784267007E-3</v>
      </c>
      <c r="G200">
        <f t="shared" si="46"/>
        <v>0</v>
      </c>
      <c r="H200">
        <f t="shared" si="46"/>
        <v>0</v>
      </c>
      <c r="I200">
        <f t="shared" si="46"/>
        <v>0</v>
      </c>
      <c r="J200" s="10">
        <f t="shared" si="46"/>
        <v>5.5258528322793978</v>
      </c>
      <c r="K200">
        <f t="shared" si="46"/>
        <v>-9.093608573282641E-2</v>
      </c>
      <c r="L200" s="3">
        <f t="shared" si="46"/>
        <v>-11.084153135434807</v>
      </c>
      <c r="M200" s="3">
        <f t="shared" si="46"/>
        <v>-10.160634550224501</v>
      </c>
      <c r="N200">
        <f t="shared" si="46"/>
        <v>-4.4863469094310104E-2</v>
      </c>
      <c r="O200">
        <f t="shared" si="46"/>
        <v>-0.63655788442295558</v>
      </c>
      <c r="P200">
        <f t="shared" si="46"/>
        <v>2.3230342036665999</v>
      </c>
      <c r="AB200">
        <f t="shared" ref="AB200:AH200" si="47">AB198-AB199</f>
        <v>5.0288660059579264</v>
      </c>
      <c r="AC200">
        <f t="shared" si="47"/>
        <v>-5.0760492072983325</v>
      </c>
      <c r="AD200">
        <f t="shared" si="47"/>
        <v>2.8671001351791539</v>
      </c>
      <c r="AE200">
        <f t="shared" si="47"/>
        <v>-2.5253428222236032</v>
      </c>
      <c r="AF200">
        <f t="shared" si="47"/>
        <v>4.7762535541097151</v>
      </c>
      <c r="AG200">
        <f t="shared" si="47"/>
        <v>6.2838344455668604</v>
      </c>
      <c r="AH200">
        <f t="shared" si="47"/>
        <v>-2.5253428222235925</v>
      </c>
    </row>
    <row r="202" spans="1:34">
      <c r="A202" t="str">
        <f>A89</f>
        <v>StDev</v>
      </c>
      <c r="B202">
        <f t="shared" ref="B202:P202" si="48">B89</f>
        <v>0</v>
      </c>
      <c r="C202">
        <f t="shared" si="48"/>
        <v>0</v>
      </c>
      <c r="D202">
        <f t="shared" si="48"/>
        <v>5.3314069659345403E-2</v>
      </c>
      <c r="E202">
        <f t="shared" si="48"/>
        <v>6.7245152538101469E-2</v>
      </c>
      <c r="F202">
        <f t="shared" si="48"/>
        <v>5.1248654827504625E-2</v>
      </c>
      <c r="G202">
        <f t="shared" si="48"/>
        <v>0</v>
      </c>
      <c r="H202">
        <f t="shared" si="48"/>
        <v>0</v>
      </c>
      <c r="I202">
        <f t="shared" si="48"/>
        <v>0</v>
      </c>
      <c r="J202">
        <f t="shared" si="48"/>
        <v>87.784745476999248</v>
      </c>
      <c r="K202">
        <f t="shared" si="48"/>
        <v>3.3429604567485707</v>
      </c>
      <c r="L202">
        <f t="shared" si="48"/>
        <v>47.705780975281584</v>
      </c>
      <c r="M202">
        <f t="shared" si="48"/>
        <v>7.1469613356119748</v>
      </c>
      <c r="N202">
        <f t="shared" si="48"/>
        <v>0.27456709671772389</v>
      </c>
      <c r="O202">
        <f t="shared" si="48"/>
        <v>5.2187200906558839</v>
      </c>
      <c r="P202">
        <f t="shared" si="48"/>
        <v>16.098123264827247</v>
      </c>
      <c r="AB202">
        <f t="shared" ref="AB202:AH202" si="49">AB89</f>
        <v>24.09596199813123</v>
      </c>
      <c r="AC202">
        <f t="shared" si="49"/>
        <v>19.232384547544157</v>
      </c>
      <c r="AD202">
        <f t="shared" si="49"/>
        <v>25.108993178969531</v>
      </c>
      <c r="AE202">
        <f t="shared" si="49"/>
        <v>18.602109061567766</v>
      </c>
      <c r="AF202">
        <f t="shared" si="49"/>
        <v>23.247828682729462</v>
      </c>
      <c r="AG202">
        <f t="shared" si="49"/>
        <v>23.504500387405354</v>
      </c>
      <c r="AH202">
        <f t="shared" si="49"/>
        <v>18.602109061567756</v>
      </c>
    </row>
    <row r="203" spans="1:34" s="1" customFormat="1">
      <c r="A203" s="1" t="str">
        <f>A119</f>
        <v>StDev</v>
      </c>
      <c r="B203" s="1">
        <f t="shared" ref="B203:P203" si="50">B119</f>
        <v>0</v>
      </c>
      <c r="C203" s="1">
        <f t="shared" si="50"/>
        <v>0</v>
      </c>
      <c r="D203" s="1">
        <f t="shared" si="50"/>
        <v>0.16183033037982006</v>
      </c>
      <c r="E203" s="1">
        <f t="shared" si="50"/>
        <v>0.15364479077072393</v>
      </c>
      <c r="F203" s="1">
        <f t="shared" si="50"/>
        <v>0.12757226384652184</v>
      </c>
      <c r="G203" s="1">
        <f t="shared" si="50"/>
        <v>0</v>
      </c>
      <c r="H203" s="1">
        <f t="shared" si="50"/>
        <v>0</v>
      </c>
      <c r="I203" s="1">
        <f t="shared" si="50"/>
        <v>0</v>
      </c>
      <c r="J203" s="1">
        <f t="shared" si="50"/>
        <v>71.361226274389509</v>
      </c>
      <c r="K203" s="1">
        <f t="shared" si="50"/>
        <v>3.1935030199549739</v>
      </c>
      <c r="L203" s="1">
        <f t="shared" si="50"/>
        <v>39.379358122674454</v>
      </c>
      <c r="M203" s="1">
        <f t="shared" si="50"/>
        <v>34.803857450002454</v>
      </c>
      <c r="N203" s="1">
        <f t="shared" si="50"/>
        <v>0.29769754821863181</v>
      </c>
      <c r="O203" s="1">
        <f t="shared" si="50"/>
        <v>5.0150250095242672</v>
      </c>
      <c r="P203" s="1">
        <f t="shared" si="50"/>
        <v>15.651281316160832</v>
      </c>
      <c r="AB203" s="1">
        <f t="shared" ref="AB203:AH203" si="51">AB119</f>
        <v>23.497954084427143</v>
      </c>
      <c r="AC203" s="1">
        <f t="shared" si="51"/>
        <v>22.921269933941606</v>
      </c>
      <c r="AD203" s="1">
        <f t="shared" si="51"/>
        <v>23.36993466302048</v>
      </c>
      <c r="AE203" s="1">
        <f t="shared" si="51"/>
        <v>21.602172255443346</v>
      </c>
      <c r="AF203" s="1">
        <f t="shared" si="51"/>
        <v>20.554804791094465</v>
      </c>
      <c r="AG203" s="1">
        <f t="shared" si="51"/>
        <v>22.285731896301865</v>
      </c>
      <c r="AH203" s="1">
        <f t="shared" si="51"/>
        <v>21.602172255443346</v>
      </c>
    </row>
    <row r="204" spans="1:34">
      <c r="D204">
        <f t="shared" ref="D204:P204" si="52">D202-D203</f>
        <v>-0.10851626072047466</v>
      </c>
      <c r="E204">
        <f t="shared" si="52"/>
        <v>-8.6399638232622464E-2</v>
      </c>
      <c r="F204" s="10">
        <f t="shared" si="52"/>
        <v>-7.6323609019017219E-2</v>
      </c>
      <c r="G204">
        <f t="shared" si="52"/>
        <v>0</v>
      </c>
      <c r="H204">
        <f t="shared" si="52"/>
        <v>0</v>
      </c>
      <c r="I204">
        <f t="shared" si="52"/>
        <v>0</v>
      </c>
      <c r="J204" s="3">
        <f t="shared" si="52"/>
        <v>16.423519202609739</v>
      </c>
      <c r="K204">
        <f t="shared" si="52"/>
        <v>0.1494574367935968</v>
      </c>
      <c r="L204" s="3">
        <f t="shared" si="52"/>
        <v>8.3264228526071307</v>
      </c>
      <c r="M204" s="3">
        <f t="shared" si="52"/>
        <v>-27.656896114390477</v>
      </c>
      <c r="N204">
        <f t="shared" si="52"/>
        <v>-2.3130451500907923E-2</v>
      </c>
      <c r="O204">
        <f t="shared" si="52"/>
        <v>0.20369508113161672</v>
      </c>
      <c r="P204">
        <f t="shared" si="52"/>
        <v>0.44684194866641569</v>
      </c>
      <c r="AB204">
        <f t="shared" ref="AB204:AH204" si="53">AB202-AB203</f>
        <v>0.59800791370408746</v>
      </c>
      <c r="AC204">
        <f t="shared" si="53"/>
        <v>-3.6888853863974482</v>
      </c>
      <c r="AD204">
        <f t="shared" si="53"/>
        <v>1.7390585159490506</v>
      </c>
      <c r="AE204">
        <f t="shared" si="53"/>
        <v>-3.0000631938755795</v>
      </c>
      <c r="AF204">
        <f t="shared" si="53"/>
        <v>2.6930238916349971</v>
      </c>
      <c r="AG204">
        <f t="shared" si="53"/>
        <v>1.2187684911034893</v>
      </c>
      <c r="AH204">
        <f t="shared" si="53"/>
        <v>-3.0000631938755902</v>
      </c>
    </row>
    <row r="206" spans="1:34">
      <c r="A206" t="str">
        <f>A149</f>
        <v>StDev</v>
      </c>
      <c r="B206">
        <f t="shared" ref="B206:P206" si="54">B149</f>
        <v>0</v>
      </c>
      <c r="C206">
        <f t="shared" si="54"/>
        <v>0</v>
      </c>
      <c r="D206">
        <f t="shared" si="54"/>
        <v>1.3108034125144058E-2</v>
      </c>
      <c r="E206">
        <f t="shared" si="54"/>
        <v>1.2600222054684314E-2</v>
      </c>
      <c r="F206">
        <f t="shared" si="54"/>
        <v>1.2600222054684314E-2</v>
      </c>
      <c r="G206">
        <f t="shared" si="54"/>
        <v>0</v>
      </c>
      <c r="H206">
        <f t="shared" si="54"/>
        <v>0</v>
      </c>
      <c r="I206">
        <f t="shared" si="54"/>
        <v>0</v>
      </c>
      <c r="J206">
        <f t="shared" si="54"/>
        <v>81.531843708219554</v>
      </c>
      <c r="K206">
        <f t="shared" si="54"/>
        <v>2.261721604306024</v>
      </c>
      <c r="L206">
        <f t="shared" si="54"/>
        <v>33.195574311136021</v>
      </c>
      <c r="M206">
        <f t="shared" si="54"/>
        <v>9.3837164909367328</v>
      </c>
      <c r="N206">
        <f t="shared" si="54"/>
        <v>0.23635358352720981</v>
      </c>
      <c r="O206">
        <f t="shared" si="54"/>
        <v>4.7563633813434221</v>
      </c>
      <c r="P206">
        <f t="shared" si="54"/>
        <v>18.557372345676225</v>
      </c>
      <c r="AB206">
        <f t="shared" ref="AB206:AH206" si="55">AB149</f>
        <v>24.788334725461869</v>
      </c>
      <c r="AC206">
        <f t="shared" si="55"/>
        <v>22.770595073471402</v>
      </c>
      <c r="AD206">
        <f t="shared" si="55"/>
        <v>27.174648819470299</v>
      </c>
      <c r="AE206">
        <f t="shared" si="55"/>
        <v>18.196576178374457</v>
      </c>
      <c r="AF206">
        <f t="shared" si="55"/>
        <v>25.407448938027237</v>
      </c>
      <c r="AG206">
        <f t="shared" si="55"/>
        <v>26.182789414775147</v>
      </c>
      <c r="AH206">
        <f t="shared" si="55"/>
        <v>18.196576178374464</v>
      </c>
    </row>
    <row r="207" spans="1:34" s="1" customFormat="1">
      <c r="A207" s="1" t="str">
        <f>A179</f>
        <v>StDev</v>
      </c>
      <c r="B207" s="1">
        <f t="shared" ref="B207:P207" si="56">B179</f>
        <v>0</v>
      </c>
      <c r="C207" s="1">
        <f t="shared" si="56"/>
        <v>0</v>
      </c>
      <c r="D207" s="1">
        <f t="shared" si="56"/>
        <v>8.3676816885565733E-2</v>
      </c>
      <c r="E207" s="1">
        <f t="shared" si="56"/>
        <v>6.5963166091969797E-2</v>
      </c>
      <c r="F207" s="1">
        <f t="shared" si="56"/>
        <v>6.5963166091969797E-2</v>
      </c>
      <c r="G207" s="1">
        <f t="shared" si="56"/>
        <v>0</v>
      </c>
      <c r="H207" s="1">
        <f t="shared" si="56"/>
        <v>0</v>
      </c>
      <c r="I207" s="1">
        <f t="shared" si="56"/>
        <v>0</v>
      </c>
      <c r="J207" s="1">
        <f t="shared" si="56"/>
        <v>62.416171474534231</v>
      </c>
      <c r="K207" s="1">
        <f t="shared" si="56"/>
        <v>2.2549091743605518</v>
      </c>
      <c r="L207" s="1">
        <f t="shared" si="56"/>
        <v>26.87329243233598</v>
      </c>
      <c r="M207" s="1">
        <f t="shared" si="56"/>
        <v>24.081956326528374</v>
      </c>
      <c r="N207" s="1">
        <f t="shared" si="56"/>
        <v>0.28491542888265059</v>
      </c>
      <c r="O207" s="1">
        <f t="shared" si="56"/>
        <v>3.4799897435746283</v>
      </c>
      <c r="P207" s="1">
        <f t="shared" si="56"/>
        <v>13.966573342812834</v>
      </c>
      <c r="AB207" s="1">
        <f t="shared" ref="AB207:AH207" si="57">AB179</f>
        <v>20.606197723388586</v>
      </c>
      <c r="AC207" s="1">
        <f t="shared" si="57"/>
        <v>22.638462845343543</v>
      </c>
      <c r="AD207" s="1">
        <f t="shared" si="57"/>
        <v>23.971136489857638</v>
      </c>
      <c r="AE207" s="1">
        <f t="shared" si="57"/>
        <v>19.348027130592765</v>
      </c>
      <c r="AF207" s="1">
        <f t="shared" si="57"/>
        <v>17.563073149695036</v>
      </c>
      <c r="AG207" s="1">
        <f t="shared" si="57"/>
        <v>27.01922392553978</v>
      </c>
      <c r="AH207" s="1">
        <f t="shared" si="57"/>
        <v>19.348027130592765</v>
      </c>
    </row>
    <row r="208" spans="1:34">
      <c r="D208">
        <f t="shared" ref="D208:P208" si="58">D206-D207</f>
        <v>-7.0568782760421681E-2</v>
      </c>
      <c r="E208">
        <f t="shared" si="58"/>
        <v>-5.3362944037285483E-2</v>
      </c>
      <c r="F208" s="10">
        <f t="shared" si="58"/>
        <v>-5.3362944037285483E-2</v>
      </c>
      <c r="G208">
        <f t="shared" si="58"/>
        <v>0</v>
      </c>
      <c r="H208">
        <f t="shared" si="58"/>
        <v>0</v>
      </c>
      <c r="I208">
        <f t="shared" si="58"/>
        <v>0</v>
      </c>
      <c r="J208" s="3">
        <f t="shared" si="58"/>
        <v>19.115672233685324</v>
      </c>
      <c r="K208">
        <f t="shared" si="58"/>
        <v>6.8124299454721537E-3</v>
      </c>
      <c r="L208" s="3">
        <f t="shared" si="58"/>
        <v>6.322281878800041</v>
      </c>
      <c r="M208" s="3">
        <f t="shared" si="58"/>
        <v>-14.698239835591641</v>
      </c>
      <c r="N208">
        <f t="shared" si="58"/>
        <v>-4.856184535544078E-2</v>
      </c>
      <c r="O208">
        <f t="shared" si="58"/>
        <v>1.2763736377687938</v>
      </c>
      <c r="P208">
        <f t="shared" si="58"/>
        <v>4.59079900286339</v>
      </c>
      <c r="AB208">
        <f t="shared" ref="AB208:AH208" si="59">AB206-AB207</f>
        <v>4.1821370020732829</v>
      </c>
      <c r="AC208">
        <f t="shared" si="59"/>
        <v>0.1321322281278583</v>
      </c>
      <c r="AD208">
        <f t="shared" si="59"/>
        <v>3.2035123296126606</v>
      </c>
      <c r="AE208">
        <f t="shared" si="59"/>
        <v>-1.1514509522183083</v>
      </c>
      <c r="AF208">
        <f t="shared" si="59"/>
        <v>7.8443757883322007</v>
      </c>
      <c r="AG208">
        <f t="shared" si="59"/>
        <v>-0.83643451076463293</v>
      </c>
      <c r="AH208">
        <f t="shared" si="59"/>
        <v>-1.1514509522183012</v>
      </c>
    </row>
    <row r="212" spans="1:34">
      <c r="A212" s="2" t="s">
        <v>321</v>
      </c>
      <c r="G212" s="18">
        <f>G215/26</f>
        <v>0.88461538461538458</v>
      </c>
      <c r="H212" s="18">
        <f>H215/26</f>
        <v>0.88461538461538458</v>
      </c>
      <c r="I212" s="8">
        <f>I215/26</f>
        <v>7.6923076923076927E-2</v>
      </c>
    </row>
    <row r="213" spans="1:34">
      <c r="A213" t="str">
        <f>A186</f>
        <v>Average</v>
      </c>
      <c r="B213">
        <f t="shared" ref="B213:P213" si="60">B186</f>
        <v>1</v>
      </c>
      <c r="C213">
        <f t="shared" si="60"/>
        <v>1</v>
      </c>
      <c r="D213">
        <f t="shared" si="60"/>
        <v>0.62899225624315658</v>
      </c>
      <c r="E213">
        <f t="shared" si="60"/>
        <v>0.80838744680490349</v>
      </c>
      <c r="F213" s="18">
        <f t="shared" si="60"/>
        <v>0.60462476857135616</v>
      </c>
      <c r="G213">
        <f t="shared" si="60"/>
        <v>0</v>
      </c>
      <c r="H213">
        <f t="shared" si="60"/>
        <v>0</v>
      </c>
      <c r="I213">
        <f t="shared" si="60"/>
        <v>0</v>
      </c>
      <c r="J213" s="20">
        <f t="shared" si="60"/>
        <v>240.03846153846155</v>
      </c>
      <c r="K213" s="21">
        <f t="shared" si="60"/>
        <v>1.7307692307692308</v>
      </c>
      <c r="L213" s="21">
        <f t="shared" si="60"/>
        <v>15.23076923076923</v>
      </c>
      <c r="M213" s="21">
        <f t="shared" si="60"/>
        <v>9.0833333333333321</v>
      </c>
      <c r="N213" s="20">
        <f t="shared" si="60"/>
        <v>0.52586923076923087</v>
      </c>
      <c r="O213" s="20">
        <f t="shared" si="60"/>
        <v>10.345769230769228</v>
      </c>
      <c r="P213" s="21">
        <f t="shared" si="60"/>
        <v>57.211538461538467</v>
      </c>
      <c r="AB213" s="12">
        <f t="shared" ref="AB213:AH213" si="61">AB186</f>
        <v>64.230769230769226</v>
      </c>
      <c r="AC213" s="11">
        <f t="shared" si="61"/>
        <v>55.192307692307693</v>
      </c>
      <c r="AD213" s="11">
        <f t="shared" si="61"/>
        <v>63.07692307692308</v>
      </c>
      <c r="AE213" s="3">
        <f t="shared" si="61"/>
        <v>42.307692307692307</v>
      </c>
      <c r="AF213" s="11">
        <f t="shared" si="61"/>
        <v>67.5</v>
      </c>
      <c r="AG213" s="11">
        <f t="shared" si="61"/>
        <v>50.96153846153846</v>
      </c>
      <c r="AH213" s="3">
        <f t="shared" si="61"/>
        <v>57.692307692307693</v>
      </c>
    </row>
    <row r="214" spans="1:34">
      <c r="A214" t="str">
        <f>A190</f>
        <v>Average</v>
      </c>
      <c r="B214">
        <f t="shared" ref="B214:P214" si="62">B190</f>
        <v>1</v>
      </c>
      <c r="C214">
        <f t="shared" si="62"/>
        <v>2</v>
      </c>
      <c r="D214">
        <f t="shared" si="62"/>
        <v>0.75421817078479714</v>
      </c>
      <c r="E214">
        <f t="shared" si="62"/>
        <v>0.95129702657282145</v>
      </c>
      <c r="F214" s="18">
        <f t="shared" si="62"/>
        <v>0.72499936594892078</v>
      </c>
      <c r="G214">
        <f t="shared" si="62"/>
        <v>0</v>
      </c>
      <c r="H214">
        <f t="shared" si="62"/>
        <v>0</v>
      </c>
      <c r="I214">
        <f t="shared" si="62"/>
        <v>0</v>
      </c>
      <c r="J214" s="20">
        <f t="shared" si="62"/>
        <v>224.80769230769232</v>
      </c>
      <c r="K214" s="21">
        <f t="shared" si="62"/>
        <v>4.1538461538461542</v>
      </c>
      <c r="L214" s="21">
        <f t="shared" si="62"/>
        <v>70.807692307692307</v>
      </c>
      <c r="M214" s="20">
        <f t="shared" si="62"/>
        <v>19.992918192918196</v>
      </c>
      <c r="N214" s="20">
        <f t="shared" si="62"/>
        <v>0.57555000000000012</v>
      </c>
      <c r="O214" s="20">
        <f t="shared" si="62"/>
        <v>11.339230769230769</v>
      </c>
      <c r="P214" s="20">
        <f t="shared" si="62"/>
        <v>45.128205128205131</v>
      </c>
      <c r="AB214" s="12">
        <f t="shared" ref="AB214:AH214" si="63">AB190</f>
        <v>61.153846153846153</v>
      </c>
      <c r="AC214" s="12">
        <f t="shared" si="63"/>
        <v>33.269230769230766</v>
      </c>
      <c r="AD214" s="12">
        <f t="shared" si="63"/>
        <v>47.307692307692307</v>
      </c>
      <c r="AE214" s="3">
        <f t="shared" si="63"/>
        <v>34.03846153846154</v>
      </c>
      <c r="AF214" s="12">
        <f t="shared" si="63"/>
        <v>57.307692307692307</v>
      </c>
      <c r="AG214" s="12">
        <f t="shared" si="63"/>
        <v>37.692307692307693</v>
      </c>
      <c r="AH214" s="3">
        <f t="shared" si="63"/>
        <v>65.961538461538467</v>
      </c>
    </row>
    <row r="215" spans="1:34" s="1" customFormat="1">
      <c r="A215" s="1" t="str">
        <f>A194</f>
        <v>Average</v>
      </c>
      <c r="B215" s="1">
        <f t="shared" ref="B215:P215" si="64">B194</f>
        <v>1</v>
      </c>
      <c r="C215" s="1">
        <f t="shared" si="64"/>
        <v>3</v>
      </c>
      <c r="D215" s="1">
        <f t="shared" si="64"/>
        <v>1.0196628101790164</v>
      </c>
      <c r="E215" s="1">
        <f t="shared" si="64"/>
        <v>0.98016054173324207</v>
      </c>
      <c r="F215" s="19">
        <f t="shared" si="64"/>
        <v>0.98016054173324207</v>
      </c>
      <c r="G215" s="13">
        <f t="shared" si="64"/>
        <v>23</v>
      </c>
      <c r="H215" s="13">
        <f t="shared" si="64"/>
        <v>23</v>
      </c>
      <c r="I215" s="1">
        <f t="shared" si="64"/>
        <v>2</v>
      </c>
      <c r="J215" s="22">
        <f t="shared" si="64"/>
        <v>207.19230769230768</v>
      </c>
      <c r="K215" s="23">
        <f t="shared" si="64"/>
        <v>3.3461538461538463</v>
      </c>
      <c r="L215" s="23">
        <f t="shared" si="64"/>
        <v>53.884615384615387</v>
      </c>
      <c r="M215" s="22">
        <f t="shared" si="64"/>
        <v>18.7764652014652</v>
      </c>
      <c r="N215" s="22">
        <f t="shared" si="64"/>
        <v>0.54497307692307695</v>
      </c>
      <c r="O215" s="22">
        <f t="shared" si="64"/>
        <v>10.953846153846154</v>
      </c>
      <c r="P215" s="22">
        <f t="shared" si="64"/>
        <v>42.243589743589737</v>
      </c>
      <c r="AB215" s="14">
        <f t="shared" ref="AB215:AH215" si="65">AB194</f>
        <v>57.692307692307693</v>
      </c>
      <c r="AC215" s="14">
        <f t="shared" si="65"/>
        <v>32.5</v>
      </c>
      <c r="AD215" s="14">
        <f t="shared" si="65"/>
        <v>42.692307692307693</v>
      </c>
      <c r="AE215" s="6">
        <f t="shared" si="65"/>
        <v>28.653846153846153</v>
      </c>
      <c r="AF215" s="14">
        <f t="shared" si="65"/>
        <v>53.46153846153846</v>
      </c>
      <c r="AG215" s="14">
        <f t="shared" si="65"/>
        <v>38.46153846153846</v>
      </c>
      <c r="AH215" s="6">
        <f t="shared" si="65"/>
        <v>71.34615384615384</v>
      </c>
    </row>
    <row r="216" spans="1:34">
      <c r="F216" s="5"/>
      <c r="G216" s="18">
        <f t="shared" ref="G216:I217" si="66">G219/26</f>
        <v>0.19230769230769232</v>
      </c>
      <c r="J216" s="25"/>
      <c r="K216" s="25"/>
      <c r="L216" s="25"/>
      <c r="M216" s="25"/>
      <c r="N216" s="25"/>
      <c r="O216" s="25"/>
      <c r="P216" s="25"/>
    </row>
    <row r="217" spans="1:34">
      <c r="F217" s="5"/>
      <c r="G217" s="18">
        <f t="shared" si="66"/>
        <v>0.92307692307692313</v>
      </c>
      <c r="H217" s="18">
        <f t="shared" si="66"/>
        <v>0.26923076923076922</v>
      </c>
      <c r="I217" s="8">
        <f t="shared" si="66"/>
        <v>0.15384615384615385</v>
      </c>
      <c r="J217" s="25"/>
      <c r="K217" s="25"/>
      <c r="L217" s="25"/>
      <c r="M217" s="25"/>
      <c r="N217" s="25"/>
      <c r="O217" s="25"/>
      <c r="P217" s="25"/>
    </row>
    <row r="218" spans="1:34">
      <c r="A218" t="str">
        <f>A187</f>
        <v>Average</v>
      </c>
      <c r="B218">
        <f t="shared" ref="B218:P218" si="67">B187</f>
        <v>2</v>
      </c>
      <c r="C218">
        <f t="shared" si="67"/>
        <v>1</v>
      </c>
      <c r="D218">
        <f t="shared" si="67"/>
        <v>0.74010079193664502</v>
      </c>
      <c r="E218">
        <f t="shared" si="67"/>
        <v>0.81136543014996065</v>
      </c>
      <c r="F218" s="18">
        <f t="shared" si="67"/>
        <v>0.5834279228149829</v>
      </c>
      <c r="G218">
        <f t="shared" si="67"/>
        <v>0</v>
      </c>
      <c r="H218">
        <f t="shared" si="67"/>
        <v>0</v>
      </c>
      <c r="I218">
        <f t="shared" si="67"/>
        <v>0</v>
      </c>
      <c r="J218" s="20">
        <f t="shared" si="67"/>
        <v>246.65384615384616</v>
      </c>
      <c r="K218" s="21">
        <f t="shared" si="67"/>
        <v>1.7692307692307692</v>
      </c>
      <c r="L218" s="21">
        <f t="shared" si="67"/>
        <v>26.423076923076923</v>
      </c>
      <c r="M218" s="21">
        <f t="shared" si="67"/>
        <v>16.935897435897438</v>
      </c>
      <c r="N218" s="20">
        <f t="shared" si="67"/>
        <v>0.53287307692307684</v>
      </c>
      <c r="O218" s="20">
        <f t="shared" si="67"/>
        <v>10.443461538461539</v>
      </c>
      <c r="P218" s="21">
        <f t="shared" si="67"/>
        <v>65.801282051282058</v>
      </c>
      <c r="AB218" s="12">
        <f t="shared" ref="AB218:AH218" si="68">AB187</f>
        <v>77.692307692307693</v>
      </c>
      <c r="AC218" s="11">
        <f t="shared" si="68"/>
        <v>60</v>
      </c>
      <c r="AD218" s="11">
        <f t="shared" si="68"/>
        <v>67.5</v>
      </c>
      <c r="AE218" s="11">
        <f t="shared" si="68"/>
        <v>54.230769230769234</v>
      </c>
      <c r="AF218" s="12">
        <f t="shared" si="68"/>
        <v>76.15384615384616</v>
      </c>
      <c r="AG218" s="12">
        <f t="shared" si="68"/>
        <v>59.230769230769234</v>
      </c>
      <c r="AH218" s="11">
        <f t="shared" si="68"/>
        <v>45.769230769230766</v>
      </c>
    </row>
    <row r="219" spans="1:34">
      <c r="A219" t="str">
        <f>A191</f>
        <v>Average</v>
      </c>
      <c r="B219">
        <f t="shared" ref="B219:P219" si="69">B191</f>
        <v>2</v>
      </c>
      <c r="C219">
        <f t="shared" si="69"/>
        <v>2</v>
      </c>
      <c r="D219">
        <f t="shared" si="69"/>
        <v>0.92595669269535352</v>
      </c>
      <c r="E219">
        <f t="shared" si="69"/>
        <v>0.87912087912087911</v>
      </c>
      <c r="F219" s="18">
        <f t="shared" si="69"/>
        <v>0.72993975377630305</v>
      </c>
      <c r="G219" s="11">
        <f t="shared" si="69"/>
        <v>5</v>
      </c>
      <c r="H219">
        <f t="shared" si="69"/>
        <v>0</v>
      </c>
      <c r="I219">
        <f t="shared" si="69"/>
        <v>0</v>
      </c>
      <c r="J219" s="20">
        <f t="shared" si="69"/>
        <v>255.23076923076923</v>
      </c>
      <c r="K219" s="20">
        <f t="shared" si="69"/>
        <v>2.9615384615384617</v>
      </c>
      <c r="L219" s="21">
        <f t="shared" si="69"/>
        <v>91.42307692307692</v>
      </c>
      <c r="M219" s="21">
        <f t="shared" si="69"/>
        <v>51.289447731755416</v>
      </c>
      <c r="N219" s="20">
        <f t="shared" si="69"/>
        <v>0.5583307692307693</v>
      </c>
      <c r="O219" s="20">
        <f t="shared" si="69"/>
        <v>11.000384615384615</v>
      </c>
      <c r="P219" s="20">
        <f t="shared" si="69"/>
        <v>53.237179487179496</v>
      </c>
      <c r="AB219" s="11">
        <f t="shared" ref="AB219:AH219" si="70">AB191</f>
        <v>66.92307692307692</v>
      </c>
      <c r="AC219" s="12">
        <f t="shared" si="70"/>
        <v>40.769230769230766</v>
      </c>
      <c r="AD219" s="12">
        <f t="shared" si="70"/>
        <v>58.07692307692308</v>
      </c>
      <c r="AE219" s="12">
        <f t="shared" si="70"/>
        <v>40.57692307692308</v>
      </c>
      <c r="AF219" s="11">
        <f t="shared" si="70"/>
        <v>62.5</v>
      </c>
      <c r="AG219" s="12">
        <f t="shared" si="70"/>
        <v>50.57692307692308</v>
      </c>
      <c r="AH219" s="12">
        <f t="shared" si="70"/>
        <v>59.42307692307692</v>
      </c>
    </row>
    <row r="220" spans="1:34" s="1" customFormat="1">
      <c r="A220" s="1" t="str">
        <f>A195</f>
        <v>Average</v>
      </c>
      <c r="B220" s="1">
        <f t="shared" ref="B220:P220" si="71">B195</f>
        <v>2</v>
      </c>
      <c r="C220" s="1">
        <f t="shared" si="71"/>
        <v>3</v>
      </c>
      <c r="D220" s="1">
        <f t="shared" si="71"/>
        <v>1.1566151630946444</v>
      </c>
      <c r="E220" s="1">
        <f t="shared" si="71"/>
        <v>0.91176984196280442</v>
      </c>
      <c r="F220" s="19">
        <f t="shared" si="71"/>
        <v>0.91176984196280442</v>
      </c>
      <c r="G220" s="13">
        <f t="shared" si="71"/>
        <v>24</v>
      </c>
      <c r="H220" s="13">
        <f t="shared" si="71"/>
        <v>7</v>
      </c>
      <c r="I220" s="1">
        <f t="shared" si="71"/>
        <v>4</v>
      </c>
      <c r="J220" s="22">
        <f t="shared" si="71"/>
        <v>249.53846153846155</v>
      </c>
      <c r="K220" s="22">
        <f t="shared" si="71"/>
        <v>3.2692307692307692</v>
      </c>
      <c r="L220" s="23">
        <f t="shared" si="71"/>
        <v>74.42307692307692</v>
      </c>
      <c r="M220" s="23">
        <f t="shared" si="71"/>
        <v>32.384615384615387</v>
      </c>
      <c r="N220" s="22">
        <f t="shared" si="71"/>
        <v>0.55581923076923068</v>
      </c>
      <c r="O220" s="22">
        <f t="shared" si="71"/>
        <v>10.876153846153844</v>
      </c>
      <c r="P220" s="22">
        <f t="shared" si="71"/>
        <v>55.480769230769241</v>
      </c>
      <c r="AB220" s="14">
        <f t="shared" ref="AB220:AH220" si="72">AB195</f>
        <v>71.15384615384616</v>
      </c>
      <c r="AC220" s="14">
        <f t="shared" si="72"/>
        <v>37.5</v>
      </c>
      <c r="AD220" s="14">
        <f t="shared" si="72"/>
        <v>58.846153846153847</v>
      </c>
      <c r="AE220" s="14">
        <f t="shared" si="72"/>
        <v>42.115384615384613</v>
      </c>
      <c r="AF220" s="14">
        <f t="shared" si="72"/>
        <v>67.307692307692307</v>
      </c>
      <c r="AG220" s="14">
        <f t="shared" si="72"/>
        <v>55.96153846153846</v>
      </c>
      <c r="AH220" s="14">
        <f t="shared" si="72"/>
        <v>57.884615384615387</v>
      </c>
    </row>
    <row r="223" spans="1:34">
      <c r="A223" t="str">
        <f>A198</f>
        <v>StDev</v>
      </c>
      <c r="B223">
        <f t="shared" ref="B223:P223" si="73">B198</f>
        <v>0</v>
      </c>
      <c r="C223">
        <f t="shared" si="73"/>
        <v>0</v>
      </c>
      <c r="D223">
        <f t="shared" si="73"/>
        <v>8.7744280224626603E-2</v>
      </c>
      <c r="E223">
        <f t="shared" si="73"/>
        <v>0.11276986951505041</v>
      </c>
      <c r="F223">
        <f t="shared" si="73"/>
        <v>8.4345021099535858E-2</v>
      </c>
      <c r="G223">
        <f t="shared" si="73"/>
        <v>0</v>
      </c>
      <c r="H223">
        <f t="shared" si="73"/>
        <v>0</v>
      </c>
      <c r="I223">
        <f t="shared" si="73"/>
        <v>0</v>
      </c>
      <c r="J223" s="10">
        <f t="shared" si="73"/>
        <v>67.241939751456158</v>
      </c>
      <c r="K223" s="10">
        <f t="shared" si="73"/>
        <v>0.72430337885128249</v>
      </c>
      <c r="L223" s="10">
        <f t="shared" si="73"/>
        <v>8.6362384974371444</v>
      </c>
      <c r="M223" s="10">
        <f t="shared" si="73"/>
        <v>4.1242507737096288</v>
      </c>
      <c r="N223">
        <f t="shared" si="73"/>
        <v>0.26442761394261477</v>
      </c>
      <c r="O223">
        <f t="shared" si="73"/>
        <v>3.66830442910828</v>
      </c>
      <c r="P223">
        <f t="shared" si="73"/>
        <v>16.102005236912927</v>
      </c>
      <c r="AB223">
        <f t="shared" ref="AB223:AH223" si="74">AB198</f>
        <v>21.894853627841762</v>
      </c>
      <c r="AC223">
        <f t="shared" si="74"/>
        <v>22.780727347069906</v>
      </c>
      <c r="AD223">
        <f t="shared" si="74"/>
        <v>24.741742989406511</v>
      </c>
      <c r="AE223">
        <f t="shared" si="74"/>
        <v>20.69931251180914</v>
      </c>
      <c r="AF223">
        <f t="shared" si="74"/>
        <v>22.056745000112777</v>
      </c>
      <c r="AG223">
        <f t="shared" si="74"/>
        <v>28.178688073408622</v>
      </c>
      <c r="AH223">
        <f t="shared" si="74"/>
        <v>20.699312511809147</v>
      </c>
    </row>
    <row r="224" spans="1:34">
      <c r="A224" t="str">
        <f>A202</f>
        <v>StDev</v>
      </c>
      <c r="B224">
        <f t="shared" ref="B224:P224" si="75">B202</f>
        <v>0</v>
      </c>
      <c r="C224">
        <f t="shared" si="75"/>
        <v>0</v>
      </c>
      <c r="D224">
        <f t="shared" si="75"/>
        <v>5.3314069659345403E-2</v>
      </c>
      <c r="E224">
        <f t="shared" si="75"/>
        <v>6.7245152538101469E-2</v>
      </c>
      <c r="F224">
        <f t="shared" si="75"/>
        <v>5.1248654827504625E-2</v>
      </c>
      <c r="G224">
        <f t="shared" si="75"/>
        <v>0</v>
      </c>
      <c r="H224">
        <f t="shared" si="75"/>
        <v>0</v>
      </c>
      <c r="I224">
        <f t="shared" si="75"/>
        <v>0</v>
      </c>
      <c r="J224" s="10">
        <f t="shared" si="75"/>
        <v>87.784745476999248</v>
      </c>
      <c r="K224" s="10">
        <f t="shared" si="75"/>
        <v>3.3429604567485707</v>
      </c>
      <c r="L224" s="10">
        <f t="shared" si="75"/>
        <v>47.705780975281584</v>
      </c>
      <c r="M224" s="10">
        <f t="shared" si="75"/>
        <v>7.1469613356119748</v>
      </c>
      <c r="N224">
        <f t="shared" si="75"/>
        <v>0.27456709671772389</v>
      </c>
      <c r="O224">
        <f t="shared" si="75"/>
        <v>5.2187200906558839</v>
      </c>
      <c r="P224">
        <f t="shared" si="75"/>
        <v>16.098123264827247</v>
      </c>
      <c r="AB224">
        <f t="shared" ref="AB224:AH224" si="76">AB202</f>
        <v>24.09596199813123</v>
      </c>
      <c r="AC224">
        <f t="shared" si="76"/>
        <v>19.232384547544157</v>
      </c>
      <c r="AD224">
        <f t="shared" si="76"/>
        <v>25.108993178969531</v>
      </c>
      <c r="AE224">
        <f t="shared" si="76"/>
        <v>18.602109061567766</v>
      </c>
      <c r="AF224">
        <f t="shared" si="76"/>
        <v>23.247828682729462</v>
      </c>
      <c r="AG224">
        <f t="shared" si="76"/>
        <v>23.504500387405354</v>
      </c>
      <c r="AH224">
        <f t="shared" si="76"/>
        <v>18.602109061567756</v>
      </c>
    </row>
    <row r="225" spans="1:34" s="1" customFormat="1">
      <c r="A225" s="1" t="str">
        <f>A206</f>
        <v>StDev</v>
      </c>
      <c r="B225" s="1">
        <f t="shared" ref="B225:P225" si="77">B206</f>
        <v>0</v>
      </c>
      <c r="C225" s="1">
        <f t="shared" si="77"/>
        <v>0</v>
      </c>
      <c r="D225" s="1">
        <f t="shared" si="77"/>
        <v>1.3108034125144058E-2</v>
      </c>
      <c r="E225" s="1">
        <f t="shared" si="77"/>
        <v>1.2600222054684314E-2</v>
      </c>
      <c r="F225" s="1">
        <f t="shared" si="77"/>
        <v>1.2600222054684314E-2</v>
      </c>
      <c r="G225" s="1">
        <f t="shared" si="77"/>
        <v>0</v>
      </c>
      <c r="H225" s="1">
        <f t="shared" si="77"/>
        <v>0</v>
      </c>
      <c r="I225" s="1">
        <f t="shared" si="77"/>
        <v>0</v>
      </c>
      <c r="J225" s="15">
        <f t="shared" si="77"/>
        <v>81.531843708219554</v>
      </c>
      <c r="K225" s="15">
        <f t="shared" si="77"/>
        <v>2.261721604306024</v>
      </c>
      <c r="L225" s="15">
        <f t="shared" si="77"/>
        <v>33.195574311136021</v>
      </c>
      <c r="M225" s="15">
        <f t="shared" si="77"/>
        <v>9.3837164909367328</v>
      </c>
      <c r="N225" s="1">
        <f t="shared" si="77"/>
        <v>0.23635358352720981</v>
      </c>
      <c r="O225" s="1">
        <f t="shared" si="77"/>
        <v>4.7563633813434221</v>
      </c>
      <c r="P225" s="1">
        <f t="shared" si="77"/>
        <v>18.557372345676225</v>
      </c>
      <c r="AB225" s="1">
        <f t="shared" ref="AB225:AH225" si="78">AB206</f>
        <v>24.788334725461869</v>
      </c>
      <c r="AC225" s="1">
        <f t="shared" si="78"/>
        <v>22.770595073471402</v>
      </c>
      <c r="AD225" s="1">
        <f t="shared" si="78"/>
        <v>27.174648819470299</v>
      </c>
      <c r="AE225" s="1">
        <f t="shared" si="78"/>
        <v>18.196576178374457</v>
      </c>
      <c r="AF225" s="1">
        <f t="shared" si="78"/>
        <v>25.407448938027237</v>
      </c>
      <c r="AG225" s="1">
        <f t="shared" si="78"/>
        <v>26.182789414775147</v>
      </c>
      <c r="AH225" s="1">
        <f t="shared" si="78"/>
        <v>18.196576178374464</v>
      </c>
    </row>
    <row r="228" spans="1:34">
      <c r="A228" t="str">
        <f>A199</f>
        <v>StDev</v>
      </c>
      <c r="B228">
        <f t="shared" ref="B228:P228" si="79">B199</f>
        <v>0</v>
      </c>
      <c r="C228">
        <f t="shared" si="79"/>
        <v>0</v>
      </c>
      <c r="D228">
        <f t="shared" si="79"/>
        <v>0.11844730843640698</v>
      </c>
      <c r="E228">
        <f t="shared" si="79"/>
        <v>0.12985265305301377</v>
      </c>
      <c r="F228">
        <f t="shared" si="79"/>
        <v>9.3373048477962559E-2</v>
      </c>
      <c r="G228">
        <f t="shared" si="79"/>
        <v>0</v>
      </c>
      <c r="H228">
        <f t="shared" si="79"/>
        <v>0</v>
      </c>
      <c r="I228">
        <f t="shared" si="79"/>
        <v>0</v>
      </c>
      <c r="J228">
        <f t="shared" si="79"/>
        <v>61.71608691917676</v>
      </c>
      <c r="K228">
        <f t="shared" si="79"/>
        <v>0.8152394645841089</v>
      </c>
      <c r="L228">
        <f t="shared" si="79"/>
        <v>19.720391632871952</v>
      </c>
      <c r="M228">
        <f t="shared" si="79"/>
        <v>14.28488532393413</v>
      </c>
      <c r="N228">
        <f t="shared" si="79"/>
        <v>0.30929108303692487</v>
      </c>
      <c r="O228">
        <f t="shared" si="79"/>
        <v>4.3048623135312356</v>
      </c>
      <c r="P228">
        <f t="shared" si="79"/>
        <v>13.778971033246327</v>
      </c>
      <c r="AB228">
        <f t="shared" ref="AB228:AH228" si="80">AB199</f>
        <v>16.865987621883836</v>
      </c>
      <c r="AC228">
        <f t="shared" si="80"/>
        <v>27.856776554368238</v>
      </c>
      <c r="AD228">
        <f t="shared" si="80"/>
        <v>21.874642854227357</v>
      </c>
      <c r="AE228">
        <f t="shared" si="80"/>
        <v>23.224655334032743</v>
      </c>
      <c r="AF228">
        <f t="shared" si="80"/>
        <v>17.280491446003062</v>
      </c>
      <c r="AG228">
        <f t="shared" si="80"/>
        <v>21.894853627841762</v>
      </c>
      <c r="AH228">
        <f t="shared" si="80"/>
        <v>23.22465533403274</v>
      </c>
    </row>
    <row r="229" spans="1:34">
      <c r="A229" t="str">
        <f>A203</f>
        <v>StDev</v>
      </c>
      <c r="B229">
        <f t="shared" ref="B229:P229" si="81">B203</f>
        <v>0</v>
      </c>
      <c r="C229">
        <f t="shared" si="81"/>
        <v>0</v>
      </c>
      <c r="D229">
        <f t="shared" si="81"/>
        <v>0.16183033037982006</v>
      </c>
      <c r="E229">
        <f t="shared" si="81"/>
        <v>0.15364479077072393</v>
      </c>
      <c r="F229">
        <f t="shared" si="81"/>
        <v>0.12757226384652184</v>
      </c>
      <c r="G229">
        <f t="shared" si="81"/>
        <v>0</v>
      </c>
      <c r="H229">
        <f t="shared" si="81"/>
        <v>0</v>
      </c>
      <c r="I229">
        <f t="shared" si="81"/>
        <v>0</v>
      </c>
      <c r="J229">
        <f t="shared" si="81"/>
        <v>71.361226274389509</v>
      </c>
      <c r="K229">
        <f t="shared" si="81"/>
        <v>3.1935030199549739</v>
      </c>
      <c r="L229">
        <f t="shared" si="81"/>
        <v>39.379358122674454</v>
      </c>
      <c r="M229">
        <f t="shared" si="81"/>
        <v>34.803857450002454</v>
      </c>
      <c r="N229">
        <f t="shared" si="81"/>
        <v>0.29769754821863181</v>
      </c>
      <c r="O229">
        <f t="shared" si="81"/>
        <v>5.0150250095242672</v>
      </c>
      <c r="P229">
        <f t="shared" si="81"/>
        <v>15.651281316160832</v>
      </c>
      <c r="AB229">
        <f t="shared" ref="AB229:AH229" si="82">AB203</f>
        <v>23.497954084427143</v>
      </c>
      <c r="AC229">
        <f t="shared" si="82"/>
        <v>22.921269933941606</v>
      </c>
      <c r="AD229">
        <f t="shared" si="82"/>
        <v>23.36993466302048</v>
      </c>
      <c r="AE229">
        <f t="shared" si="82"/>
        <v>21.602172255443346</v>
      </c>
      <c r="AF229">
        <f t="shared" si="82"/>
        <v>20.554804791094465</v>
      </c>
      <c r="AG229">
        <f t="shared" si="82"/>
        <v>22.285731896301865</v>
      </c>
      <c r="AH229">
        <f t="shared" si="82"/>
        <v>21.602172255443346</v>
      </c>
    </row>
    <row r="230" spans="1:34" s="1" customFormat="1">
      <c r="A230" s="1" t="str">
        <f>A207</f>
        <v>StDev</v>
      </c>
      <c r="B230" s="1">
        <f t="shared" ref="B230:P230" si="83">B207</f>
        <v>0</v>
      </c>
      <c r="C230" s="1">
        <f t="shared" si="83"/>
        <v>0</v>
      </c>
      <c r="D230" s="1">
        <f t="shared" si="83"/>
        <v>8.3676816885565733E-2</v>
      </c>
      <c r="E230" s="1">
        <f t="shared" si="83"/>
        <v>6.5963166091969797E-2</v>
      </c>
      <c r="F230" s="1">
        <f t="shared" si="83"/>
        <v>6.5963166091969797E-2</v>
      </c>
      <c r="G230" s="1">
        <f t="shared" si="83"/>
        <v>0</v>
      </c>
      <c r="H230" s="1">
        <f t="shared" si="83"/>
        <v>0</v>
      </c>
      <c r="I230" s="1">
        <f t="shared" si="83"/>
        <v>0</v>
      </c>
      <c r="J230" s="1">
        <f t="shared" si="83"/>
        <v>62.416171474534231</v>
      </c>
      <c r="K230" s="1">
        <f t="shared" si="83"/>
        <v>2.2549091743605518</v>
      </c>
      <c r="L230" s="1">
        <f t="shared" si="83"/>
        <v>26.87329243233598</v>
      </c>
      <c r="M230" s="1">
        <f t="shared" si="83"/>
        <v>24.081956326528374</v>
      </c>
      <c r="N230" s="1">
        <f t="shared" si="83"/>
        <v>0.28491542888265059</v>
      </c>
      <c r="O230" s="1">
        <f t="shared" si="83"/>
        <v>3.4799897435746283</v>
      </c>
      <c r="P230" s="1">
        <f t="shared" si="83"/>
        <v>13.966573342812834</v>
      </c>
      <c r="AB230" s="1">
        <f t="shared" ref="AB230:AH230" si="84">AB207</f>
        <v>20.606197723388586</v>
      </c>
      <c r="AC230" s="1">
        <f t="shared" si="84"/>
        <v>22.638462845343543</v>
      </c>
      <c r="AD230" s="1">
        <f t="shared" si="84"/>
        <v>23.971136489857638</v>
      </c>
      <c r="AE230" s="1">
        <f t="shared" si="84"/>
        <v>19.348027130592765</v>
      </c>
      <c r="AF230" s="1">
        <f t="shared" si="84"/>
        <v>17.563073149695036</v>
      </c>
      <c r="AG230" s="1">
        <f t="shared" si="84"/>
        <v>27.01922392553978</v>
      </c>
      <c r="AH230" s="1">
        <f t="shared" si="84"/>
        <v>19.348027130592765</v>
      </c>
    </row>
    <row r="232" spans="1:34">
      <c r="F232" s="29">
        <f>F215</f>
        <v>0.98016054173324207</v>
      </c>
      <c r="G232" s="5">
        <v>0.9612594790636334</v>
      </c>
      <c r="H232" s="5">
        <v>0.96356742499175729</v>
      </c>
      <c r="I232" s="5">
        <v>0.9947246950214309</v>
      </c>
    </row>
    <row r="233" spans="1:34">
      <c r="F233" s="30">
        <f>F220</f>
        <v>0.91176984196280442</v>
      </c>
      <c r="G233" s="5">
        <v>0.78830874006810447</v>
      </c>
      <c r="H233" s="5">
        <v>0.9653802497162316</v>
      </c>
      <c r="I233" s="5">
        <v>0.9858115777525539</v>
      </c>
    </row>
    <row r="234" spans="1:34">
      <c r="A234" t="s">
        <v>361</v>
      </c>
    </row>
    <row r="235" spans="1:34">
      <c r="A235" s="12" t="s">
        <v>362</v>
      </c>
      <c r="B235" s="12"/>
      <c r="C235" s="12"/>
      <c r="D235" s="12"/>
      <c r="E235" s="12"/>
      <c r="F235" s="9">
        <f>AVERAGE(F232:F233)</f>
        <v>0.94596519184802319</v>
      </c>
      <c r="G235" s="9">
        <f>AVERAGE(G232:G233)</f>
        <v>0.87478410956586894</v>
      </c>
      <c r="H235" s="9">
        <f>AVERAGE(H232:H233)</f>
        <v>0.9644738373539945</v>
      </c>
    </row>
    <row r="236" spans="1:34">
      <c r="A236" s="11" t="s">
        <v>364</v>
      </c>
      <c r="B236" s="11"/>
      <c r="C236" s="11"/>
      <c r="D236" s="11"/>
      <c r="E236" s="11"/>
      <c r="F236" s="11"/>
      <c r="H236" s="9">
        <f>H235-F235</f>
        <v>1.8508645505971311E-2</v>
      </c>
    </row>
    <row r="237" spans="1:34">
      <c r="A237" s="11" t="s">
        <v>363</v>
      </c>
      <c r="B237" s="11"/>
      <c r="C237" s="11"/>
      <c r="D237" s="11"/>
      <c r="E237" s="11"/>
      <c r="F237" s="11"/>
    </row>
    <row r="238" spans="1:34">
      <c r="A238" s="12" t="s">
        <v>365</v>
      </c>
      <c r="B238" s="12"/>
      <c r="C238" s="12"/>
      <c r="D238" s="12"/>
      <c r="E238" s="12"/>
      <c r="F238" s="12"/>
    </row>
    <row r="239" spans="1:34">
      <c r="A239" t="s">
        <v>366</v>
      </c>
    </row>
    <row r="242" spans="1:8">
      <c r="A242" t="s">
        <v>349</v>
      </c>
    </row>
    <row r="243" spans="1:8">
      <c r="A243" s="11" t="s">
        <v>351</v>
      </c>
      <c r="B243" s="11"/>
      <c r="C243" s="11"/>
      <c r="D243" s="11"/>
      <c r="E243" s="11"/>
      <c r="F243" s="11"/>
      <c r="G243" s="11"/>
      <c r="H243" s="11"/>
    </row>
    <row r="244" spans="1:8">
      <c r="A244" s="11" t="s">
        <v>352</v>
      </c>
      <c r="B244" s="11"/>
      <c r="C244" s="11"/>
      <c r="D244" s="11"/>
      <c r="E244" s="11"/>
      <c r="F244" s="11"/>
      <c r="G244" s="11"/>
      <c r="H244" s="11"/>
    </row>
    <row r="245" spans="1:8">
      <c r="A245" s="11" t="s">
        <v>353</v>
      </c>
      <c r="B245" s="11"/>
      <c r="C245" s="11"/>
      <c r="D245" s="11"/>
      <c r="E245" s="11"/>
      <c r="F245" s="11"/>
      <c r="G245" s="11"/>
      <c r="H245" s="11"/>
    </row>
    <row r="246" spans="1:8">
      <c r="A246" s="11" t="s">
        <v>354</v>
      </c>
      <c r="B246" s="11"/>
      <c r="C246" s="11"/>
      <c r="D246" s="11"/>
      <c r="E246" s="11"/>
      <c r="F246" s="11"/>
      <c r="G246" s="11"/>
      <c r="H246" s="11"/>
    </row>
    <row r="247" spans="1:8">
      <c r="A247" s="12" t="s">
        <v>342</v>
      </c>
      <c r="B247" s="12"/>
      <c r="C247" s="12"/>
      <c r="D247" s="12"/>
      <c r="E247" s="12"/>
      <c r="F247" s="12"/>
      <c r="G247" s="12"/>
      <c r="H247" s="12"/>
    </row>
    <row r="248" spans="1:8">
      <c r="A248" s="11" t="s">
        <v>343</v>
      </c>
      <c r="B248" s="11"/>
      <c r="C248" s="11"/>
      <c r="D248" s="11"/>
      <c r="E248" s="11"/>
      <c r="F248" s="11"/>
      <c r="G248" s="11"/>
      <c r="H248" s="11"/>
    </row>
    <row r="249" spans="1:8">
      <c r="A249" s="11" t="s">
        <v>344</v>
      </c>
      <c r="B249" s="11"/>
      <c r="C249" s="11"/>
      <c r="D249" s="11"/>
      <c r="E249" s="11"/>
      <c r="F249" s="11"/>
      <c r="G249" s="11"/>
      <c r="H249" s="11"/>
    </row>
    <row r="250" spans="1:8">
      <c r="A250" s="11"/>
      <c r="B250" s="11" t="s">
        <v>345</v>
      </c>
      <c r="C250" s="11"/>
      <c r="D250" s="11"/>
      <c r="E250" s="11"/>
      <c r="F250" s="11"/>
      <c r="G250" s="11"/>
      <c r="H250" s="11"/>
    </row>
    <row r="251" spans="1:8">
      <c r="A251" s="12" t="s">
        <v>346</v>
      </c>
      <c r="B251" s="12"/>
      <c r="C251" s="12"/>
      <c r="D251" s="12"/>
      <c r="E251" s="12"/>
      <c r="F251" s="12"/>
      <c r="G251" s="12"/>
      <c r="H251" s="12"/>
    </row>
    <row r="252" spans="1:8">
      <c r="A252" s="11" t="s">
        <v>347</v>
      </c>
      <c r="B252" s="11"/>
      <c r="C252" s="11"/>
      <c r="D252" s="11"/>
      <c r="E252" s="11"/>
      <c r="F252" s="11"/>
      <c r="G252" s="11"/>
      <c r="H252" s="11"/>
    </row>
    <row r="253" spans="1:8">
      <c r="A253" s="11"/>
      <c r="B253" s="11" t="s">
        <v>355</v>
      </c>
      <c r="C253" s="11"/>
      <c r="D253" s="11"/>
      <c r="E253" s="11"/>
      <c r="F253" s="11"/>
      <c r="G253" s="11"/>
      <c r="H253" s="11"/>
    </row>
    <row r="256" spans="1:8">
      <c r="A256" t="s">
        <v>350</v>
      </c>
    </row>
    <row r="257" spans="1:8">
      <c r="A257" s="11" t="s">
        <v>351</v>
      </c>
      <c r="B257" s="11"/>
      <c r="C257" s="11"/>
      <c r="D257" s="11"/>
      <c r="E257" s="11"/>
      <c r="F257" s="11"/>
      <c r="G257" s="11"/>
      <c r="H257" s="11"/>
    </row>
    <row r="258" spans="1:8">
      <c r="A258" s="11" t="s">
        <v>356</v>
      </c>
      <c r="B258" s="11"/>
      <c r="C258" s="11"/>
      <c r="D258" s="11"/>
      <c r="E258" s="11"/>
      <c r="F258" s="11"/>
      <c r="G258" s="11"/>
      <c r="H258" s="11"/>
    </row>
    <row r="259" spans="1:8">
      <c r="A259" s="11" t="s">
        <v>357</v>
      </c>
      <c r="B259" s="11"/>
      <c r="C259" s="11"/>
      <c r="D259" s="11"/>
      <c r="E259" s="11"/>
      <c r="F259" s="11"/>
      <c r="G259" s="11"/>
      <c r="H259" s="11"/>
    </row>
    <row r="260" spans="1:8">
      <c r="A260" s="11" t="s">
        <v>358</v>
      </c>
      <c r="B260" s="11"/>
      <c r="C260" s="11"/>
      <c r="D260" s="11"/>
      <c r="E260" s="11"/>
      <c r="F260" s="11"/>
      <c r="G260" s="11"/>
      <c r="H260" s="11"/>
    </row>
    <row r="261" spans="1:8">
      <c r="A261" s="12" t="s">
        <v>342</v>
      </c>
      <c r="B261" s="12"/>
      <c r="C261" s="12"/>
      <c r="D261" s="12"/>
      <c r="E261" s="12"/>
      <c r="F261" s="12"/>
      <c r="G261" s="12"/>
      <c r="H261" s="12"/>
    </row>
    <row r="262" spans="1:8">
      <c r="A262" s="11" t="s">
        <v>343</v>
      </c>
      <c r="B262" s="11"/>
      <c r="C262" s="11"/>
      <c r="D262" s="11"/>
      <c r="E262" s="11"/>
      <c r="F262" s="11"/>
      <c r="G262" s="11"/>
      <c r="H262" s="11"/>
    </row>
    <row r="263" spans="1:8">
      <c r="A263" s="11" t="s">
        <v>344</v>
      </c>
      <c r="B263" s="11"/>
      <c r="C263" s="11"/>
      <c r="D263" s="11"/>
      <c r="E263" s="11"/>
      <c r="F263" s="11"/>
      <c r="G263" s="11"/>
      <c r="H263" s="11"/>
    </row>
    <row r="264" spans="1:8">
      <c r="A264" s="11"/>
      <c r="B264" s="11" t="s">
        <v>345</v>
      </c>
      <c r="C264" s="11"/>
      <c r="D264" s="11"/>
      <c r="E264" s="11"/>
      <c r="F264" s="11"/>
      <c r="G264" s="11"/>
      <c r="H264" s="11"/>
    </row>
    <row r="265" spans="1:8">
      <c r="A265" s="12" t="s">
        <v>346</v>
      </c>
      <c r="B265" s="12"/>
      <c r="C265" s="12"/>
      <c r="D265" s="12"/>
      <c r="E265" s="12"/>
      <c r="F265" s="12"/>
      <c r="G265" s="12"/>
      <c r="H265" s="12"/>
    </row>
    <row r="266" spans="1:8">
      <c r="A266" s="11" t="s">
        <v>347</v>
      </c>
      <c r="B266" s="11"/>
      <c r="C266" s="11"/>
      <c r="D266" s="11"/>
      <c r="E266" s="11"/>
      <c r="F266" s="11"/>
      <c r="G266" s="11"/>
      <c r="H266" s="11"/>
    </row>
    <row r="267" spans="1:8">
      <c r="A267" s="11"/>
      <c r="B267" s="11" t="s">
        <v>359</v>
      </c>
      <c r="C267" s="11"/>
      <c r="D267" s="11"/>
      <c r="E267" s="11"/>
      <c r="F267" s="11"/>
      <c r="G267" s="11"/>
      <c r="H267" s="11"/>
    </row>
    <row r="268" spans="1:8">
      <c r="A268" s="11"/>
      <c r="B268" s="11" t="s">
        <v>360</v>
      </c>
      <c r="C268" s="11"/>
      <c r="D268" s="11"/>
      <c r="E268" s="11"/>
      <c r="F268" s="11"/>
      <c r="G268" s="11"/>
      <c r="H268" s="11"/>
    </row>
  </sheetData>
  <sortState ref="A2:AH157">
    <sortCondition ref="C2:C157"/>
    <sortCondition ref="B2:B157"/>
    <sortCondition ref="A2:A15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P45"/>
  <sheetViews>
    <sheetView workbookViewId="0">
      <pane ySplit="1" topLeftCell="A21" activePane="bottomLeft" state="frozen"/>
      <selection pane="bottomLeft" activeCell="P42" sqref="P42"/>
    </sheetView>
  </sheetViews>
  <sheetFormatPr defaultRowHeight="15"/>
  <cols>
    <col min="1" max="1" width="7.42578125" bestFit="1" customWidth="1"/>
    <col min="2" max="2" width="8" bestFit="1" customWidth="1"/>
    <col min="3" max="3" width="6.7109375"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c r="A2">
        <v>1</v>
      </c>
      <c r="B2" t="s">
        <v>41</v>
      </c>
      <c r="C2">
        <v>23</v>
      </c>
      <c r="D2" t="s">
        <v>42</v>
      </c>
      <c r="E2" t="s">
        <v>43</v>
      </c>
      <c r="F2" t="s">
        <v>44</v>
      </c>
      <c r="G2" t="s">
        <v>45</v>
      </c>
      <c r="H2">
        <v>3</v>
      </c>
      <c r="I2">
        <v>3</v>
      </c>
      <c r="J2">
        <v>3</v>
      </c>
      <c r="K2">
        <v>3</v>
      </c>
      <c r="L2">
        <v>3</v>
      </c>
      <c r="M2" t="s">
        <v>47</v>
      </c>
      <c r="N2" t="s">
        <v>47</v>
      </c>
      <c r="O2" t="s">
        <v>47</v>
      </c>
      <c r="P2" t="s">
        <v>47</v>
      </c>
    </row>
    <row r="3" spans="1:16">
      <c r="A3">
        <v>2</v>
      </c>
      <c r="B3" t="s">
        <v>48</v>
      </c>
      <c r="C3">
        <v>24</v>
      </c>
      <c r="D3" t="s">
        <v>42</v>
      </c>
      <c r="E3" t="s">
        <v>43</v>
      </c>
      <c r="F3" t="s">
        <v>45</v>
      </c>
      <c r="G3" t="s">
        <v>49</v>
      </c>
      <c r="H3">
        <v>2</v>
      </c>
      <c r="I3">
        <v>1</v>
      </c>
      <c r="J3">
        <v>2</v>
      </c>
      <c r="K3">
        <v>3</v>
      </c>
      <c r="L3">
        <v>1</v>
      </c>
      <c r="M3" t="s">
        <v>43</v>
      </c>
      <c r="N3" t="s">
        <v>43</v>
      </c>
      <c r="O3" t="s">
        <v>47</v>
      </c>
      <c r="P3" t="s">
        <v>52</v>
      </c>
    </row>
    <row r="4" spans="1:16">
      <c r="A4">
        <v>3</v>
      </c>
      <c r="B4" t="s">
        <v>48</v>
      </c>
      <c r="C4">
        <v>27</v>
      </c>
      <c r="D4" t="s">
        <v>53</v>
      </c>
      <c r="E4" t="s">
        <v>43</v>
      </c>
      <c r="F4" t="s">
        <v>44</v>
      </c>
      <c r="G4" t="s">
        <v>44</v>
      </c>
      <c r="H4">
        <v>3</v>
      </c>
      <c r="I4">
        <v>3</v>
      </c>
      <c r="J4">
        <v>3</v>
      </c>
      <c r="K4">
        <v>3</v>
      </c>
      <c r="L4">
        <v>4</v>
      </c>
      <c r="M4" t="s">
        <v>47</v>
      </c>
      <c r="N4" t="s">
        <v>47</v>
      </c>
      <c r="O4" t="s">
        <v>47</v>
      </c>
      <c r="P4" t="s">
        <v>43</v>
      </c>
    </row>
    <row r="5" spans="1:16">
      <c r="A5">
        <v>5</v>
      </c>
      <c r="B5" t="s">
        <v>41</v>
      </c>
      <c r="C5">
        <v>20</v>
      </c>
      <c r="D5" t="s">
        <v>53</v>
      </c>
      <c r="E5" t="s">
        <v>43</v>
      </c>
      <c r="F5" t="s">
        <v>44</v>
      </c>
      <c r="G5" t="s">
        <v>44</v>
      </c>
      <c r="H5">
        <v>2</v>
      </c>
      <c r="I5">
        <v>1</v>
      </c>
      <c r="J5">
        <v>1</v>
      </c>
      <c r="K5">
        <v>2</v>
      </c>
      <c r="L5">
        <v>1</v>
      </c>
      <c r="M5" t="s">
        <v>43</v>
      </c>
      <c r="N5" t="s">
        <v>47</v>
      </c>
      <c r="O5" t="s">
        <v>47</v>
      </c>
      <c r="P5" t="s">
        <v>43</v>
      </c>
    </row>
    <row r="6" spans="1:16">
      <c r="A6">
        <v>6</v>
      </c>
      <c r="B6" t="s">
        <v>48</v>
      </c>
      <c r="C6">
        <v>30</v>
      </c>
      <c r="D6" t="s">
        <v>42</v>
      </c>
      <c r="E6" t="s">
        <v>43</v>
      </c>
      <c r="F6" t="s">
        <v>44</v>
      </c>
      <c r="G6" t="s">
        <v>49</v>
      </c>
      <c r="H6">
        <v>2</v>
      </c>
      <c r="I6">
        <v>2</v>
      </c>
      <c r="J6">
        <v>2</v>
      </c>
      <c r="K6">
        <v>2</v>
      </c>
      <c r="L6">
        <v>4</v>
      </c>
      <c r="M6" t="s">
        <v>43</v>
      </c>
      <c r="N6" t="s">
        <v>43</v>
      </c>
      <c r="O6" t="s">
        <v>47</v>
      </c>
      <c r="P6" t="s">
        <v>52</v>
      </c>
    </row>
    <row r="7" spans="1:16">
      <c r="A7">
        <v>7</v>
      </c>
      <c r="B7" t="s">
        <v>41</v>
      </c>
      <c r="C7">
        <v>24</v>
      </c>
      <c r="D7" t="s">
        <v>42</v>
      </c>
      <c r="E7" t="s">
        <v>43</v>
      </c>
      <c r="F7" t="s">
        <v>44</v>
      </c>
      <c r="G7" t="s">
        <v>45</v>
      </c>
      <c r="H7">
        <v>3</v>
      </c>
      <c r="I7">
        <v>3</v>
      </c>
      <c r="J7">
        <v>3</v>
      </c>
      <c r="K7">
        <v>3</v>
      </c>
      <c r="L7">
        <v>4</v>
      </c>
      <c r="M7" t="s">
        <v>47</v>
      </c>
      <c r="N7" t="s">
        <v>47</v>
      </c>
      <c r="O7" t="s">
        <v>47</v>
      </c>
      <c r="P7" t="s">
        <v>52</v>
      </c>
    </row>
    <row r="8" spans="1:16">
      <c r="A8">
        <v>8</v>
      </c>
      <c r="B8" t="s">
        <v>41</v>
      </c>
      <c r="C8">
        <v>20</v>
      </c>
      <c r="D8" t="s">
        <v>53</v>
      </c>
      <c r="E8" t="s">
        <v>43</v>
      </c>
      <c r="F8" t="s">
        <v>44</v>
      </c>
      <c r="G8" t="s">
        <v>44</v>
      </c>
      <c r="H8">
        <v>3</v>
      </c>
      <c r="I8">
        <v>2</v>
      </c>
      <c r="J8">
        <v>2</v>
      </c>
      <c r="K8">
        <v>3</v>
      </c>
      <c r="L8">
        <v>4</v>
      </c>
      <c r="M8" t="s">
        <v>47</v>
      </c>
      <c r="N8" t="s">
        <v>47</v>
      </c>
      <c r="O8" t="s">
        <v>54</v>
      </c>
      <c r="P8" t="s">
        <v>52</v>
      </c>
    </row>
    <row r="9" spans="1:16">
      <c r="A9">
        <v>9</v>
      </c>
      <c r="B9" t="s">
        <v>41</v>
      </c>
      <c r="C9">
        <v>23</v>
      </c>
      <c r="D9" t="s">
        <v>53</v>
      </c>
      <c r="E9" t="s">
        <v>43</v>
      </c>
      <c r="F9" t="s">
        <v>45</v>
      </c>
      <c r="G9" t="s">
        <v>45</v>
      </c>
      <c r="H9">
        <v>3</v>
      </c>
      <c r="I9">
        <v>2</v>
      </c>
      <c r="J9">
        <v>1</v>
      </c>
      <c r="K9">
        <v>3</v>
      </c>
      <c r="L9">
        <v>3</v>
      </c>
      <c r="M9" t="s">
        <v>47</v>
      </c>
      <c r="N9" t="s">
        <v>47</v>
      </c>
      <c r="O9" t="s">
        <v>43</v>
      </c>
      <c r="P9" t="s">
        <v>47</v>
      </c>
    </row>
    <row r="10" spans="1:16">
      <c r="A10">
        <v>10</v>
      </c>
      <c r="B10" t="s">
        <v>48</v>
      </c>
      <c r="C10">
        <v>24</v>
      </c>
      <c r="D10" t="s">
        <v>42</v>
      </c>
      <c r="E10" t="s">
        <v>43</v>
      </c>
      <c r="F10" t="s">
        <v>44</v>
      </c>
      <c r="G10" t="s">
        <v>49</v>
      </c>
      <c r="H10">
        <v>3</v>
      </c>
      <c r="I10">
        <v>2</v>
      </c>
      <c r="J10">
        <v>2</v>
      </c>
      <c r="K10">
        <v>2</v>
      </c>
      <c r="L10">
        <v>3</v>
      </c>
      <c r="M10" t="s">
        <v>43</v>
      </c>
      <c r="N10" t="s">
        <v>47</v>
      </c>
      <c r="O10" t="s">
        <v>47</v>
      </c>
      <c r="P10" t="s">
        <v>47</v>
      </c>
    </row>
    <row r="11" spans="1:16">
      <c r="A11">
        <v>11</v>
      </c>
      <c r="B11" t="s">
        <v>41</v>
      </c>
      <c r="C11">
        <v>20</v>
      </c>
      <c r="D11" t="s">
        <v>42</v>
      </c>
      <c r="E11" t="s">
        <v>43</v>
      </c>
      <c r="F11" t="s">
        <v>44</v>
      </c>
      <c r="G11" t="s">
        <v>49</v>
      </c>
      <c r="H11">
        <v>2</v>
      </c>
      <c r="I11">
        <v>1</v>
      </c>
      <c r="J11">
        <v>1</v>
      </c>
      <c r="K11">
        <v>3</v>
      </c>
      <c r="L11">
        <v>3</v>
      </c>
      <c r="M11" t="s">
        <v>47</v>
      </c>
      <c r="N11" t="s">
        <v>43</v>
      </c>
      <c r="O11" t="s">
        <v>43</v>
      </c>
      <c r="P11" t="s">
        <v>52</v>
      </c>
    </row>
    <row r="12" spans="1:16">
      <c r="A12">
        <v>12</v>
      </c>
      <c r="B12" t="s">
        <v>48</v>
      </c>
      <c r="C12">
        <v>20</v>
      </c>
      <c r="D12" t="s">
        <v>42</v>
      </c>
      <c r="E12" t="s">
        <v>43</v>
      </c>
      <c r="F12" t="s">
        <v>45</v>
      </c>
      <c r="G12" t="s">
        <v>49</v>
      </c>
      <c r="H12">
        <v>2</v>
      </c>
      <c r="I12">
        <v>2</v>
      </c>
      <c r="J12">
        <v>3</v>
      </c>
      <c r="K12">
        <v>3</v>
      </c>
      <c r="L12">
        <v>3</v>
      </c>
      <c r="M12" t="s">
        <v>47</v>
      </c>
      <c r="N12" t="s">
        <v>43</v>
      </c>
      <c r="O12" t="s">
        <v>43</v>
      </c>
      <c r="P12" t="s">
        <v>52</v>
      </c>
    </row>
    <row r="13" spans="1:16">
      <c r="A13">
        <v>13</v>
      </c>
      <c r="B13" t="s">
        <v>41</v>
      </c>
      <c r="C13">
        <v>24</v>
      </c>
      <c r="D13" t="s">
        <v>42</v>
      </c>
      <c r="E13" t="s">
        <v>43</v>
      </c>
      <c r="F13" t="s">
        <v>44</v>
      </c>
      <c r="G13" t="s">
        <v>45</v>
      </c>
      <c r="H13">
        <v>3</v>
      </c>
      <c r="I13">
        <v>1</v>
      </c>
      <c r="J13">
        <v>3</v>
      </c>
      <c r="K13">
        <v>3</v>
      </c>
      <c r="L13">
        <v>1</v>
      </c>
      <c r="M13" t="s">
        <v>47</v>
      </c>
      <c r="N13" t="s">
        <v>47</v>
      </c>
      <c r="O13" t="s">
        <v>47</v>
      </c>
      <c r="P13" t="s">
        <v>52</v>
      </c>
    </row>
    <row r="14" spans="1:16">
      <c r="A14">
        <v>14</v>
      </c>
      <c r="B14" t="s">
        <v>41</v>
      </c>
      <c r="C14">
        <v>22</v>
      </c>
      <c r="D14" t="s">
        <v>53</v>
      </c>
      <c r="E14" t="s">
        <v>43</v>
      </c>
      <c r="F14" t="s">
        <v>44</v>
      </c>
      <c r="G14" t="s">
        <v>44</v>
      </c>
      <c r="H14">
        <v>2</v>
      </c>
      <c r="I14">
        <v>1</v>
      </c>
      <c r="J14">
        <v>2</v>
      </c>
      <c r="K14">
        <v>3</v>
      </c>
      <c r="L14">
        <v>3</v>
      </c>
      <c r="M14" t="s">
        <v>47</v>
      </c>
      <c r="N14" t="s">
        <v>47</v>
      </c>
      <c r="O14" t="s">
        <v>43</v>
      </c>
      <c r="P14" t="s">
        <v>52</v>
      </c>
    </row>
    <row r="15" spans="1:16">
      <c r="A15">
        <v>15</v>
      </c>
      <c r="B15" t="s">
        <v>41</v>
      </c>
      <c r="C15">
        <v>20</v>
      </c>
      <c r="D15" t="s">
        <v>53</v>
      </c>
      <c r="E15" t="s">
        <v>43</v>
      </c>
      <c r="F15" t="s">
        <v>45</v>
      </c>
      <c r="G15" t="s">
        <v>49</v>
      </c>
      <c r="H15">
        <v>2</v>
      </c>
      <c r="I15">
        <v>1</v>
      </c>
      <c r="J15">
        <v>2</v>
      </c>
      <c r="K15">
        <v>2</v>
      </c>
      <c r="L15">
        <v>2</v>
      </c>
      <c r="M15" t="s">
        <v>43</v>
      </c>
      <c r="N15" t="s">
        <v>43</v>
      </c>
      <c r="O15" t="s">
        <v>47</v>
      </c>
      <c r="P15" t="s">
        <v>52</v>
      </c>
    </row>
    <row r="16" spans="1:16">
      <c r="A16">
        <v>16</v>
      </c>
      <c r="B16" t="s">
        <v>48</v>
      </c>
      <c r="C16">
        <v>25</v>
      </c>
      <c r="D16" t="s">
        <v>53</v>
      </c>
      <c r="E16" t="s">
        <v>43</v>
      </c>
      <c r="F16" t="s">
        <v>49</v>
      </c>
      <c r="G16" t="s">
        <v>55</v>
      </c>
      <c r="H16">
        <v>2</v>
      </c>
      <c r="I16">
        <v>1</v>
      </c>
      <c r="J16">
        <v>3</v>
      </c>
      <c r="K16">
        <v>3</v>
      </c>
      <c r="L16">
        <v>2</v>
      </c>
      <c r="M16" t="s">
        <v>47</v>
      </c>
      <c r="N16" t="s">
        <v>47</v>
      </c>
      <c r="O16" t="s">
        <v>43</v>
      </c>
      <c r="P16" t="s">
        <v>47</v>
      </c>
    </row>
    <row r="17" spans="1:16">
      <c r="A17">
        <v>17</v>
      </c>
      <c r="B17" t="s">
        <v>48</v>
      </c>
      <c r="C17">
        <v>21</v>
      </c>
      <c r="D17" t="s">
        <v>53</v>
      </c>
      <c r="E17" t="s">
        <v>43</v>
      </c>
      <c r="F17" t="s">
        <v>44</v>
      </c>
      <c r="G17" t="s">
        <v>45</v>
      </c>
      <c r="H17">
        <v>2</v>
      </c>
      <c r="I17">
        <v>1</v>
      </c>
      <c r="J17">
        <v>2</v>
      </c>
      <c r="K17">
        <v>2</v>
      </c>
      <c r="L17">
        <v>2</v>
      </c>
      <c r="M17" t="s">
        <v>43</v>
      </c>
      <c r="N17" t="s">
        <v>43</v>
      </c>
      <c r="O17" t="s">
        <v>43</v>
      </c>
      <c r="P17" t="s">
        <v>52</v>
      </c>
    </row>
    <row r="18" spans="1:16">
      <c r="A18">
        <v>18</v>
      </c>
      <c r="B18" t="s">
        <v>48</v>
      </c>
      <c r="C18">
        <v>19</v>
      </c>
      <c r="D18" t="s">
        <v>42</v>
      </c>
      <c r="E18" t="s">
        <v>43</v>
      </c>
      <c r="F18" t="s">
        <v>45</v>
      </c>
      <c r="G18" t="s">
        <v>56</v>
      </c>
      <c r="H18">
        <v>2</v>
      </c>
      <c r="I18">
        <v>1</v>
      </c>
      <c r="J18">
        <v>2</v>
      </c>
      <c r="K18">
        <v>3</v>
      </c>
      <c r="L18">
        <v>1</v>
      </c>
      <c r="M18" t="s">
        <v>47</v>
      </c>
      <c r="N18" t="s">
        <v>43</v>
      </c>
      <c r="O18" t="s">
        <v>47</v>
      </c>
      <c r="P18" t="s">
        <v>52</v>
      </c>
    </row>
    <row r="19" spans="1:16">
      <c r="A19">
        <v>19</v>
      </c>
      <c r="B19" t="s">
        <v>48</v>
      </c>
      <c r="C19">
        <v>23</v>
      </c>
      <c r="D19" t="s">
        <v>42</v>
      </c>
      <c r="E19" t="s">
        <v>43</v>
      </c>
      <c r="F19" t="s">
        <v>49</v>
      </c>
      <c r="G19" t="s">
        <v>55</v>
      </c>
      <c r="H19">
        <v>2</v>
      </c>
      <c r="I19">
        <v>2</v>
      </c>
      <c r="J19">
        <v>2</v>
      </c>
      <c r="K19">
        <v>3</v>
      </c>
      <c r="L19">
        <v>2</v>
      </c>
      <c r="M19" t="s">
        <v>47</v>
      </c>
      <c r="N19" t="s">
        <v>43</v>
      </c>
      <c r="O19" t="s">
        <v>43</v>
      </c>
      <c r="P19" t="s">
        <v>43</v>
      </c>
    </row>
    <row r="20" spans="1:16">
      <c r="A20">
        <v>20</v>
      </c>
      <c r="B20" t="s">
        <v>48</v>
      </c>
      <c r="C20">
        <v>22</v>
      </c>
      <c r="D20" t="s">
        <v>42</v>
      </c>
      <c r="E20" t="s">
        <v>43</v>
      </c>
      <c r="F20" t="s">
        <v>44</v>
      </c>
      <c r="G20" t="s">
        <v>44</v>
      </c>
      <c r="H20">
        <v>2</v>
      </c>
      <c r="I20">
        <v>2</v>
      </c>
      <c r="J20">
        <v>2</v>
      </c>
      <c r="K20">
        <v>1</v>
      </c>
      <c r="L20">
        <v>1</v>
      </c>
      <c r="M20" t="s">
        <v>47</v>
      </c>
      <c r="N20" t="s">
        <v>43</v>
      </c>
      <c r="O20" t="s">
        <v>47</v>
      </c>
      <c r="P20" t="s">
        <v>47</v>
      </c>
    </row>
    <row r="21" spans="1:16">
      <c r="A21">
        <v>21</v>
      </c>
      <c r="B21" t="s">
        <v>48</v>
      </c>
      <c r="C21">
        <v>25</v>
      </c>
      <c r="D21" t="s">
        <v>53</v>
      </c>
      <c r="E21" t="s">
        <v>43</v>
      </c>
      <c r="F21" t="s">
        <v>44</v>
      </c>
      <c r="G21" t="s">
        <v>49</v>
      </c>
      <c r="H21">
        <v>2</v>
      </c>
      <c r="I21">
        <v>2</v>
      </c>
      <c r="J21">
        <v>2</v>
      </c>
      <c r="K21">
        <v>3</v>
      </c>
      <c r="L21">
        <v>3</v>
      </c>
      <c r="M21" t="s">
        <v>47</v>
      </c>
      <c r="N21" t="s">
        <v>43</v>
      </c>
      <c r="O21" t="s">
        <v>43</v>
      </c>
      <c r="P21" t="s">
        <v>52</v>
      </c>
    </row>
    <row r="22" spans="1:16">
      <c r="A22">
        <v>22</v>
      </c>
      <c r="B22" t="s">
        <v>41</v>
      </c>
      <c r="C22">
        <v>25</v>
      </c>
      <c r="D22" t="s">
        <v>53</v>
      </c>
      <c r="E22" t="s">
        <v>43</v>
      </c>
      <c r="F22" t="s">
        <v>45</v>
      </c>
      <c r="G22" t="s">
        <v>49</v>
      </c>
      <c r="H22">
        <v>2</v>
      </c>
      <c r="I22">
        <v>1</v>
      </c>
      <c r="J22">
        <v>3</v>
      </c>
      <c r="K22">
        <v>3</v>
      </c>
      <c r="L22">
        <v>3</v>
      </c>
      <c r="M22" t="s">
        <v>47</v>
      </c>
      <c r="N22" t="s">
        <v>47</v>
      </c>
      <c r="O22" t="s">
        <v>43</v>
      </c>
      <c r="P22" t="s">
        <v>52</v>
      </c>
    </row>
    <row r="23" spans="1:16">
      <c r="A23">
        <v>23</v>
      </c>
      <c r="B23" t="s">
        <v>41</v>
      </c>
      <c r="C23">
        <v>21</v>
      </c>
      <c r="D23" t="s">
        <v>42</v>
      </c>
      <c r="E23" t="s">
        <v>43</v>
      </c>
      <c r="F23" t="s">
        <v>44</v>
      </c>
      <c r="G23" t="s">
        <v>44</v>
      </c>
      <c r="H23">
        <v>2</v>
      </c>
      <c r="I23">
        <v>1</v>
      </c>
      <c r="J23">
        <v>2</v>
      </c>
      <c r="K23">
        <v>2</v>
      </c>
      <c r="L23">
        <v>2</v>
      </c>
      <c r="M23" t="s">
        <v>43</v>
      </c>
      <c r="N23" t="s">
        <v>43</v>
      </c>
      <c r="O23" t="s">
        <v>43</v>
      </c>
      <c r="P23" t="s">
        <v>43</v>
      </c>
    </row>
    <row r="24" spans="1:16">
      <c r="A24">
        <v>24</v>
      </c>
      <c r="B24" t="s">
        <v>48</v>
      </c>
      <c r="C24">
        <v>23</v>
      </c>
      <c r="D24" t="s">
        <v>53</v>
      </c>
      <c r="E24" t="s">
        <v>43</v>
      </c>
      <c r="F24" t="s">
        <v>45</v>
      </c>
      <c r="G24" t="s">
        <v>55</v>
      </c>
      <c r="H24">
        <v>2</v>
      </c>
      <c r="I24">
        <v>1</v>
      </c>
      <c r="J24">
        <v>2</v>
      </c>
      <c r="K24">
        <v>3</v>
      </c>
      <c r="L24">
        <v>2</v>
      </c>
      <c r="M24" t="s">
        <v>43</v>
      </c>
      <c r="N24" t="s">
        <v>47</v>
      </c>
      <c r="O24" t="s">
        <v>43</v>
      </c>
      <c r="P24" t="s">
        <v>47</v>
      </c>
    </row>
    <row r="25" spans="1:16">
      <c r="A25">
        <v>25</v>
      </c>
      <c r="B25" t="s">
        <v>48</v>
      </c>
      <c r="C25">
        <v>21</v>
      </c>
      <c r="D25" t="s">
        <v>42</v>
      </c>
      <c r="E25" t="s">
        <v>43</v>
      </c>
      <c r="F25" t="s">
        <v>44</v>
      </c>
      <c r="G25" t="s">
        <v>49</v>
      </c>
      <c r="H25">
        <v>2</v>
      </c>
      <c r="I25">
        <v>2</v>
      </c>
      <c r="J25">
        <v>2</v>
      </c>
      <c r="K25">
        <v>2</v>
      </c>
      <c r="L25">
        <v>2</v>
      </c>
      <c r="M25" t="s">
        <v>43</v>
      </c>
      <c r="N25" t="s">
        <v>43</v>
      </c>
      <c r="O25" t="s">
        <v>43</v>
      </c>
      <c r="P25" t="s">
        <v>43</v>
      </c>
    </row>
    <row r="26" spans="1:16">
      <c r="A26">
        <v>26</v>
      </c>
      <c r="B26" t="s">
        <v>48</v>
      </c>
      <c r="C26">
        <v>25</v>
      </c>
      <c r="D26" t="s">
        <v>53</v>
      </c>
      <c r="E26" t="s">
        <v>43</v>
      </c>
      <c r="F26" t="s">
        <v>45</v>
      </c>
      <c r="G26" t="s">
        <v>55</v>
      </c>
      <c r="H26">
        <v>1</v>
      </c>
      <c r="I26">
        <v>1</v>
      </c>
      <c r="J26">
        <v>2</v>
      </c>
      <c r="K26">
        <v>3</v>
      </c>
      <c r="L26">
        <v>1</v>
      </c>
      <c r="M26" t="s">
        <v>43</v>
      </c>
      <c r="N26" t="s">
        <v>43</v>
      </c>
      <c r="O26" t="s">
        <v>54</v>
      </c>
      <c r="P26" t="s">
        <v>47</v>
      </c>
    </row>
    <row r="27" spans="1:16">
      <c r="A27">
        <v>27</v>
      </c>
      <c r="B27" t="s">
        <v>41</v>
      </c>
      <c r="C27">
        <v>24</v>
      </c>
      <c r="D27" t="s">
        <v>53</v>
      </c>
      <c r="E27" t="s">
        <v>43</v>
      </c>
      <c r="F27" t="s">
        <v>45</v>
      </c>
      <c r="G27" t="s">
        <v>55</v>
      </c>
      <c r="H27">
        <v>2</v>
      </c>
      <c r="I27">
        <v>1</v>
      </c>
      <c r="J27">
        <v>1</v>
      </c>
      <c r="K27">
        <v>1</v>
      </c>
      <c r="L27">
        <v>2</v>
      </c>
      <c r="M27" t="s">
        <v>47</v>
      </c>
      <c r="N27" t="s">
        <v>47</v>
      </c>
      <c r="O27" t="s">
        <v>47</v>
      </c>
      <c r="P27" t="s">
        <v>47</v>
      </c>
    </row>
    <row r="29" spans="1:16">
      <c r="B29" s="3">
        <f>COUNTIF(B2:B27, " Male")</f>
        <v>14</v>
      </c>
      <c r="C29">
        <f>AVERAGE(C2:C27)</f>
        <v>22.884615384615383</v>
      </c>
      <c r="D29">
        <f>COUNTIF(D2:D27, " Normal")</f>
        <v>13</v>
      </c>
      <c r="F29">
        <f>COUNTIF(F2:F27," Not at all experienced")</f>
        <v>15</v>
      </c>
      <c r="G29">
        <f>COUNTIF(G2:G27," Not at all experienced")</f>
        <v>6</v>
      </c>
      <c r="H29">
        <f>COUNTIF(H2:H27,"1")</f>
        <v>1</v>
      </c>
      <c r="I29" s="3">
        <f>COUNTIF(I2:I27,"1")</f>
        <v>14</v>
      </c>
      <c r="J29">
        <f>COUNTIF(J2:J27,"1")</f>
        <v>4</v>
      </c>
      <c r="K29">
        <f>COUNTIF(K2:K27,"1")</f>
        <v>2</v>
      </c>
      <c r="L29" s="3">
        <f>COUNTIF(L2:L27,"1")</f>
        <v>6</v>
      </c>
      <c r="M29">
        <f>COUNTIF(M2:M27, " Yes")</f>
        <v>16</v>
      </c>
      <c r="N29">
        <f>COUNTIF(N2:N27, " Yes")</f>
        <v>13</v>
      </c>
      <c r="O29">
        <f>COUNTIF(O2:O27, " Yes")</f>
        <v>12</v>
      </c>
      <c r="P29">
        <f>COUNTIF(P2:P27, " Yes")</f>
        <v>8</v>
      </c>
    </row>
    <row r="30" spans="1:16">
      <c r="B30" s="3">
        <f>COUNTIF(B2:B27, " Female")</f>
        <v>12</v>
      </c>
      <c r="D30">
        <f>COUNTIF(D2:D27, " Corrected-to-normal")</f>
        <v>13</v>
      </c>
      <c r="F30">
        <f>COUNTIF(F2:F27," Slightly experienced")</f>
        <v>9</v>
      </c>
      <c r="G30">
        <f>COUNTIF(G2:G27," Slightly experienced")</f>
        <v>5</v>
      </c>
      <c r="H30" s="3">
        <f>COUNTIF(H2:H27,"2")</f>
        <v>18</v>
      </c>
      <c r="I30">
        <f>COUNTIF(I2:I27,"2")</f>
        <v>9</v>
      </c>
      <c r="J30" s="3">
        <f>COUNTIF(J2:J27,"2")</f>
        <v>15</v>
      </c>
      <c r="K30">
        <f>COUNTIF(K2:K27,"2")</f>
        <v>7</v>
      </c>
      <c r="L30" s="3">
        <f>COUNTIF(L2:L27,"2")</f>
        <v>8</v>
      </c>
      <c r="M30">
        <f>COUNTIF(M2:M27, " No")</f>
        <v>10</v>
      </c>
      <c r="N30" s="3">
        <f>COUNTIF(N2:N27, " No")</f>
        <v>13</v>
      </c>
      <c r="O30" s="3">
        <f>COUNTIF(O2:O27, " No")</f>
        <v>12</v>
      </c>
      <c r="P30" s="3">
        <f>COUNTIF(P2:P27, " No")</f>
        <v>5</v>
      </c>
    </row>
    <row r="31" spans="1:16">
      <c r="B31" t="s">
        <v>48</v>
      </c>
      <c r="D31" t="s">
        <v>42</v>
      </c>
      <c r="F31">
        <f>COUNTIF(F2:F27," Moderately experienced")</f>
        <v>2</v>
      </c>
      <c r="G31">
        <f>COUNTIF(G2:G27," Moderately experienced")</f>
        <v>9</v>
      </c>
      <c r="H31">
        <f>COUNTIF(H2:H27,"3")</f>
        <v>7</v>
      </c>
      <c r="I31">
        <f>COUNTIF(I2:I27,"3")</f>
        <v>3</v>
      </c>
      <c r="J31">
        <f>COUNTIF(J2:J27,"3")</f>
        <v>7</v>
      </c>
      <c r="K31" s="3">
        <f>COUNTIF(K2:K27,"3")</f>
        <v>17</v>
      </c>
      <c r="L31" s="3">
        <f>COUNTIF(L2:L27,"3")</f>
        <v>8</v>
      </c>
      <c r="M31" t="s">
        <v>47</v>
      </c>
      <c r="N31" t="s">
        <v>47</v>
      </c>
      <c r="O31">
        <f>COUNTIF(O2:O27," Do not remember")</f>
        <v>2</v>
      </c>
      <c r="P31" s="3">
        <f>COUNTIF(P2:P27," Not sure")</f>
        <v>13</v>
      </c>
    </row>
    <row r="32" spans="1:16">
      <c r="B32" t="s">
        <v>41</v>
      </c>
      <c r="D32" t="s">
        <v>53</v>
      </c>
      <c r="F32" t="s">
        <v>44</v>
      </c>
      <c r="G32">
        <f>COUNTIF(G2:G27," Very experienced")</f>
        <v>5</v>
      </c>
      <c r="H32" t="s">
        <v>51</v>
      </c>
      <c r="I32" s="3" t="s">
        <v>51</v>
      </c>
      <c r="J32" t="s">
        <v>51</v>
      </c>
      <c r="K32" t="s">
        <v>51</v>
      </c>
      <c r="L32" s="3">
        <f>COUNTIF(L2:L27,"4")</f>
        <v>4</v>
      </c>
      <c r="M32" t="s">
        <v>43</v>
      </c>
      <c r="N32" s="3" t="s">
        <v>43</v>
      </c>
      <c r="O32" t="s">
        <v>47</v>
      </c>
      <c r="P32" t="s">
        <v>47</v>
      </c>
    </row>
    <row r="33" spans="2:16">
      <c r="F33" t="s">
        <v>45</v>
      </c>
      <c r="G33">
        <f>COUNTIF(G2:G27," Extremely experienced")</f>
        <v>1</v>
      </c>
      <c r="H33" s="3" t="s">
        <v>50</v>
      </c>
      <c r="I33" t="s">
        <v>50</v>
      </c>
      <c r="J33" s="3" t="s">
        <v>50</v>
      </c>
      <c r="K33" t="s">
        <v>50</v>
      </c>
      <c r="L33" t="s">
        <v>51</v>
      </c>
      <c r="O33" s="3" t="s">
        <v>43</v>
      </c>
      <c r="P33" s="3" t="s">
        <v>43</v>
      </c>
    </row>
    <row r="34" spans="2:16">
      <c r="F34" t="s">
        <v>49</v>
      </c>
      <c r="G34" t="s">
        <v>44</v>
      </c>
      <c r="H34" t="s">
        <v>46</v>
      </c>
      <c r="I34" t="s">
        <v>46</v>
      </c>
      <c r="J34" t="s">
        <v>46</v>
      </c>
      <c r="K34" s="3" t="s">
        <v>46</v>
      </c>
      <c r="L34" t="s">
        <v>50</v>
      </c>
      <c r="O34" t="s">
        <v>54</v>
      </c>
      <c r="P34" s="3" t="s">
        <v>52</v>
      </c>
    </row>
    <row r="35" spans="2:16">
      <c r="B35" t="s">
        <v>367</v>
      </c>
      <c r="C35">
        <f>MIN(C2:C27)</f>
        <v>19</v>
      </c>
      <c r="G35" t="s">
        <v>45</v>
      </c>
      <c r="L35" t="s">
        <v>46</v>
      </c>
    </row>
    <row r="36" spans="2:16">
      <c r="B36" t="s">
        <v>368</v>
      </c>
      <c r="C36">
        <f>MAX(C2:C27)</f>
        <v>30</v>
      </c>
      <c r="G36" t="s">
        <v>49</v>
      </c>
      <c r="L36" t="s">
        <v>320</v>
      </c>
    </row>
    <row r="37" spans="2:16">
      <c r="G37" t="s">
        <v>55</v>
      </c>
    </row>
    <row r="38" spans="2:16">
      <c r="G38" t="s">
        <v>56</v>
      </c>
    </row>
    <row r="40" spans="2:16">
      <c r="B40" s="7">
        <f>B29/26</f>
        <v>0.53846153846153844</v>
      </c>
      <c r="D40" s="8">
        <f>D29/26</f>
        <v>0.5</v>
      </c>
      <c r="F40" s="8">
        <f t="shared" ref="F40:J42" si="0">F29/26</f>
        <v>0.57692307692307687</v>
      </c>
      <c r="G40" s="8">
        <f t="shared" si="0"/>
        <v>0.23076923076923078</v>
      </c>
      <c r="H40" s="8">
        <f t="shared" si="0"/>
        <v>3.8461538461538464E-2</v>
      </c>
      <c r="I40" s="7">
        <f t="shared" si="0"/>
        <v>0.53846153846153844</v>
      </c>
      <c r="J40" s="8">
        <f t="shared" si="0"/>
        <v>0.15384615384615385</v>
      </c>
      <c r="K40" s="8">
        <f t="shared" ref="K40:L42" si="1">K29/26</f>
        <v>7.6923076923076927E-2</v>
      </c>
      <c r="L40" s="7">
        <f t="shared" si="1"/>
        <v>0.23076923076923078</v>
      </c>
      <c r="M40" s="8">
        <f t="shared" ref="M40" si="2">M29/26</f>
        <v>0.61538461538461542</v>
      </c>
      <c r="N40" s="8">
        <f t="shared" ref="N40:O42" si="3">N29/26</f>
        <v>0.5</v>
      </c>
      <c r="O40" s="8">
        <f t="shared" si="3"/>
        <v>0.46153846153846156</v>
      </c>
      <c r="P40" s="8">
        <f t="shared" ref="P40" si="4">P29/26</f>
        <v>0.30769230769230771</v>
      </c>
    </row>
    <row r="41" spans="2:16">
      <c r="B41" s="7">
        <f>B30/26</f>
        <v>0.46153846153846156</v>
      </c>
      <c r="D41" s="8">
        <f>D30/26</f>
        <v>0.5</v>
      </c>
      <c r="F41" s="8">
        <f t="shared" si="0"/>
        <v>0.34615384615384615</v>
      </c>
      <c r="G41" s="8">
        <f t="shared" si="0"/>
        <v>0.19230769230769232</v>
      </c>
      <c r="H41" s="7">
        <f t="shared" si="0"/>
        <v>0.69230769230769229</v>
      </c>
      <c r="I41" s="8">
        <f t="shared" si="0"/>
        <v>0.34615384615384615</v>
      </c>
      <c r="J41" s="7">
        <f t="shared" si="0"/>
        <v>0.57692307692307687</v>
      </c>
      <c r="K41" s="8">
        <f t="shared" si="1"/>
        <v>0.26923076923076922</v>
      </c>
      <c r="L41" s="7">
        <f t="shared" si="1"/>
        <v>0.30769230769230771</v>
      </c>
      <c r="M41" s="8">
        <f t="shared" ref="M41" si="5">M30/26</f>
        <v>0.38461538461538464</v>
      </c>
      <c r="N41" s="7">
        <f t="shared" si="3"/>
        <v>0.5</v>
      </c>
      <c r="O41" s="7">
        <f t="shared" si="3"/>
        <v>0.46153846153846156</v>
      </c>
      <c r="P41" s="7">
        <f t="shared" ref="P41" si="6">P30/26</f>
        <v>0.19230769230769232</v>
      </c>
    </row>
    <row r="42" spans="2:16">
      <c r="F42" s="8">
        <f t="shared" si="0"/>
        <v>7.6923076923076927E-2</v>
      </c>
      <c r="G42" s="8">
        <f t="shared" si="0"/>
        <v>0.34615384615384615</v>
      </c>
      <c r="H42" s="8">
        <f t="shared" si="0"/>
        <v>0.26923076923076922</v>
      </c>
      <c r="I42" s="8">
        <f t="shared" si="0"/>
        <v>0.11538461538461539</v>
      </c>
      <c r="J42" s="8">
        <f t="shared" si="0"/>
        <v>0.26923076923076922</v>
      </c>
      <c r="K42" s="7">
        <f t="shared" si="1"/>
        <v>0.65384615384615385</v>
      </c>
      <c r="L42" s="7">
        <f t="shared" si="1"/>
        <v>0.30769230769230771</v>
      </c>
      <c r="N42" s="8"/>
      <c r="O42" s="8">
        <f t="shared" si="3"/>
        <v>7.6923076923076927E-2</v>
      </c>
      <c r="P42" s="7">
        <f t="shared" ref="P42" si="7">P31/26</f>
        <v>0.5</v>
      </c>
    </row>
    <row r="43" spans="2:16">
      <c r="G43" s="8">
        <f>G32/26</f>
        <v>0.19230769230769232</v>
      </c>
      <c r="L43" s="7">
        <f t="shared" ref="L43" si="8">L32/26</f>
        <v>0.15384615384615385</v>
      </c>
    </row>
    <row r="44" spans="2:16">
      <c r="G44" s="8">
        <f>G33/26</f>
        <v>3.8461538461538464E-2</v>
      </c>
    </row>
    <row r="45" spans="2:16">
      <c r="B45" s="9"/>
      <c r="C45" s="9"/>
      <c r="D45" s="9"/>
      <c r="F45" s="9"/>
      <c r="G45" s="9"/>
      <c r="H45" s="9"/>
      <c r="I45" s="9"/>
      <c r="J45" s="9"/>
      <c r="K45" s="9"/>
      <c r="L45" s="9"/>
      <c r="M45" s="9"/>
      <c r="N45" s="9"/>
      <c r="O45" s="9"/>
      <c r="P45"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36"/>
  <sheetViews>
    <sheetView workbookViewId="0">
      <pane ySplit="1" topLeftCell="A8" activePane="bottomLeft" state="frozen"/>
      <selection pane="bottomLeft" activeCell="F37" sqref="F37"/>
    </sheetView>
  </sheetViews>
  <sheetFormatPr defaultRowHeight="1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c r="A1" s="4" t="s">
        <v>0</v>
      </c>
      <c r="B1" s="4" t="s">
        <v>301</v>
      </c>
      <c r="C1" s="4" t="s">
        <v>302</v>
      </c>
      <c r="D1" s="4" t="s">
        <v>303</v>
      </c>
      <c r="E1" s="4"/>
      <c r="F1" s="4" t="s">
        <v>304</v>
      </c>
      <c r="G1" s="4" t="s">
        <v>305</v>
      </c>
      <c r="H1" s="4" t="s">
        <v>306</v>
      </c>
    </row>
    <row r="2" spans="1:8">
      <c r="A2">
        <v>1</v>
      </c>
      <c r="B2" t="s">
        <v>307</v>
      </c>
      <c r="C2" t="s">
        <v>307</v>
      </c>
      <c r="F2" t="s">
        <v>308</v>
      </c>
      <c r="H2" t="s">
        <v>308</v>
      </c>
    </row>
    <row r="3" spans="1:8">
      <c r="A3">
        <v>2</v>
      </c>
      <c r="B3" t="s">
        <v>309</v>
      </c>
      <c r="D3" t="s">
        <v>308</v>
      </c>
      <c r="F3" t="s">
        <v>309</v>
      </c>
      <c r="G3" t="s">
        <v>307</v>
      </c>
    </row>
    <row r="4" spans="1:8">
      <c r="A4">
        <v>3</v>
      </c>
      <c r="B4" t="s">
        <v>309</v>
      </c>
      <c r="D4" t="s">
        <v>309</v>
      </c>
      <c r="G4" t="s">
        <v>308</v>
      </c>
      <c r="H4" t="s">
        <v>309</v>
      </c>
    </row>
    <row r="5" spans="1:8">
      <c r="A5">
        <v>5</v>
      </c>
      <c r="B5" t="s">
        <v>309</v>
      </c>
      <c r="D5" t="s">
        <v>308</v>
      </c>
      <c r="F5" t="s">
        <v>308</v>
      </c>
      <c r="H5" t="s">
        <v>308</v>
      </c>
    </row>
    <row r="6" spans="1:8">
      <c r="A6">
        <v>6</v>
      </c>
      <c r="B6" t="s">
        <v>307</v>
      </c>
      <c r="C6" t="s">
        <v>308</v>
      </c>
      <c r="F6" t="s">
        <v>308</v>
      </c>
      <c r="G6" t="s">
        <v>308</v>
      </c>
    </row>
    <row r="7" spans="1:8">
      <c r="A7">
        <v>7</v>
      </c>
      <c r="C7" t="s">
        <v>307</v>
      </c>
      <c r="D7" t="s">
        <v>307</v>
      </c>
      <c r="F7" t="s">
        <v>308</v>
      </c>
      <c r="H7" t="s">
        <v>309</v>
      </c>
    </row>
    <row r="8" spans="1:8">
      <c r="A8">
        <v>8</v>
      </c>
      <c r="B8" t="s">
        <v>308</v>
      </c>
      <c r="C8" t="s">
        <v>307</v>
      </c>
      <c r="G8" t="s">
        <v>308</v>
      </c>
      <c r="H8" t="s">
        <v>309</v>
      </c>
    </row>
    <row r="9" spans="1:8">
      <c r="A9">
        <v>9</v>
      </c>
      <c r="B9" t="s">
        <v>308</v>
      </c>
      <c r="C9" t="s">
        <v>309</v>
      </c>
      <c r="G9" t="s">
        <v>307</v>
      </c>
      <c r="H9" t="s">
        <v>309</v>
      </c>
    </row>
    <row r="10" spans="1:8">
      <c r="A10">
        <v>10</v>
      </c>
      <c r="B10" t="s">
        <v>307</v>
      </c>
      <c r="D10" t="s">
        <v>309</v>
      </c>
      <c r="F10" t="s">
        <v>307</v>
      </c>
      <c r="H10" t="s">
        <v>308</v>
      </c>
    </row>
    <row r="11" spans="1:8">
      <c r="A11">
        <v>11</v>
      </c>
      <c r="B11" t="s">
        <v>308</v>
      </c>
      <c r="D11" t="s">
        <v>307</v>
      </c>
      <c r="F11" t="s">
        <v>307</v>
      </c>
      <c r="G11" t="s">
        <v>309</v>
      </c>
    </row>
    <row r="12" spans="1:8">
      <c r="A12">
        <v>12</v>
      </c>
      <c r="B12" t="s">
        <v>307</v>
      </c>
      <c r="C12" t="s">
        <v>307</v>
      </c>
      <c r="F12" t="s">
        <v>307</v>
      </c>
      <c r="H12" t="s">
        <v>308</v>
      </c>
    </row>
    <row r="13" spans="1:8">
      <c r="A13">
        <v>13</v>
      </c>
      <c r="C13" t="s">
        <v>308</v>
      </c>
      <c r="D13" t="s">
        <v>308</v>
      </c>
      <c r="F13" t="s">
        <v>308</v>
      </c>
      <c r="G13" t="s">
        <v>309</v>
      </c>
    </row>
    <row r="14" spans="1:8">
      <c r="A14">
        <v>14</v>
      </c>
      <c r="B14" t="s">
        <v>307</v>
      </c>
      <c r="C14" t="s">
        <v>307</v>
      </c>
      <c r="F14" t="s">
        <v>307</v>
      </c>
      <c r="H14" t="s">
        <v>307</v>
      </c>
    </row>
    <row r="15" spans="1:8">
      <c r="A15">
        <v>15</v>
      </c>
      <c r="B15" t="s">
        <v>308</v>
      </c>
      <c r="D15" t="s">
        <v>309</v>
      </c>
      <c r="G15" t="s">
        <v>308</v>
      </c>
      <c r="H15" t="s">
        <v>308</v>
      </c>
    </row>
    <row r="16" spans="1:8">
      <c r="A16">
        <v>16</v>
      </c>
      <c r="B16" t="s">
        <v>309</v>
      </c>
      <c r="C16" t="s">
        <v>307</v>
      </c>
      <c r="G16" t="s">
        <v>308</v>
      </c>
      <c r="H16" t="s">
        <v>309</v>
      </c>
    </row>
    <row r="17" spans="1:8">
      <c r="A17">
        <v>17</v>
      </c>
      <c r="B17" t="s">
        <v>307</v>
      </c>
      <c r="C17" t="s">
        <v>308</v>
      </c>
      <c r="F17" t="s">
        <v>309</v>
      </c>
      <c r="H17" t="s">
        <v>309</v>
      </c>
    </row>
    <row r="18" spans="1:8">
      <c r="A18">
        <v>18</v>
      </c>
      <c r="B18" t="s">
        <v>307</v>
      </c>
      <c r="D18" t="s">
        <v>310</v>
      </c>
      <c r="G18" t="s">
        <v>308</v>
      </c>
      <c r="H18" t="s">
        <v>309</v>
      </c>
    </row>
    <row r="19" spans="1:8">
      <c r="A19">
        <v>19</v>
      </c>
      <c r="B19" t="s">
        <v>307</v>
      </c>
      <c r="C19" t="s">
        <v>307</v>
      </c>
      <c r="G19" t="s">
        <v>308</v>
      </c>
      <c r="H19" t="s">
        <v>309</v>
      </c>
    </row>
    <row r="20" spans="1:8">
      <c r="A20">
        <v>20</v>
      </c>
      <c r="C20" t="s">
        <v>307</v>
      </c>
      <c r="D20" t="s">
        <v>309</v>
      </c>
      <c r="F20" t="s">
        <v>307</v>
      </c>
      <c r="H20" t="s">
        <v>309</v>
      </c>
    </row>
    <row r="21" spans="1:8">
      <c r="A21">
        <v>21</v>
      </c>
      <c r="B21" t="s">
        <v>308</v>
      </c>
      <c r="C21" t="s">
        <v>307</v>
      </c>
      <c r="G21" t="s">
        <v>309</v>
      </c>
      <c r="H21" t="s">
        <v>308</v>
      </c>
    </row>
    <row r="22" spans="1:8">
      <c r="A22">
        <v>22</v>
      </c>
      <c r="B22" t="s">
        <v>307</v>
      </c>
      <c r="D22" t="s">
        <v>308</v>
      </c>
      <c r="F22" t="s">
        <v>308</v>
      </c>
      <c r="H22" t="s">
        <v>307</v>
      </c>
    </row>
    <row r="23" spans="1:8">
      <c r="A23">
        <v>23</v>
      </c>
      <c r="C23" t="s">
        <v>308</v>
      </c>
      <c r="D23" t="s">
        <v>308</v>
      </c>
      <c r="F23" t="s">
        <v>309</v>
      </c>
      <c r="H23" t="s">
        <v>307</v>
      </c>
    </row>
    <row r="24" spans="1:8">
      <c r="A24">
        <v>24</v>
      </c>
      <c r="B24" t="s">
        <v>307</v>
      </c>
      <c r="C24" t="s">
        <v>307</v>
      </c>
      <c r="F24" t="s">
        <v>307</v>
      </c>
      <c r="G24" t="s">
        <v>308</v>
      </c>
    </row>
    <row r="25" spans="1:8">
      <c r="A25">
        <v>25</v>
      </c>
      <c r="B25" t="s">
        <v>308</v>
      </c>
      <c r="D25" t="s">
        <v>309</v>
      </c>
      <c r="F25" t="s">
        <v>307</v>
      </c>
      <c r="G25" t="s">
        <v>309</v>
      </c>
    </row>
    <row r="26" spans="1:8">
      <c r="A26">
        <v>26</v>
      </c>
      <c r="C26" t="s">
        <v>307</v>
      </c>
      <c r="D26" t="s">
        <v>307</v>
      </c>
      <c r="F26" t="s">
        <v>309</v>
      </c>
      <c r="G26" t="s">
        <v>309</v>
      </c>
    </row>
    <row r="27" spans="1:8">
      <c r="A27">
        <v>27</v>
      </c>
      <c r="B27" t="s">
        <v>308</v>
      </c>
      <c r="C27" t="s">
        <v>308</v>
      </c>
      <c r="F27" t="s">
        <v>308</v>
      </c>
      <c r="H27" t="s">
        <v>308</v>
      </c>
    </row>
    <row r="29" spans="1:8">
      <c r="A29" s="2" t="s">
        <v>309</v>
      </c>
      <c r="B29">
        <f>COUNTIF(B$2:B$27, "Less")</f>
        <v>4</v>
      </c>
      <c r="C29">
        <f t="shared" ref="C29:H29" si="0">COUNTIF(C$2:C$27, "Less")</f>
        <v>1</v>
      </c>
      <c r="D29">
        <f t="shared" si="0"/>
        <v>5</v>
      </c>
      <c r="F29">
        <f t="shared" si="0"/>
        <v>4</v>
      </c>
      <c r="G29">
        <f t="shared" si="0"/>
        <v>5</v>
      </c>
      <c r="H29">
        <f t="shared" si="0"/>
        <v>9</v>
      </c>
    </row>
    <row r="30" spans="1:8">
      <c r="A30" s="2" t="s">
        <v>308</v>
      </c>
      <c r="B30">
        <f>COUNTIF(B$2:B$27, "Same")</f>
        <v>7</v>
      </c>
      <c r="C30">
        <f t="shared" ref="C30:H30" si="1">COUNTIF(C$2:C$27, "Same")</f>
        <v>5</v>
      </c>
      <c r="D30">
        <f t="shared" si="1"/>
        <v>6</v>
      </c>
      <c r="F30">
        <f t="shared" si="1"/>
        <v>7</v>
      </c>
      <c r="G30">
        <f t="shared" si="1"/>
        <v>8</v>
      </c>
      <c r="H30">
        <f t="shared" si="1"/>
        <v>7</v>
      </c>
    </row>
    <row r="31" spans="1:8">
      <c r="A31" s="2" t="s">
        <v>307</v>
      </c>
      <c r="B31">
        <f>COUNTIF(B$2:B$27, "More")</f>
        <v>10</v>
      </c>
      <c r="C31">
        <f t="shared" ref="C31:H31" si="2">COUNTIF(C$2:C$27, "More")</f>
        <v>11</v>
      </c>
      <c r="D31">
        <f t="shared" si="2"/>
        <v>3</v>
      </c>
      <c r="F31">
        <f t="shared" si="2"/>
        <v>7</v>
      </c>
      <c r="G31">
        <f t="shared" si="2"/>
        <v>2</v>
      </c>
      <c r="H31">
        <f t="shared" si="2"/>
        <v>3</v>
      </c>
    </row>
    <row r="32" spans="1:8">
      <c r="A32" s="2"/>
    </row>
    <row r="33" spans="1:8">
      <c r="A33" s="2" t="s">
        <v>309</v>
      </c>
      <c r="B33" s="5">
        <f t="shared" ref="B33:D35" si="3">B29/SUM(B$29:B$31)</f>
        <v>0.19047619047619047</v>
      </c>
      <c r="C33" s="5">
        <f t="shared" si="3"/>
        <v>5.8823529411764705E-2</v>
      </c>
      <c r="D33" s="5">
        <f t="shared" si="3"/>
        <v>0.35714285714285715</v>
      </c>
      <c r="E33" s="5"/>
      <c r="F33" s="5">
        <f t="shared" ref="F33:H35" si="4">F29/SUM(F$29:F$31)</f>
        <v>0.22222222222222221</v>
      </c>
      <c r="G33" s="5">
        <f t="shared" si="4"/>
        <v>0.33333333333333331</v>
      </c>
      <c r="H33" s="7">
        <f t="shared" si="4"/>
        <v>0.47368421052631576</v>
      </c>
    </row>
    <row r="34" spans="1:8">
      <c r="A34" s="2" t="s">
        <v>308</v>
      </c>
      <c r="B34" s="5">
        <f t="shared" si="3"/>
        <v>0.33333333333333331</v>
      </c>
      <c r="C34" s="5">
        <f t="shared" si="3"/>
        <v>0.29411764705882354</v>
      </c>
      <c r="D34" s="7">
        <f t="shared" si="3"/>
        <v>0.42857142857142855</v>
      </c>
      <c r="E34" s="5"/>
      <c r="F34" s="7">
        <f t="shared" si="4"/>
        <v>0.3888888888888889</v>
      </c>
      <c r="G34" s="7">
        <f t="shared" si="4"/>
        <v>0.53333333333333333</v>
      </c>
      <c r="H34" s="8">
        <f t="shared" si="4"/>
        <v>0.36842105263157893</v>
      </c>
    </row>
    <row r="35" spans="1:8">
      <c r="A35" s="2" t="s">
        <v>307</v>
      </c>
      <c r="B35" s="7">
        <f t="shared" si="3"/>
        <v>0.47619047619047616</v>
      </c>
      <c r="C35" s="7">
        <f t="shared" si="3"/>
        <v>0.6470588235294118</v>
      </c>
      <c r="D35" s="5">
        <f t="shared" si="3"/>
        <v>0.21428571428571427</v>
      </c>
      <c r="E35" s="5"/>
      <c r="F35" s="7">
        <f t="shared" si="4"/>
        <v>0.3888888888888889</v>
      </c>
      <c r="G35" s="5">
        <f t="shared" si="4"/>
        <v>0.13333333333333333</v>
      </c>
      <c r="H35" s="5">
        <f t="shared" si="4"/>
        <v>0.15789473684210525</v>
      </c>
    </row>
    <row r="36" spans="1:8">
      <c r="B36">
        <f>SUM(B33:B35)</f>
        <v>0.99999999999999989</v>
      </c>
      <c r="C36">
        <f>SUM(C33:C35)</f>
        <v>1</v>
      </c>
      <c r="D36">
        <f>SUM(D33:D35)</f>
        <v>1</v>
      </c>
      <c r="F36">
        <f>SUM(F33:F35)</f>
        <v>1</v>
      </c>
      <c r="G36">
        <f>SUM(G33:G35)</f>
        <v>1</v>
      </c>
      <c r="H36">
        <f>SUM(H33:H35)</f>
        <v>1</v>
      </c>
    </row>
  </sheetData>
  <sortState ref="A29:A30">
    <sortCondition ref="A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Across Scenarios</vt:lpstr>
      <vt:lpstr>Across Methods</vt:lpstr>
      <vt:lpstr>Across scenarios Across Methods</vt:lpstr>
      <vt:lpstr>Survey</vt:lpstr>
      <vt:lpstr>Comparison</vt:lpstr>
      <vt:lpstr>Sheet5</vt:lpstr>
      <vt:lpstr>Graphs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2013-12-15T07:30:33Z</dcterms:modified>
</cp:coreProperties>
</file>