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225" windowWidth="14805" windowHeight="7890" activeTab="2"/>
  </bookViews>
  <sheets>
    <sheet name="Data" sheetId="5" r:id="rId1"/>
    <sheet name="Survey" sheetId="6" r:id="rId2"/>
    <sheet name="Survey2" sheetId="9" r:id="rId3"/>
    <sheet name="Compare" sheetId="7" r:id="rId4"/>
    <sheet name="Secondary Task Scoring Sheet" sheetId="1" r:id="rId5"/>
    <sheet name="Computations" sheetId="8" r:id="rId6"/>
  </sheets>
  <calcPr calcId="125725"/>
</workbook>
</file>

<file path=xl/calcChain.xml><?xml version="1.0" encoding="utf-8"?>
<calcChain xmlns="http://schemas.openxmlformats.org/spreadsheetml/2006/main">
  <c r="A8" i="6"/>
  <c r="A9" s="1"/>
  <c r="A10" s="1"/>
  <c r="A11" s="1"/>
  <c r="A12" s="1"/>
  <c r="A13" s="1"/>
  <c r="A14" s="1"/>
  <c r="A15" s="1"/>
  <c r="A16" s="1"/>
  <c r="A17" s="1"/>
  <c r="A18" s="1"/>
  <c r="A19" s="1"/>
  <c r="A20" s="1"/>
  <c r="A21" s="1"/>
  <c r="A22" s="1"/>
  <c r="A23" s="1"/>
  <c r="A24" s="1"/>
  <c r="A25" s="1"/>
  <c r="A26" s="1"/>
  <c r="A27" s="1"/>
  <c r="A3"/>
  <c r="A4" s="1"/>
  <c r="A5" s="1"/>
  <c r="A6" s="1"/>
  <c r="DF60" i="1"/>
  <c r="DG60" s="1"/>
  <c r="DF54"/>
  <c r="DG54" s="1"/>
  <c r="DF51"/>
  <c r="DG51" s="1"/>
  <c r="DF22"/>
  <c r="DG22" s="1"/>
  <c r="DF12"/>
  <c r="DG12" s="1"/>
  <c r="DG6"/>
  <c r="DF6"/>
  <c r="DF3"/>
  <c r="DG3" s="1"/>
  <c r="DF42"/>
  <c r="DG42" s="1"/>
  <c r="DF35"/>
  <c r="DG35" s="1"/>
  <c r="DF82"/>
  <c r="DG82" s="1"/>
  <c r="DF72"/>
  <c r="DG72" s="1"/>
  <c r="DF106"/>
  <c r="DG106" s="1"/>
  <c r="DF101"/>
  <c r="DG101" s="1"/>
  <c r="DF95"/>
  <c r="DG95" s="1"/>
  <c r="DF91"/>
  <c r="DG91" s="1"/>
  <c r="DD111"/>
  <c r="DF126"/>
  <c r="DG126" s="1"/>
  <c r="DF122"/>
  <c r="DG122" s="1"/>
  <c r="DF117"/>
  <c r="DG117" s="1"/>
  <c r="I166" i="5"/>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K166"/>
  <c r="J166"/>
  <c r="DB106" i="1"/>
  <c r="DC106" s="1"/>
  <c r="DB102"/>
  <c r="DC102" s="1"/>
  <c r="DB101"/>
  <c r="DC101" s="1"/>
  <c r="DB98"/>
  <c r="DC98" s="1"/>
  <c r="DB97"/>
  <c r="DC97" s="1"/>
  <c r="DB94"/>
  <c r="DC94" s="1"/>
  <c r="DB93"/>
  <c r="DC93" s="1"/>
  <c r="DB91"/>
  <c r="DC91" s="1"/>
  <c r="CZ111"/>
  <c r="DB85"/>
  <c r="DC85" s="1"/>
  <c r="DB84"/>
  <c r="DC84" s="1"/>
  <c r="DB80"/>
  <c r="DC80" s="1"/>
  <c r="DB77"/>
  <c r="DC77" s="1"/>
  <c r="DB76"/>
  <c r="DC76" s="1"/>
  <c r="DB73"/>
  <c r="DC73" s="1"/>
  <c r="DB70"/>
  <c r="DC70" s="1"/>
  <c r="DB69"/>
  <c r="DC69" s="1"/>
  <c r="DB128"/>
  <c r="DC128" s="1"/>
  <c r="DB122"/>
  <c r="DC122" s="1"/>
  <c r="DB119"/>
  <c r="DC119" s="1"/>
  <c r="DB116"/>
  <c r="DC116" s="1"/>
  <c r="DB115"/>
  <c r="DC115" s="1"/>
  <c r="DB41"/>
  <c r="DC41" s="1"/>
  <c r="DB40"/>
  <c r="DC40" s="1"/>
  <c r="DB38"/>
  <c r="DC38" s="1"/>
  <c r="DB37"/>
  <c r="DC37" s="1"/>
  <c r="DB35"/>
  <c r="DC35" s="1"/>
  <c r="DB27"/>
  <c r="DC27" s="1"/>
  <c r="DB25"/>
  <c r="DC25" s="1"/>
  <c r="G156" i="5"/>
  <c r="DB65" i="1"/>
  <c r="DC65" s="1"/>
  <c r="DB64"/>
  <c r="DC64" s="1"/>
  <c r="DB58"/>
  <c r="DC58" s="1"/>
  <c r="DB57"/>
  <c r="DC57" s="1"/>
  <c r="DB56"/>
  <c r="DC56" s="1"/>
  <c r="DB54"/>
  <c r="DC54" s="1"/>
  <c r="DB53"/>
  <c r="DC53" s="1"/>
  <c r="DB50"/>
  <c r="DC50" s="1"/>
  <c r="DB47"/>
  <c r="DC47" s="1"/>
  <c r="DB22"/>
  <c r="DC22" s="1"/>
  <c r="DB20"/>
  <c r="DC20" s="1"/>
  <c r="DB18"/>
  <c r="DC18" s="1"/>
  <c r="DB16"/>
  <c r="DC16" s="1"/>
  <c r="DB14"/>
  <c r="DC14" s="1"/>
  <c r="DB13"/>
  <c r="DC13" s="1"/>
  <c r="DB11"/>
  <c r="DC11" s="1"/>
  <c r="DB9"/>
  <c r="DC9" s="1"/>
  <c r="DC7"/>
  <c r="DB7"/>
  <c r="DB3"/>
  <c r="DC3" s="1"/>
  <c r="CX13"/>
  <c r="CY13" s="1"/>
  <c r="CX10"/>
  <c r="CY10" s="1"/>
  <c r="CX8"/>
  <c r="CY8" s="1"/>
  <c r="CX6"/>
  <c r="CY6" s="1"/>
  <c r="CX4"/>
  <c r="CY4" s="1"/>
  <c r="CX3"/>
  <c r="CY3" s="1"/>
  <c r="CV23"/>
  <c r="CX33"/>
  <c r="CY33" s="1"/>
  <c r="CX31"/>
  <c r="CY31" s="1"/>
  <c r="CX28"/>
  <c r="CY28" s="1"/>
  <c r="CX26"/>
  <c r="CY26" s="1"/>
  <c r="CX25"/>
  <c r="CY25" s="1"/>
  <c r="CV45"/>
  <c r="CX59"/>
  <c r="CY59" s="1"/>
  <c r="CX55"/>
  <c r="CY55" s="1"/>
  <c r="CX53"/>
  <c r="CY53" s="1"/>
  <c r="CX51"/>
  <c r="CY51" s="1"/>
  <c r="CX48"/>
  <c r="CY48" s="1"/>
  <c r="CX47"/>
  <c r="CY47" s="1"/>
  <c r="CV67"/>
  <c r="CX105"/>
  <c r="CY105" s="1"/>
  <c r="CX103"/>
  <c r="CY103" s="1"/>
  <c r="CX100"/>
  <c r="CY100" s="1"/>
  <c r="CX99"/>
  <c r="CY99" s="1"/>
  <c r="CX97"/>
  <c r="CY97" s="1"/>
  <c r="CX96"/>
  <c r="CY96" s="1"/>
  <c r="CV111"/>
  <c r="CY85"/>
  <c r="CX85"/>
  <c r="CY83"/>
  <c r="CX83"/>
  <c r="CY82"/>
  <c r="CX82"/>
  <c r="CX79"/>
  <c r="CY79" s="1"/>
  <c r="CX77"/>
  <c r="CY77" s="1"/>
  <c r="CX76"/>
  <c r="CY76" s="1"/>
  <c r="CX75"/>
  <c r="CY75" s="1"/>
  <c r="CX74"/>
  <c r="CY74" s="1"/>
  <c r="CX73"/>
  <c r="CY73" s="1"/>
  <c r="CV89"/>
  <c r="CX128"/>
  <c r="CY128" s="1"/>
  <c r="CX126"/>
  <c r="CY126" s="1"/>
  <c r="CX122"/>
  <c r="CY122" s="1"/>
  <c r="CX121"/>
  <c r="CY121" s="1"/>
  <c r="CX119"/>
  <c r="CY119" s="1"/>
  <c r="CX117"/>
  <c r="CY117" s="1"/>
  <c r="CX115"/>
  <c r="CY115" s="1"/>
  <c r="CV133"/>
  <c r="CT131"/>
  <c r="CU131" s="1"/>
  <c r="CT130"/>
  <c r="CU130" s="1"/>
  <c r="CT129"/>
  <c r="CU129" s="1"/>
  <c r="CT128"/>
  <c r="CU128" s="1"/>
  <c r="CT127"/>
  <c r="CU127" s="1"/>
  <c r="CT126"/>
  <c r="CU126" s="1"/>
  <c r="CT125"/>
  <c r="CU125" s="1"/>
  <c r="CT124"/>
  <c r="CU124" s="1"/>
  <c r="CT123"/>
  <c r="CU123" s="1"/>
  <c r="CT122"/>
  <c r="CU122" s="1"/>
  <c r="CT121"/>
  <c r="CU121" s="1"/>
  <c r="CT120"/>
  <c r="CU120" s="1"/>
  <c r="CT118"/>
  <c r="CU118" s="1"/>
  <c r="CT117"/>
  <c r="CU117" s="1"/>
  <c r="CT116"/>
  <c r="CU116" s="1"/>
  <c r="CT115"/>
  <c r="CU115" s="1"/>
  <c r="CT114"/>
  <c r="CU114" s="1"/>
  <c r="CT113"/>
  <c r="CU113" s="1"/>
  <c r="K165" i="5"/>
  <c r="J165"/>
  <c r="K164"/>
  <c r="J164"/>
  <c r="K163"/>
  <c r="J163"/>
  <c r="K162"/>
  <c r="J162"/>
  <c r="K161"/>
  <c r="J161"/>
  <c r="K160"/>
  <c r="J160"/>
  <c r="K159"/>
  <c r="J159"/>
  <c r="K158"/>
  <c r="J158"/>
  <c r="K157"/>
  <c r="J157"/>
  <c r="K156"/>
  <c r="J156"/>
  <c r="K155"/>
  <c r="J155"/>
  <c r="K154"/>
  <c r="J154"/>
  <c r="K153"/>
  <c r="J153"/>
  <c r="K152"/>
  <c r="J152"/>
  <c r="K151"/>
  <c r="J151"/>
  <c r="K150"/>
  <c r="J150"/>
  <c r="K149"/>
  <c r="J149"/>
  <c r="K148"/>
  <c r="J148"/>
  <c r="K147"/>
  <c r="J147"/>
  <c r="K146"/>
  <c r="J146"/>
  <c r="K145"/>
  <c r="J145"/>
  <c r="K144"/>
  <c r="J144"/>
  <c r="K143"/>
  <c r="J143"/>
  <c r="K142"/>
  <c r="J142"/>
  <c r="K141"/>
  <c r="J141"/>
  <c r="K140"/>
  <c r="J140"/>
  <c r="K139"/>
  <c r="J139"/>
  <c r="K138"/>
  <c r="J138"/>
  <c r="K137"/>
  <c r="J137"/>
  <c r="K136"/>
  <c r="J136"/>
  <c r="K135"/>
  <c r="J135"/>
  <c r="K134"/>
  <c r="J134"/>
  <c r="K133"/>
  <c r="J133"/>
  <c r="K132"/>
  <c r="J132"/>
  <c r="K131"/>
  <c r="J131"/>
  <c r="K130"/>
  <c r="J130"/>
  <c r="K129"/>
  <c r="J129"/>
  <c r="K128"/>
  <c r="J128"/>
  <c r="K127"/>
  <c r="J127"/>
  <c r="K126"/>
  <c r="J126"/>
  <c r="K125"/>
  <c r="J125"/>
  <c r="K124"/>
  <c r="J124"/>
  <c r="K123"/>
  <c r="J123"/>
  <c r="K122"/>
  <c r="J122"/>
  <c r="K121"/>
  <c r="J121"/>
  <c r="K120"/>
  <c r="J120"/>
  <c r="K119"/>
  <c r="J119"/>
  <c r="K118"/>
  <c r="J118"/>
  <c r="K117"/>
  <c r="J117"/>
  <c r="K116"/>
  <c r="J116"/>
  <c r="K115"/>
  <c r="J115"/>
  <c r="K114"/>
  <c r="J114"/>
  <c r="K113"/>
  <c r="J113"/>
  <c r="K112"/>
  <c r="J112"/>
  <c r="K111"/>
  <c r="J111"/>
  <c r="K110"/>
  <c r="J110"/>
  <c r="K109"/>
  <c r="J109"/>
  <c r="K108"/>
  <c r="J108"/>
  <c r="K107"/>
  <c r="J107"/>
  <c r="K106"/>
  <c r="J106"/>
  <c r="K105"/>
  <c r="J105"/>
  <c r="K104"/>
  <c r="J104"/>
  <c r="K103"/>
  <c r="J103"/>
  <c r="K102"/>
  <c r="J102"/>
  <c r="K101"/>
  <c r="J101"/>
  <c r="K100"/>
  <c r="J100"/>
  <c r="K99"/>
  <c r="J99"/>
  <c r="K98"/>
  <c r="J98"/>
  <c r="K97"/>
  <c r="J97"/>
  <c r="K96"/>
  <c r="J96"/>
  <c r="K95"/>
  <c r="J95"/>
  <c r="K94"/>
  <c r="J94"/>
  <c r="K93"/>
  <c r="J93"/>
  <c r="K92"/>
  <c r="J92"/>
  <c r="K91"/>
  <c r="J91"/>
  <c r="K90"/>
  <c r="J90"/>
  <c r="K89"/>
  <c r="J89"/>
  <c r="K88"/>
  <c r="J88"/>
  <c r="K87"/>
  <c r="J87"/>
  <c r="K86"/>
  <c r="J86"/>
  <c r="K85"/>
  <c r="J85"/>
  <c r="K84"/>
  <c r="J84"/>
  <c r="K83"/>
  <c r="J83"/>
  <c r="K82"/>
  <c r="J82"/>
  <c r="K81"/>
  <c r="J81"/>
  <c r="K80"/>
  <c r="J80"/>
  <c r="K79"/>
  <c r="J79"/>
  <c r="K78"/>
  <c r="J78"/>
  <c r="K77"/>
  <c r="J77"/>
  <c r="K76"/>
  <c r="J76"/>
  <c r="K75"/>
  <c r="J75"/>
  <c r="K74"/>
  <c r="J74"/>
  <c r="K73"/>
  <c r="J73"/>
  <c r="K72"/>
  <c r="J72"/>
  <c r="K71"/>
  <c r="J71"/>
  <c r="K70"/>
  <c r="J70"/>
  <c r="K69"/>
  <c r="J69"/>
  <c r="K68"/>
  <c r="J68"/>
  <c r="K67"/>
  <c r="J67"/>
  <c r="K66"/>
  <c r="J66"/>
  <c r="K65"/>
  <c r="J65"/>
  <c r="K64"/>
  <c r="J64"/>
  <c r="K63"/>
  <c r="J63"/>
  <c r="K62"/>
  <c r="J62"/>
  <c r="K61"/>
  <c r="J61"/>
  <c r="K60"/>
  <c r="J60"/>
  <c r="K59"/>
  <c r="J59"/>
  <c r="K58"/>
  <c r="J58"/>
  <c r="K57"/>
  <c r="J57"/>
  <c r="K56"/>
  <c r="J56"/>
  <c r="K55"/>
  <c r="J55"/>
  <c r="K54"/>
  <c r="J54"/>
  <c r="K53"/>
  <c r="J53"/>
  <c r="K52"/>
  <c r="J52"/>
  <c r="K51"/>
  <c r="J51"/>
  <c r="K50"/>
  <c r="J50"/>
  <c r="K49"/>
  <c r="J49"/>
  <c r="K48"/>
  <c r="J48"/>
  <c r="K47"/>
  <c r="J47"/>
  <c r="K46"/>
  <c r="J46"/>
  <c r="K45"/>
  <c r="J45"/>
  <c r="K44"/>
  <c r="J44"/>
  <c r="K43"/>
  <c r="J43"/>
  <c r="K42"/>
  <c r="J42"/>
  <c r="K41"/>
  <c r="J41"/>
  <c r="K40"/>
  <c r="J40"/>
  <c r="K39"/>
  <c r="J39"/>
  <c r="K38"/>
  <c r="J38"/>
  <c r="K37"/>
  <c r="J37"/>
  <c r="K36"/>
  <c r="J36"/>
  <c r="K35"/>
  <c r="J35"/>
  <c r="K34"/>
  <c r="J34"/>
  <c r="K33"/>
  <c r="J33"/>
  <c r="K32"/>
  <c r="J32"/>
  <c r="K31"/>
  <c r="J31"/>
  <c r="K30"/>
  <c r="J30"/>
  <c r="K29"/>
  <c r="J29"/>
  <c r="K28"/>
  <c r="J28"/>
  <c r="K27"/>
  <c r="J27"/>
  <c r="K26"/>
  <c r="J26"/>
  <c r="K25"/>
  <c r="J25"/>
  <c r="K24"/>
  <c r="J24"/>
  <c r="K23"/>
  <c r="J23"/>
  <c r="K22"/>
  <c r="J22"/>
  <c r="K21"/>
  <c r="J21"/>
  <c r="K20"/>
  <c r="J20"/>
  <c r="K19"/>
  <c r="J19"/>
  <c r="K18"/>
  <c r="J18"/>
  <c r="K17"/>
  <c r="J17"/>
  <c r="K16"/>
  <c r="J16"/>
  <c r="K15"/>
  <c r="J15"/>
  <c r="K14"/>
  <c r="J14"/>
  <c r="K13"/>
  <c r="J13"/>
  <c r="K12"/>
  <c r="J12"/>
  <c r="K11"/>
  <c r="J11"/>
  <c r="CT77" i="1"/>
  <c r="CU77" s="1"/>
  <c r="CT76"/>
  <c r="CU76" s="1"/>
  <c r="CT75"/>
  <c r="CU75" s="1"/>
  <c r="CT74"/>
  <c r="CU74" s="1"/>
  <c r="CT73"/>
  <c r="CU73" s="1"/>
  <c r="CT72"/>
  <c r="CU72" s="1"/>
  <c r="CT71"/>
  <c r="CU71" s="1"/>
  <c r="CT70"/>
  <c r="CU70" s="1"/>
  <c r="CT69"/>
  <c r="CU69" s="1"/>
  <c r="CR89"/>
  <c r="CR111"/>
  <c r="CT108"/>
  <c r="CU108" s="1"/>
  <c r="CT107"/>
  <c r="CU107" s="1"/>
  <c r="CT106"/>
  <c r="CU106" s="1"/>
  <c r="CT105"/>
  <c r="CU105" s="1"/>
  <c r="CT104"/>
  <c r="CU104" s="1"/>
  <c r="CT103"/>
  <c r="CU103" s="1"/>
  <c r="CT102"/>
  <c r="CU102" s="1"/>
  <c r="CT101"/>
  <c r="CU101" s="1"/>
  <c r="CT100"/>
  <c r="CU100" s="1"/>
  <c r="CT99"/>
  <c r="CU99" s="1"/>
  <c r="CT98"/>
  <c r="CU98" s="1"/>
  <c r="CT97"/>
  <c r="CU97" s="1"/>
  <c r="CT96"/>
  <c r="CU96" s="1"/>
  <c r="CT95"/>
  <c r="CU95" s="1"/>
  <c r="CT94"/>
  <c r="CU94" s="1"/>
  <c r="CT93"/>
  <c r="CU93" s="1"/>
  <c r="CT92"/>
  <c r="CU92" s="1"/>
  <c r="CT91"/>
  <c r="CU91" s="1"/>
  <c r="CT42"/>
  <c r="CU42" s="1"/>
  <c r="CT41"/>
  <c r="CU41" s="1"/>
  <c r="CT40"/>
  <c r="CU40" s="1"/>
  <c r="CT39"/>
  <c r="CU39" s="1"/>
  <c r="CT38"/>
  <c r="CU38" s="1"/>
  <c r="CT37"/>
  <c r="CU37" s="1"/>
  <c r="CT36"/>
  <c r="CU36" s="1"/>
  <c r="CT35"/>
  <c r="CU35" s="1"/>
  <c r="CT33"/>
  <c r="CU33" s="1"/>
  <c r="CT32"/>
  <c r="CU32" s="1"/>
  <c r="CT31"/>
  <c r="CU31" s="1"/>
  <c r="CT30"/>
  <c r="CU30" s="1"/>
  <c r="CT29"/>
  <c r="CU29" s="1"/>
  <c r="CT28"/>
  <c r="CU28" s="1"/>
  <c r="CT27"/>
  <c r="CU27" s="1"/>
  <c r="CT26"/>
  <c r="CU26" s="1"/>
  <c r="CT25"/>
  <c r="CU25" s="1"/>
  <c r="CT21"/>
  <c r="CU21" s="1"/>
  <c r="CT20"/>
  <c r="CU20" s="1"/>
  <c r="CT17"/>
  <c r="CU17" s="1"/>
  <c r="CT16"/>
  <c r="CU16" s="1"/>
  <c r="CT15"/>
  <c r="CU15" s="1"/>
  <c r="CT14"/>
  <c r="CU14" s="1"/>
  <c r="CT13"/>
  <c r="CU13" s="1"/>
  <c r="CT12"/>
  <c r="CU12" s="1"/>
  <c r="CT11"/>
  <c r="CU11" s="1"/>
  <c r="CT10"/>
  <c r="CU10" s="1"/>
  <c r="CT9"/>
  <c r="CU9" s="1"/>
  <c r="CT7"/>
  <c r="CU7" s="1"/>
  <c r="CT6"/>
  <c r="CU6" s="1"/>
  <c r="CT5"/>
  <c r="CU5" s="1"/>
  <c r="CT4"/>
  <c r="CU4" s="1"/>
  <c r="CT3"/>
  <c r="CU3" s="1"/>
  <c r="CT66"/>
  <c r="CU66" s="1"/>
  <c r="CT64"/>
  <c r="CU64" s="1"/>
  <c r="CT63"/>
  <c r="CU63" s="1"/>
  <c r="CT61"/>
  <c r="CU61" s="1"/>
  <c r="CT60"/>
  <c r="CU60" s="1"/>
  <c r="CT58"/>
  <c r="CU58" s="1"/>
  <c r="CT57"/>
  <c r="CU57" s="1"/>
  <c r="CT56"/>
  <c r="CU56" s="1"/>
  <c r="CT55"/>
  <c r="CU55" s="1"/>
  <c r="CT54"/>
  <c r="CU54" s="1"/>
  <c r="CT52"/>
  <c r="CU52" s="1"/>
  <c r="CT51"/>
  <c r="CU51" s="1"/>
  <c r="CT49"/>
  <c r="CU49" s="1"/>
  <c r="CT47"/>
  <c r="CU47" s="1"/>
  <c r="CP33"/>
  <c r="CQ33" s="1"/>
  <c r="CQ31"/>
  <c r="CP31"/>
  <c r="CP26"/>
  <c r="CQ26" s="1"/>
  <c r="CN45"/>
  <c r="CP53"/>
  <c r="CQ53" s="1"/>
  <c r="CP48"/>
  <c r="CQ48" s="1"/>
  <c r="CN67"/>
  <c r="CP22"/>
  <c r="CQ22" s="1"/>
  <c r="CP19"/>
  <c r="CQ19" s="1"/>
  <c r="CP17"/>
  <c r="CQ17" s="1"/>
  <c r="CP12"/>
  <c r="CQ12" s="1"/>
  <c r="CP11"/>
  <c r="CQ11" s="1"/>
  <c r="CP9"/>
  <c r="CQ9" s="1"/>
  <c r="CQ8"/>
  <c r="CP8"/>
  <c r="CP6"/>
  <c r="CQ6" s="1"/>
  <c r="CP3"/>
  <c r="CQ3" s="1"/>
  <c r="CP125"/>
  <c r="CQ125" s="1"/>
  <c r="CP122"/>
  <c r="CQ122" s="1"/>
  <c r="CP120"/>
  <c r="CQ120" s="1"/>
  <c r="CP117"/>
  <c r="CQ117" s="1"/>
  <c r="CP114"/>
  <c r="CQ114" s="1"/>
  <c r="CN133"/>
  <c r="CP105"/>
  <c r="CQ105" s="1"/>
  <c r="CP104"/>
  <c r="CQ104" s="1"/>
  <c r="CP98"/>
  <c r="CQ98" s="1"/>
  <c r="CP97"/>
  <c r="CQ97" s="1"/>
  <c r="CP95"/>
  <c r="CQ95" s="1"/>
  <c r="CP94"/>
  <c r="CQ94" s="1"/>
  <c r="CP92"/>
  <c r="CQ92" s="1"/>
  <c r="CN111"/>
  <c r="CQ77"/>
  <c r="CP77"/>
  <c r="CP75"/>
  <c r="CQ75" s="1"/>
  <c r="CP73"/>
  <c r="CQ73" s="1"/>
  <c r="CP70"/>
  <c r="CQ70" s="1"/>
  <c r="CN89"/>
  <c r="CL80"/>
  <c r="CM80" s="1"/>
  <c r="CM78"/>
  <c r="CL78"/>
  <c r="CM77"/>
  <c r="CL77"/>
  <c r="CM76"/>
  <c r="CL76"/>
  <c r="CM75"/>
  <c r="CL75"/>
  <c r="CM74"/>
  <c r="CL74"/>
  <c r="CM70"/>
  <c r="CL70"/>
  <c r="CM69"/>
  <c r="CL69"/>
  <c r="CJ89"/>
  <c r="CL108"/>
  <c r="CM108" s="1"/>
  <c r="CL106"/>
  <c r="CM106" s="1"/>
  <c r="CL103"/>
  <c r="CM103" s="1"/>
  <c r="CM101"/>
  <c r="CL101"/>
  <c r="CL99"/>
  <c r="CM99" s="1"/>
  <c r="CL98"/>
  <c r="CM98" s="1"/>
  <c r="CL97"/>
  <c r="CM97" s="1"/>
  <c r="CL96"/>
  <c r="CM96" s="1"/>
  <c r="CL95"/>
  <c r="CM95" s="1"/>
  <c r="CL93"/>
  <c r="CM93" s="1"/>
  <c r="CL92"/>
  <c r="CM92" s="1"/>
  <c r="BT111"/>
  <c r="BP111"/>
  <c r="BH111"/>
  <c r="BD111"/>
  <c r="AV111"/>
  <c r="AJ111"/>
  <c r="T111"/>
  <c r="L111"/>
  <c r="H111"/>
  <c r="D111"/>
  <c r="CJ111"/>
  <c r="CL126"/>
  <c r="CM126" s="1"/>
  <c r="CL123"/>
  <c r="CM123" s="1"/>
  <c r="CL122"/>
  <c r="CM122" s="1"/>
  <c r="CL121"/>
  <c r="CM121" s="1"/>
  <c r="CL117"/>
  <c r="CM117" s="1"/>
  <c r="CL115"/>
  <c r="CM115" s="1"/>
  <c r="CL114"/>
  <c r="CM114" s="1"/>
  <c r="CL113"/>
  <c r="CM113" s="1"/>
  <c r="CJ133"/>
  <c r="CL61"/>
  <c r="CM61" s="1"/>
  <c r="CL57"/>
  <c r="CM57" s="1"/>
  <c r="CM55"/>
  <c r="CL55"/>
  <c r="CL53"/>
  <c r="CM53" s="1"/>
  <c r="CL52"/>
  <c r="CM52" s="1"/>
  <c r="CL51"/>
  <c r="CM51" s="1"/>
  <c r="CL50"/>
  <c r="CM50" s="1"/>
  <c r="CL48"/>
  <c r="CM48" s="1"/>
  <c r="CL47"/>
  <c r="CM47" s="1"/>
  <c r="CJ67"/>
  <c r="CL40"/>
  <c r="CM40" s="1"/>
  <c r="CL39"/>
  <c r="CM39" s="1"/>
  <c r="CL38"/>
  <c r="CM38" s="1"/>
  <c r="CL37"/>
  <c r="CM37" s="1"/>
  <c r="CL36"/>
  <c r="CM36" s="1"/>
  <c r="CL33"/>
  <c r="CM33" s="1"/>
  <c r="CL32"/>
  <c r="CM32" s="1"/>
  <c r="CL29"/>
  <c r="CM29" s="1"/>
  <c r="CM27"/>
  <c r="CL27"/>
  <c r="CM26"/>
  <c r="CL26"/>
  <c r="CM25"/>
  <c r="CL25"/>
  <c r="CL21"/>
  <c r="CM21" s="1"/>
  <c r="CL20"/>
  <c r="CM20" s="1"/>
  <c r="CL18"/>
  <c r="CM18" s="1"/>
  <c r="CL17"/>
  <c r="CM17" s="1"/>
  <c r="CM14"/>
  <c r="CL14"/>
  <c r="CL11"/>
  <c r="CM11" s="1"/>
  <c r="CL10"/>
  <c r="CM10" s="1"/>
  <c r="CL9"/>
  <c r="CM9" s="1"/>
  <c r="CL7"/>
  <c r="CM7" s="1"/>
  <c r="CL6"/>
  <c r="CM6" s="1"/>
  <c r="CL5"/>
  <c r="CM5" s="1"/>
  <c r="CL4"/>
  <c r="CM4" s="1"/>
  <c r="CL3"/>
  <c r="CM3" s="1"/>
  <c r="CH29"/>
  <c r="CI29" s="1"/>
  <c r="CH127"/>
  <c r="CI127" s="1"/>
  <c r="CH126"/>
  <c r="CI126" s="1"/>
  <c r="CH117"/>
  <c r="CI117" s="1"/>
  <c r="CH72"/>
  <c r="CI72" s="1"/>
  <c r="CF89"/>
  <c r="CD80"/>
  <c r="CE80" s="1"/>
  <c r="CD79"/>
  <c r="CE79" s="1"/>
  <c r="CD78"/>
  <c r="CE78" s="1"/>
  <c r="CD77"/>
  <c r="CE77" s="1"/>
  <c r="CD76"/>
  <c r="CE76" s="1"/>
  <c r="CD75"/>
  <c r="CE75" s="1"/>
  <c r="CD74"/>
  <c r="CE74" s="1"/>
  <c r="CD73"/>
  <c r="CE73" s="1"/>
  <c r="CD72"/>
  <c r="CE72" s="1"/>
  <c r="CD71"/>
  <c r="CE71" s="1"/>
  <c r="CD70"/>
  <c r="CE70" s="1"/>
  <c r="CD69"/>
  <c r="CE69" s="1"/>
  <c r="CB89"/>
  <c r="CD102"/>
  <c r="CE102" s="1"/>
  <c r="CD101"/>
  <c r="CE101" s="1"/>
  <c r="CD100"/>
  <c r="CE100" s="1"/>
  <c r="CD99"/>
  <c r="CE99" s="1"/>
  <c r="CD98"/>
  <c r="CE98" s="1"/>
  <c r="CD97"/>
  <c r="CE97" s="1"/>
  <c r="CD96"/>
  <c r="CE96" s="1"/>
  <c r="CD95"/>
  <c r="CE95" s="1"/>
  <c r="CD94"/>
  <c r="CE94" s="1"/>
  <c r="CD93"/>
  <c r="CE93" s="1"/>
  <c r="CD92"/>
  <c r="CE92" s="1"/>
  <c r="CD91"/>
  <c r="CE91" s="1"/>
  <c r="CB111"/>
  <c r="CE123"/>
  <c r="CD123"/>
  <c r="CE122"/>
  <c r="CD122"/>
  <c r="CE121"/>
  <c r="CD121"/>
  <c r="CE119"/>
  <c r="CD119"/>
  <c r="CE118"/>
  <c r="CD118"/>
  <c r="CE117"/>
  <c r="CD117"/>
  <c r="CE116"/>
  <c r="CD116"/>
  <c r="CE115"/>
  <c r="CD115"/>
  <c r="CE114"/>
  <c r="CD114"/>
  <c r="CB133"/>
  <c r="CB45"/>
  <c r="CD29"/>
  <c r="CE29" s="1"/>
  <c r="CD28"/>
  <c r="CE28" s="1"/>
  <c r="CD26"/>
  <c r="CE26" s="1"/>
  <c r="CD25"/>
  <c r="CE25" s="1"/>
  <c r="CD63"/>
  <c r="CE63" s="1"/>
  <c r="CD60"/>
  <c r="CE60" s="1"/>
  <c r="CD59"/>
  <c r="CE59" s="1"/>
  <c r="CD58"/>
  <c r="CE58" s="1"/>
  <c r="CD57"/>
  <c r="CE57" s="1"/>
  <c r="CD56"/>
  <c r="CE56" s="1"/>
  <c r="CD55"/>
  <c r="CE55" s="1"/>
  <c r="CD53"/>
  <c r="CE53" s="1"/>
  <c r="CD52"/>
  <c r="CE52" s="1"/>
  <c r="CD51"/>
  <c r="CE51" s="1"/>
  <c r="CD50"/>
  <c r="CE50" s="1"/>
  <c r="CD49"/>
  <c r="CE49" s="1"/>
  <c r="CD48"/>
  <c r="CE48" s="1"/>
  <c r="CD47"/>
  <c r="CE47" s="1"/>
  <c r="CB67"/>
  <c r="CD12"/>
  <c r="CE12" s="1"/>
  <c r="CD11"/>
  <c r="CE11" s="1"/>
  <c r="CD10"/>
  <c r="CE10" s="1"/>
  <c r="CD9"/>
  <c r="CE9" s="1"/>
  <c r="CD8"/>
  <c r="CE8" s="1"/>
  <c r="CD3"/>
  <c r="CE3" s="1"/>
  <c r="CB23"/>
  <c r="BZ32"/>
  <c r="CA32" s="1"/>
  <c r="BZ31"/>
  <c r="CA31" s="1"/>
  <c r="BZ27"/>
  <c r="CA27" s="1"/>
  <c r="BZ26"/>
  <c r="CA26" s="1"/>
  <c r="BZ25"/>
  <c r="CA25" s="1"/>
  <c r="BX45"/>
  <c r="BZ13"/>
  <c r="CA13" s="1"/>
  <c r="BZ12"/>
  <c r="CA12" s="1"/>
  <c r="BZ11"/>
  <c r="CA11" s="1"/>
  <c r="BZ8"/>
  <c r="CA8" s="1"/>
  <c r="BZ6"/>
  <c r="CA6" s="1"/>
  <c r="BZ4"/>
  <c r="CA4" s="1"/>
  <c r="BZ3"/>
  <c r="CA3" s="1"/>
  <c r="BX23"/>
  <c r="BZ56"/>
  <c r="CA56" s="1"/>
  <c r="BZ54"/>
  <c r="CA54" s="1"/>
  <c r="BZ53"/>
  <c r="CA53" s="1"/>
  <c r="BZ51"/>
  <c r="CA51" s="1"/>
  <c r="CA49"/>
  <c r="BZ49"/>
  <c r="CA48"/>
  <c r="BZ48"/>
  <c r="BX67"/>
  <c r="BZ86"/>
  <c r="CA86" s="1"/>
  <c r="BZ85"/>
  <c r="CA85" s="1"/>
  <c r="BZ83"/>
  <c r="CA83" s="1"/>
  <c r="BZ82"/>
  <c r="CA82" s="1"/>
  <c r="BZ81"/>
  <c r="CA81" s="1"/>
  <c r="BZ79"/>
  <c r="CA79" s="1"/>
  <c r="BZ76"/>
  <c r="CA76" s="1"/>
  <c r="BZ75"/>
  <c r="CA75" s="1"/>
  <c r="BZ74"/>
  <c r="CA74" s="1"/>
  <c r="CA71"/>
  <c r="BZ71"/>
  <c r="BZ69"/>
  <c r="CA69" s="1"/>
  <c r="BX89"/>
  <c r="BZ128"/>
  <c r="CA128" s="1"/>
  <c r="BZ126"/>
  <c r="CA126" s="1"/>
  <c r="BZ125"/>
  <c r="CA125" s="1"/>
  <c r="BZ122"/>
  <c r="CA122" s="1"/>
  <c r="BZ121"/>
  <c r="CA121" s="1"/>
  <c r="BZ120"/>
  <c r="CA120" s="1"/>
  <c r="BZ118"/>
  <c r="CA118" s="1"/>
  <c r="BZ117"/>
  <c r="CA117" s="1"/>
  <c r="BZ116"/>
  <c r="CA116" s="1"/>
  <c r="BZ115"/>
  <c r="CA115" s="1"/>
  <c r="BZ114"/>
  <c r="CA114" s="1"/>
  <c r="BZ113"/>
  <c r="CA113" s="1"/>
  <c r="BX133"/>
  <c r="BZ103"/>
  <c r="CA103" s="1"/>
  <c r="BZ102"/>
  <c r="CA102" s="1"/>
  <c r="BZ101"/>
  <c r="CA101" s="1"/>
  <c r="BZ99"/>
  <c r="CA99" s="1"/>
  <c r="BZ97"/>
  <c r="CA97" s="1"/>
  <c r="BZ95"/>
  <c r="CA95" s="1"/>
  <c r="BZ94"/>
  <c r="CA94" s="1"/>
  <c r="BX111"/>
  <c r="BV107"/>
  <c r="BW107" s="1"/>
  <c r="BV106"/>
  <c r="BW106" s="1"/>
  <c r="BV104"/>
  <c r="BW104" s="1"/>
  <c r="BV103"/>
  <c r="BW103" s="1"/>
  <c r="BV102"/>
  <c r="BW102" s="1"/>
  <c r="BV101"/>
  <c r="BW101" s="1"/>
  <c r="BV100"/>
  <c r="BW100" s="1"/>
  <c r="BV99"/>
  <c r="BW99" s="1"/>
  <c r="BV97"/>
  <c r="BW97" s="1"/>
  <c r="BV96"/>
  <c r="BW96" s="1"/>
  <c r="BV95"/>
  <c r="BW95" s="1"/>
  <c r="BV94"/>
  <c r="BW94" s="1"/>
  <c r="BV93"/>
  <c r="BW93" s="1"/>
  <c r="BV92"/>
  <c r="BW92" s="1"/>
  <c r="BV91"/>
  <c r="BW91" s="1"/>
  <c r="BV130"/>
  <c r="BW130" s="1"/>
  <c r="BV129"/>
  <c r="BW129" s="1"/>
  <c r="BV128"/>
  <c r="BW128" s="1"/>
  <c r="BV127"/>
  <c r="BW127" s="1"/>
  <c r="BV126"/>
  <c r="BW126" s="1"/>
  <c r="BV124"/>
  <c r="BW124" s="1"/>
  <c r="BV123"/>
  <c r="BW123" s="1"/>
  <c r="BV122"/>
  <c r="BW122" s="1"/>
  <c r="BV121"/>
  <c r="BW121" s="1"/>
  <c r="BV119"/>
  <c r="BW119" s="1"/>
  <c r="BV118"/>
  <c r="BW118" s="1"/>
  <c r="BV117"/>
  <c r="BW117" s="1"/>
  <c r="BV116"/>
  <c r="BW116" s="1"/>
  <c r="BV115"/>
  <c r="BW115" s="1"/>
  <c r="BV114"/>
  <c r="BW114" s="1"/>
  <c r="BV113"/>
  <c r="BW113" s="1"/>
  <c r="BT133"/>
  <c r="BV86"/>
  <c r="BW86" s="1"/>
  <c r="BV85"/>
  <c r="BW85" s="1"/>
  <c r="BV84"/>
  <c r="BW84" s="1"/>
  <c r="BV83"/>
  <c r="BW83" s="1"/>
  <c r="BV82"/>
  <c r="BW82" s="1"/>
  <c r="BV81"/>
  <c r="BW81" s="1"/>
  <c r="BV80"/>
  <c r="BW80" s="1"/>
  <c r="BV79"/>
  <c r="BW79" s="1"/>
  <c r="BV78"/>
  <c r="BW78" s="1"/>
  <c r="BV77"/>
  <c r="BW77" s="1"/>
  <c r="BV76"/>
  <c r="BW76" s="1"/>
  <c r="BV75"/>
  <c r="BW75" s="1"/>
  <c r="BV74"/>
  <c r="BW74" s="1"/>
  <c r="BV73"/>
  <c r="BW73" s="1"/>
  <c r="BV72"/>
  <c r="BW72" s="1"/>
  <c r="BV71"/>
  <c r="BW71" s="1"/>
  <c r="BV70"/>
  <c r="BW70" s="1"/>
  <c r="BV69"/>
  <c r="BW69" s="1"/>
  <c r="BT89"/>
  <c r="BV21"/>
  <c r="BW21" s="1"/>
  <c r="BV20"/>
  <c r="BW20" s="1"/>
  <c r="BV19"/>
  <c r="BW19" s="1"/>
  <c r="BV18"/>
  <c r="BW18" s="1"/>
  <c r="BV17"/>
  <c r="BW17" s="1"/>
  <c r="BV16"/>
  <c r="BW16" s="1"/>
  <c r="BV15"/>
  <c r="BW15" s="1"/>
  <c r="BV14"/>
  <c r="BW14" s="1"/>
  <c r="BV12"/>
  <c r="BW12" s="1"/>
  <c r="BV11"/>
  <c r="BW11" s="1"/>
  <c r="BV10"/>
  <c r="BW10" s="1"/>
  <c r="BV9"/>
  <c r="BW9" s="1"/>
  <c r="BV8"/>
  <c r="BW8" s="1"/>
  <c r="BV7"/>
  <c r="BW7" s="1"/>
  <c r="BV6"/>
  <c r="BW6" s="1"/>
  <c r="BV5"/>
  <c r="BW5" s="1"/>
  <c r="BV4"/>
  <c r="BW4" s="1"/>
  <c r="BV3"/>
  <c r="BW3" s="1"/>
  <c r="BT23"/>
  <c r="BV42"/>
  <c r="BW42" s="1"/>
  <c r="BV41"/>
  <c r="BW41" s="1"/>
  <c r="BV39"/>
  <c r="BW39" s="1"/>
  <c r="BV38"/>
  <c r="BW38" s="1"/>
  <c r="BV37"/>
  <c r="BW37" s="1"/>
  <c r="BV36"/>
  <c r="BW36" s="1"/>
  <c r="BV34"/>
  <c r="BW34" s="1"/>
  <c r="BV33"/>
  <c r="BW33" s="1"/>
  <c r="BV31"/>
  <c r="BW31" s="1"/>
  <c r="BV30"/>
  <c r="BW30" s="1"/>
  <c r="BV29"/>
  <c r="BW29" s="1"/>
  <c r="BV27"/>
  <c r="BW27" s="1"/>
  <c r="BV26"/>
  <c r="BW26" s="1"/>
  <c r="BV25"/>
  <c r="BW25" s="1"/>
  <c r="BV62"/>
  <c r="BW62" s="1"/>
  <c r="BV61"/>
  <c r="BW61" s="1"/>
  <c r="BV60"/>
  <c r="BW60" s="1"/>
  <c r="BV59"/>
  <c r="BW59" s="1"/>
  <c r="BV57"/>
  <c r="BW57" s="1"/>
  <c r="BV56"/>
  <c r="BW56" s="1"/>
  <c r="BV55"/>
  <c r="BW55" s="1"/>
  <c r="BV54"/>
  <c r="BW54" s="1"/>
  <c r="BV53"/>
  <c r="BW53" s="1"/>
  <c r="BV52"/>
  <c r="BW52" s="1"/>
  <c r="BV48"/>
  <c r="BW48" s="1"/>
  <c r="BV47"/>
  <c r="BW47" s="1"/>
  <c r="BR42"/>
  <c r="BS42" s="1"/>
  <c r="BR39"/>
  <c r="BS39" s="1"/>
  <c r="BR38"/>
  <c r="BS38" s="1"/>
  <c r="BR36"/>
  <c r="BS36" s="1"/>
  <c r="BR35"/>
  <c r="BS35" s="1"/>
  <c r="BR32"/>
  <c r="BS32" s="1"/>
  <c r="BR31"/>
  <c r="BS31" s="1"/>
  <c r="BS29"/>
  <c r="BR29"/>
  <c r="BR27"/>
  <c r="BS27" s="1"/>
  <c r="BR26"/>
  <c r="BS26" s="1"/>
  <c r="BR25"/>
  <c r="BS25" s="1"/>
  <c r="BP45"/>
  <c r="BR18"/>
  <c r="BS18" s="1"/>
  <c r="BR17"/>
  <c r="BS17" s="1"/>
  <c r="BR16"/>
  <c r="BS16" s="1"/>
  <c r="BR15"/>
  <c r="BS15" s="1"/>
  <c r="BR14"/>
  <c r="BS14" s="1"/>
  <c r="BR12"/>
  <c r="BS12" s="1"/>
  <c r="BR9"/>
  <c r="BS9" s="1"/>
  <c r="BR8"/>
  <c r="BS8" s="1"/>
  <c r="BR6"/>
  <c r="BS6" s="1"/>
  <c r="BR4"/>
  <c r="BS4" s="1"/>
  <c r="BR3"/>
  <c r="BS3" s="1"/>
  <c r="BP23"/>
  <c r="BR64"/>
  <c r="BS64" s="1"/>
  <c r="BR61"/>
  <c r="BS61" s="1"/>
  <c r="BR59"/>
  <c r="BS59" s="1"/>
  <c r="BR58"/>
  <c r="BS58" s="1"/>
  <c r="BR57"/>
  <c r="BS57" s="1"/>
  <c r="BR55"/>
  <c r="BS55" s="1"/>
  <c r="BR54"/>
  <c r="BS54" s="1"/>
  <c r="BR53"/>
  <c r="BS53" s="1"/>
  <c r="BR50"/>
  <c r="BS50" s="1"/>
  <c r="BR48"/>
  <c r="BS48" s="1"/>
  <c r="BR47"/>
  <c r="BS47" s="1"/>
  <c r="BR86"/>
  <c r="BS86" s="1"/>
  <c r="BR85"/>
  <c r="BS85" s="1"/>
  <c r="BR83"/>
  <c r="BS83" s="1"/>
  <c r="BR82"/>
  <c r="BS82" s="1"/>
  <c r="BR80"/>
  <c r="BS80" s="1"/>
  <c r="BR78"/>
  <c r="BS78" s="1"/>
  <c r="BR76"/>
  <c r="BS76" s="1"/>
  <c r="BR75"/>
  <c r="BS75" s="1"/>
  <c r="BR74"/>
  <c r="BS74" s="1"/>
  <c r="BR73"/>
  <c r="BS73" s="1"/>
  <c r="BR72"/>
  <c r="BS72" s="1"/>
  <c r="BR71"/>
  <c r="BS71" s="1"/>
  <c r="BR69"/>
  <c r="BS69" s="1"/>
  <c r="BP89"/>
  <c r="BS109"/>
  <c r="BR109"/>
  <c r="BS106"/>
  <c r="BR106"/>
  <c r="BS104"/>
  <c r="BR104"/>
  <c r="BS103"/>
  <c r="BR103"/>
  <c r="BS102"/>
  <c r="BR102"/>
  <c r="BS101"/>
  <c r="BR101"/>
  <c r="BS100"/>
  <c r="BR100"/>
  <c r="BR97"/>
  <c r="BS97" s="1"/>
  <c r="BR95"/>
  <c r="BS95" s="1"/>
  <c r="BR94"/>
  <c r="BS94" s="1"/>
  <c r="BR92"/>
  <c r="BS92" s="1"/>
  <c r="BR128"/>
  <c r="BS128" s="1"/>
  <c r="BR126"/>
  <c r="BS126" s="1"/>
  <c r="BR125"/>
  <c r="BS125" s="1"/>
  <c r="BR123"/>
  <c r="BS123" s="1"/>
  <c r="BR120"/>
  <c r="BS120" s="1"/>
  <c r="BR118"/>
  <c r="BS118" s="1"/>
  <c r="BN102"/>
  <c r="BO102" s="1"/>
  <c r="BN98"/>
  <c r="BO98" s="1"/>
  <c r="BL111"/>
  <c r="BN127"/>
  <c r="BO127" s="1"/>
  <c r="BN126"/>
  <c r="BO126" s="1"/>
  <c r="BN124"/>
  <c r="BO124" s="1"/>
  <c r="BN117"/>
  <c r="BO117" s="1"/>
  <c r="BL133"/>
  <c r="BN85"/>
  <c r="BO85" s="1"/>
  <c r="BN84"/>
  <c r="BO84" s="1"/>
  <c r="BN82"/>
  <c r="BO82" s="1"/>
  <c r="BN79"/>
  <c r="BO79" s="1"/>
  <c r="BN77"/>
  <c r="BO77" s="1"/>
  <c r="BN71"/>
  <c r="BO71" s="1"/>
  <c r="BL89"/>
  <c r="BL67"/>
  <c r="BN61"/>
  <c r="BO61" s="1"/>
  <c r="BN59"/>
  <c r="BO59" s="1"/>
  <c r="BN58"/>
  <c r="BO58" s="1"/>
  <c r="BN55"/>
  <c r="BO55" s="1"/>
  <c r="BN53"/>
  <c r="BO53" s="1"/>
  <c r="BN50"/>
  <c r="BO50" s="1"/>
  <c r="BN47"/>
  <c r="BO47" s="1"/>
  <c r="BN22"/>
  <c r="BO22" s="1"/>
  <c r="BN11"/>
  <c r="BO11" s="1"/>
  <c r="BN9"/>
  <c r="BO9" s="1"/>
  <c r="BO3"/>
  <c r="BN3"/>
  <c r="BN44"/>
  <c r="BO44" s="1"/>
  <c r="BN42"/>
  <c r="BO42" s="1"/>
  <c r="BN38"/>
  <c r="BO38" s="1"/>
  <c r="BN36"/>
  <c r="BO36" s="1"/>
  <c r="BN35"/>
  <c r="BO35" s="1"/>
  <c r="BN29"/>
  <c r="BO29" s="1"/>
  <c r="BN25"/>
  <c r="BO25" s="1"/>
  <c r="BJ62"/>
  <c r="BK62" s="1"/>
  <c r="BJ61"/>
  <c r="BK61" s="1"/>
  <c r="BJ58"/>
  <c r="BK58" s="1"/>
  <c r="BJ56"/>
  <c r="BK56" s="1"/>
  <c r="BJ55"/>
  <c r="BK55" s="1"/>
  <c r="BJ53"/>
  <c r="BK53" s="1"/>
  <c r="BJ52"/>
  <c r="BK52" s="1"/>
  <c r="BJ51"/>
  <c r="BK51" s="1"/>
  <c r="BJ47"/>
  <c r="BK47" s="1"/>
  <c r="BH67"/>
  <c r="BJ43"/>
  <c r="BK43" s="1"/>
  <c r="BJ41"/>
  <c r="BK41" s="1"/>
  <c r="BJ40"/>
  <c r="BK40" s="1"/>
  <c r="BJ38"/>
  <c r="BK38" s="1"/>
  <c r="BJ37"/>
  <c r="BK37" s="1"/>
  <c r="BJ35"/>
  <c r="BK35" s="1"/>
  <c r="BJ32"/>
  <c r="BK32" s="1"/>
  <c r="BJ31"/>
  <c r="BK31" s="1"/>
  <c r="BJ28"/>
  <c r="BK28" s="1"/>
  <c r="BJ27"/>
  <c r="BK27" s="1"/>
  <c r="BJ25"/>
  <c r="BK25" s="1"/>
  <c r="BH45"/>
  <c r="BJ12"/>
  <c r="BK12" s="1"/>
  <c r="BJ11"/>
  <c r="BK11" s="1"/>
  <c r="BJ9"/>
  <c r="BK9" s="1"/>
  <c r="BJ8"/>
  <c r="BK8" s="1"/>
  <c r="BJ7"/>
  <c r="BK7" s="1"/>
  <c r="BJ5"/>
  <c r="BK5" s="1"/>
  <c r="BJ3"/>
  <c r="BK3" s="1"/>
  <c r="BH23"/>
  <c r="BH89"/>
  <c r="BJ69"/>
  <c r="BK69" s="1"/>
  <c r="BJ77"/>
  <c r="BK77" s="1"/>
  <c r="BJ76"/>
  <c r="BK76" s="1"/>
  <c r="BJ75"/>
  <c r="BK75" s="1"/>
  <c r="BJ73"/>
  <c r="BK73" s="1"/>
  <c r="BJ129"/>
  <c r="BK129" s="1"/>
  <c r="BJ127"/>
  <c r="BK127" s="1"/>
  <c r="BJ126"/>
  <c r="BK126" s="1"/>
  <c r="BJ124"/>
  <c r="BK124" s="1"/>
  <c r="BJ123"/>
  <c r="BK123" s="1"/>
  <c r="BJ120"/>
  <c r="BK120" s="1"/>
  <c r="BJ118"/>
  <c r="BK118" s="1"/>
  <c r="BJ116"/>
  <c r="BK116" s="1"/>
  <c r="BJ115"/>
  <c r="BK115" s="1"/>
  <c r="BJ113"/>
  <c r="BK113" s="1"/>
  <c r="BJ108"/>
  <c r="BK108" s="1"/>
  <c r="BJ106"/>
  <c r="BK106" s="1"/>
  <c r="BJ102"/>
  <c r="BK102" s="1"/>
  <c r="BJ100"/>
  <c r="BK100" s="1"/>
  <c r="BJ93"/>
  <c r="BK93" s="1"/>
  <c r="BJ92"/>
  <c r="BK92" s="1"/>
  <c r="BF69"/>
  <c r="BG69" s="1"/>
  <c r="BF74"/>
  <c r="BG74" s="1"/>
  <c r="BF76"/>
  <c r="BG76" s="1"/>
  <c r="BF82"/>
  <c r="BG82" s="1"/>
  <c r="BF85"/>
  <c r="BG85" s="1"/>
  <c r="BF105"/>
  <c r="BG105" s="1"/>
  <c r="BF102"/>
  <c r="BG102" s="1"/>
  <c r="BF100"/>
  <c r="BG100" s="1"/>
  <c r="BF97"/>
  <c r="BG97" s="1"/>
  <c r="BF96"/>
  <c r="BG96" s="1"/>
  <c r="BF94"/>
  <c r="BG94" s="1"/>
  <c r="BF91"/>
  <c r="BG91" s="1"/>
  <c r="BF129"/>
  <c r="BG129" s="1"/>
  <c r="BF125"/>
  <c r="BG125" s="1"/>
  <c r="BF123"/>
  <c r="BG123" s="1"/>
  <c r="BF121"/>
  <c r="BG121" s="1"/>
  <c r="BF116"/>
  <c r="BG116" s="1"/>
  <c r="BF113"/>
  <c r="BG113" s="1"/>
  <c r="BD133"/>
  <c r="BF63"/>
  <c r="BG63" s="1"/>
  <c r="BF62"/>
  <c r="BG62" s="1"/>
  <c r="BF59"/>
  <c r="BG59" s="1"/>
  <c r="BF56"/>
  <c r="BG56" s="1"/>
  <c r="BF53"/>
  <c r="BG53" s="1"/>
  <c r="BF52"/>
  <c r="BG52" s="1"/>
  <c r="BF50"/>
  <c r="BG50" s="1"/>
  <c r="BF49"/>
  <c r="BG49" s="1"/>
  <c r="BF47"/>
  <c r="BG47" s="1"/>
  <c r="BD67"/>
  <c r="BF19"/>
  <c r="BG19" s="1"/>
  <c r="BG16"/>
  <c r="BF16"/>
  <c r="BG15"/>
  <c r="BF15"/>
  <c r="BG12"/>
  <c r="BF12"/>
  <c r="BG10"/>
  <c r="BF10"/>
  <c r="BF8"/>
  <c r="BG8" s="1"/>
  <c r="BF42"/>
  <c r="BG42" s="1"/>
  <c r="BF38"/>
  <c r="BG38" s="1"/>
  <c r="BF37"/>
  <c r="BG37" s="1"/>
  <c r="BF33"/>
  <c r="BG33" s="1"/>
  <c r="BF32"/>
  <c r="BG32" s="1"/>
  <c r="BF29"/>
  <c r="BG29" s="1"/>
  <c r="BF26"/>
  <c r="BG26" s="1"/>
  <c r="BF25"/>
  <c r="BG25" s="1"/>
  <c r="BD45"/>
  <c r="I167" i="5" l="1"/>
  <c r="BC21" i="1"/>
  <c r="BB21"/>
  <c r="BB9"/>
  <c r="BC9" s="1"/>
  <c r="BB7"/>
  <c r="BC7" s="1"/>
  <c r="BB61"/>
  <c r="BC61" s="1"/>
  <c r="BB51"/>
  <c r="BC51" s="1"/>
  <c r="BB42"/>
  <c r="BC42" s="1"/>
  <c r="BB41"/>
  <c r="BC41" s="1"/>
  <c r="BB107"/>
  <c r="BC107" s="1"/>
  <c r="BB106"/>
  <c r="BC106" s="1"/>
  <c r="BB97"/>
  <c r="BC97" s="1"/>
  <c r="AZ111"/>
  <c r="BB86"/>
  <c r="BC86" s="1"/>
  <c r="BB85"/>
  <c r="BC85" s="1"/>
  <c r="BB82"/>
  <c r="BC82" s="1"/>
  <c r="BB80"/>
  <c r="BC80" s="1"/>
  <c r="BB75"/>
  <c r="BC75" s="1"/>
  <c r="BB71"/>
  <c r="BC71" s="1"/>
  <c r="BB127"/>
  <c r="BC127" s="1"/>
  <c r="BB121"/>
  <c r="BC121" s="1"/>
  <c r="BB118"/>
  <c r="BC118" s="1"/>
  <c r="BB115"/>
  <c r="BC115" s="1"/>
  <c r="AX124"/>
  <c r="AY124" s="1"/>
  <c r="AX122"/>
  <c r="AY122" s="1"/>
  <c r="AX121"/>
  <c r="AY121" s="1"/>
  <c r="AX120"/>
  <c r="AY120" s="1"/>
  <c r="AX119"/>
  <c r="AY119" s="1"/>
  <c r="AX114"/>
  <c r="AY114" s="1"/>
  <c r="AV133"/>
  <c r="AX106"/>
  <c r="AY106" s="1"/>
  <c r="AX104"/>
  <c r="AY104" s="1"/>
  <c r="AX103"/>
  <c r="AY103" s="1"/>
  <c r="AX102"/>
  <c r="AY102" s="1"/>
  <c r="AX101"/>
  <c r="AY101" s="1"/>
  <c r="AX98"/>
  <c r="AY98" s="1"/>
  <c r="AX96"/>
  <c r="AY96" s="1"/>
  <c r="AX95"/>
  <c r="AY95" s="1"/>
  <c r="AX94"/>
  <c r="AY94" s="1"/>
  <c r="AX93"/>
  <c r="AY93" s="1"/>
  <c r="AX92"/>
  <c r="AY92" s="1"/>
  <c r="AX91"/>
  <c r="AY91" s="1"/>
  <c r="AX86"/>
  <c r="AY86" s="1"/>
  <c r="AX85"/>
  <c r="AY85" s="1"/>
  <c r="AX84"/>
  <c r="AY84" s="1"/>
  <c r="AX83"/>
  <c r="AY83" s="1"/>
  <c r="AX82"/>
  <c r="AY82" s="1"/>
  <c r="AX81"/>
  <c r="AY81" s="1"/>
  <c r="AX80"/>
  <c r="AY80" s="1"/>
  <c r="AX79"/>
  <c r="AY79" s="1"/>
  <c r="AX76"/>
  <c r="AY76" s="1"/>
  <c r="AX75"/>
  <c r="AY75" s="1"/>
  <c r="AX74"/>
  <c r="AY74" s="1"/>
  <c r="AX73"/>
  <c r="AY73" s="1"/>
  <c r="AX69"/>
  <c r="AY69" s="1"/>
  <c r="AX39"/>
  <c r="AY39" s="1"/>
  <c r="AX37"/>
  <c r="AY37" s="1"/>
  <c r="AX36"/>
  <c r="AY36" s="1"/>
  <c r="AX34"/>
  <c r="AY34" s="1"/>
  <c r="AX33"/>
  <c r="AY33" s="1"/>
  <c r="AX32"/>
  <c r="AY32" s="1"/>
  <c r="AX31"/>
  <c r="AY31" s="1"/>
  <c r="AX30"/>
  <c r="AY30" s="1"/>
  <c r="AX29"/>
  <c r="AY29" s="1"/>
  <c r="AX27"/>
  <c r="AY27" s="1"/>
  <c r="AX26"/>
  <c r="AY26" s="1"/>
  <c r="AX25"/>
  <c r="AY25" s="1"/>
  <c r="AV45"/>
  <c r="AX20"/>
  <c r="AY20" s="1"/>
  <c r="AX19"/>
  <c r="AY19" s="1"/>
  <c r="AX16"/>
  <c r="AY16" s="1"/>
  <c r="AX15"/>
  <c r="AY15" s="1"/>
  <c r="AX14"/>
  <c r="AY14" s="1"/>
  <c r="AX13"/>
  <c r="AY13" s="1"/>
  <c r="AX12"/>
  <c r="AY12" s="1"/>
  <c r="AX11"/>
  <c r="AY11" s="1"/>
  <c r="AX10"/>
  <c r="AY10" s="1"/>
  <c r="AX9"/>
  <c r="AY9" s="1"/>
  <c r="AV23"/>
  <c r="AX56"/>
  <c r="AY56" s="1"/>
  <c r="AX54"/>
  <c r="AY54" s="1"/>
  <c r="AX53"/>
  <c r="AY53" s="1"/>
  <c r="AX51"/>
  <c r="AY51" s="1"/>
  <c r="AX47"/>
  <c r="AY47" s="1"/>
  <c r="AV67"/>
  <c r="AT64"/>
  <c r="AU64" s="1"/>
  <c r="AT63"/>
  <c r="AU63" s="1"/>
  <c r="AT62"/>
  <c r="AU62" s="1"/>
  <c r="AT61"/>
  <c r="AU61" s="1"/>
  <c r="AT59"/>
  <c r="AU59" s="1"/>
  <c r="AT53"/>
  <c r="AU53" s="1"/>
  <c r="AT51"/>
  <c r="AU51" s="1"/>
  <c r="AT49"/>
  <c r="AU49" s="1"/>
  <c r="AR67"/>
  <c r="AT42"/>
  <c r="AU42" s="1"/>
  <c r="AT41"/>
  <c r="AU41" s="1"/>
  <c r="AT40"/>
  <c r="AU40" s="1"/>
  <c r="AT32"/>
  <c r="AU32" s="1"/>
  <c r="AT29"/>
  <c r="AU29" s="1"/>
  <c r="AR45"/>
  <c r="AP29"/>
  <c r="AQ29" s="1"/>
  <c r="AT16"/>
  <c r="AU16" s="1"/>
  <c r="AT14"/>
  <c r="AU14" s="1"/>
  <c r="AT12"/>
  <c r="AU12" s="1"/>
  <c r="AT11"/>
  <c r="AU11" s="1"/>
  <c r="AT3"/>
  <c r="AU3" s="1"/>
  <c r="AR23"/>
  <c r="AT121"/>
  <c r="AU121" s="1"/>
  <c r="AT113"/>
  <c r="AU113" s="1"/>
  <c r="AT82"/>
  <c r="AU82" s="1"/>
  <c r="AT77"/>
  <c r="AU77" s="1"/>
  <c r="AT71"/>
  <c r="AU71" s="1"/>
  <c r="AT70"/>
  <c r="AU70" s="1"/>
  <c r="AR89"/>
  <c r="AT104"/>
  <c r="AU104" s="1"/>
  <c r="AT102"/>
  <c r="AU102" s="1"/>
  <c r="AT93"/>
  <c r="AU93" s="1"/>
  <c r="AR111"/>
  <c r="AP129"/>
  <c r="AQ129" s="1"/>
  <c r="AP128"/>
  <c r="AQ128" s="1"/>
  <c r="AP127"/>
  <c r="AQ127" s="1"/>
  <c r="AP126"/>
  <c r="AQ126" s="1"/>
  <c r="AP125"/>
  <c r="AQ125" s="1"/>
  <c r="AP124"/>
  <c r="AQ124" s="1"/>
  <c r="AP123"/>
  <c r="AQ123" s="1"/>
  <c r="AP122"/>
  <c r="AQ122" s="1"/>
  <c r="AP121"/>
  <c r="AQ121" s="1"/>
  <c r="AP120"/>
  <c r="AQ120" s="1"/>
  <c r="AP119"/>
  <c r="AQ119" s="1"/>
  <c r="AP118"/>
  <c r="AQ118" s="1"/>
  <c r="AP117"/>
  <c r="AQ117" s="1"/>
  <c r="AP116"/>
  <c r="AQ116" s="1"/>
  <c r="AP115"/>
  <c r="AQ115" s="1"/>
  <c r="AP114"/>
  <c r="AQ114" s="1"/>
  <c r="AN133"/>
  <c r="AP103" l="1"/>
  <c r="AQ103" s="1"/>
  <c r="AP102"/>
  <c r="AQ102" s="1"/>
  <c r="AP101"/>
  <c r="AQ101" s="1"/>
  <c r="AP100"/>
  <c r="AQ100" s="1"/>
  <c r="AP98"/>
  <c r="AQ98" s="1"/>
  <c r="AP97"/>
  <c r="AQ97" s="1"/>
  <c r="AP96"/>
  <c r="AQ96" s="1"/>
  <c r="AP95"/>
  <c r="AQ95" s="1"/>
  <c r="AP94"/>
  <c r="AQ94" s="1"/>
  <c r="AN111"/>
  <c r="AP86"/>
  <c r="AQ86" s="1"/>
  <c r="AP85"/>
  <c r="AQ85" s="1"/>
  <c r="AP84"/>
  <c r="AQ84" s="1"/>
  <c r="AP83"/>
  <c r="AQ83" s="1"/>
  <c r="AP82"/>
  <c r="AQ82" s="1"/>
  <c r="AP80"/>
  <c r="AQ80" s="1"/>
  <c r="AP79"/>
  <c r="AQ79" s="1"/>
  <c r="AP77"/>
  <c r="AQ77" s="1"/>
  <c r="AP76"/>
  <c r="AQ76" s="1"/>
  <c r="AP75"/>
  <c r="AQ75" s="1"/>
  <c r="AP74"/>
  <c r="AQ74" s="1"/>
  <c r="AP72"/>
  <c r="AQ72" s="1"/>
  <c r="AP71"/>
  <c r="AQ71" s="1"/>
  <c r="AP69"/>
  <c r="AQ69" s="1"/>
  <c r="AP20"/>
  <c r="AQ20" s="1"/>
  <c r="AP18"/>
  <c r="AQ18" s="1"/>
  <c r="AP17"/>
  <c r="AQ17" s="1"/>
  <c r="AP16"/>
  <c r="AQ16" s="1"/>
  <c r="AP15"/>
  <c r="AQ15" s="1"/>
  <c r="AP14"/>
  <c r="AQ14" s="1"/>
  <c r="AP12"/>
  <c r="AQ12" s="1"/>
  <c r="AP11"/>
  <c r="AQ11" s="1"/>
  <c r="AP9"/>
  <c r="AQ9" s="1"/>
  <c r="AP8"/>
  <c r="AQ8" s="1"/>
  <c r="AP6"/>
  <c r="AQ6" s="1"/>
  <c r="AP5"/>
  <c r="AQ5" s="1"/>
  <c r="AP3"/>
  <c r="AQ3" s="1"/>
  <c r="AP42"/>
  <c r="AQ42" s="1"/>
  <c r="AP41"/>
  <c r="AQ41" s="1"/>
  <c r="AP40"/>
  <c r="AQ40" s="1"/>
  <c r="AP39"/>
  <c r="AQ39" s="1"/>
  <c r="AP38"/>
  <c r="AQ38" s="1"/>
  <c r="AP37"/>
  <c r="AQ37" s="1"/>
  <c r="AP35"/>
  <c r="AQ35" s="1"/>
  <c r="AP32"/>
  <c r="AQ32" s="1"/>
  <c r="AP31"/>
  <c r="AQ31" s="1"/>
  <c r="AP30"/>
  <c r="AQ30" s="1"/>
  <c r="AP27"/>
  <c r="AQ27" s="1"/>
  <c r="AP26"/>
  <c r="AQ26" s="1"/>
  <c r="AP25"/>
  <c r="AQ25" s="1"/>
  <c r="AN45"/>
  <c r="AP61"/>
  <c r="AQ61" s="1"/>
  <c r="AP59"/>
  <c r="AQ59" s="1"/>
  <c r="AP58"/>
  <c r="AQ58" s="1"/>
  <c r="AP57"/>
  <c r="AQ57" s="1"/>
  <c r="AP56"/>
  <c r="AQ56" s="1"/>
  <c r="AP55"/>
  <c r="AQ55" s="1"/>
  <c r="AP54"/>
  <c r="AQ54" s="1"/>
  <c r="AP53"/>
  <c r="AQ53" s="1"/>
  <c r="AP52"/>
  <c r="AQ52" s="1"/>
  <c r="AP51"/>
  <c r="AQ51" s="1"/>
  <c r="AP50"/>
  <c r="AQ50" s="1"/>
  <c r="AP47"/>
  <c r="AQ47" s="1"/>
  <c r="AN67"/>
  <c r="AL42"/>
  <c r="AM42" s="1"/>
  <c r="AL36"/>
  <c r="AM36" s="1"/>
  <c r="AL21"/>
  <c r="AM21" s="1"/>
  <c r="AL19"/>
  <c r="AM19" s="1"/>
  <c r="AL7"/>
  <c r="AM7" s="1"/>
  <c r="AL66"/>
  <c r="AM66" s="1"/>
  <c r="AL60"/>
  <c r="AM60" s="1"/>
  <c r="AL107"/>
  <c r="AM107" s="1"/>
  <c r="AM111" s="1"/>
  <c r="AL130"/>
  <c r="AM130" s="1"/>
  <c r="AM133" s="1"/>
  <c r="AJ133"/>
  <c r="G16" i="5"/>
  <c r="G15"/>
  <c r="G14"/>
  <c r="G13"/>
  <c r="G12"/>
  <c r="G11"/>
  <c r="AH117" i="1"/>
  <c r="AI117" s="1"/>
  <c r="AI133" s="1"/>
  <c r="AF133"/>
  <c r="AH75"/>
  <c r="AI75" s="1"/>
  <c r="AI89" s="1"/>
  <c r="AF89"/>
  <c r="AI7"/>
  <c r="AI23" s="1"/>
  <c r="AH7"/>
  <c r="AF23"/>
  <c r="AB23"/>
  <c r="AD14"/>
  <c r="AE14" s="1"/>
  <c r="AD12"/>
  <c r="AE12" s="1"/>
  <c r="AE11"/>
  <c r="AD11"/>
  <c r="AD9"/>
  <c r="AE9" s="1"/>
  <c r="AD7"/>
  <c r="AE7" s="1"/>
  <c r="AD6"/>
  <c r="AE6" s="1"/>
  <c r="AD4"/>
  <c r="AE4" s="1"/>
  <c r="AD3"/>
  <c r="AE3" s="1"/>
  <c r="AD50"/>
  <c r="AE50" s="1"/>
  <c r="AD48"/>
  <c r="AE48" s="1"/>
  <c r="AD47"/>
  <c r="AE47" s="1"/>
  <c r="AB67"/>
  <c r="AD28"/>
  <c r="AE28" s="1"/>
  <c r="AD25"/>
  <c r="AE25" s="1"/>
  <c r="AB45"/>
  <c r="AB89"/>
  <c r="AD82"/>
  <c r="AE82" s="1"/>
  <c r="AD81"/>
  <c r="AE81" s="1"/>
  <c r="AD80"/>
  <c r="AE80" s="1"/>
  <c r="AD79"/>
  <c r="AE79" s="1"/>
  <c r="AD78"/>
  <c r="AE78" s="1"/>
  <c r="AD76"/>
  <c r="AE76" s="1"/>
  <c r="AD75"/>
  <c r="AE75" s="1"/>
  <c r="AD74"/>
  <c r="AE74" s="1"/>
  <c r="AD73"/>
  <c r="AE73" s="1"/>
  <c r="AD72"/>
  <c r="AE72" s="1"/>
  <c r="AD71"/>
  <c r="AE71" s="1"/>
  <c r="AD70"/>
  <c r="AE70" s="1"/>
  <c r="AD97"/>
  <c r="AE97" s="1"/>
  <c r="AD96"/>
  <c r="AE96" s="1"/>
  <c r="AD94"/>
  <c r="AE94" s="1"/>
  <c r="AD92"/>
  <c r="AE92" s="1"/>
  <c r="AD91"/>
  <c r="AE91" s="1"/>
  <c r="AB111"/>
  <c r="AD130"/>
  <c r="AE130" s="1"/>
  <c r="AD129"/>
  <c r="AE129" s="1"/>
  <c r="AD128"/>
  <c r="AE128" s="1"/>
  <c r="AD126"/>
  <c r="AE126" s="1"/>
  <c r="AD125"/>
  <c r="AE125" s="1"/>
  <c r="AD122"/>
  <c r="AE122" s="1"/>
  <c r="AD121"/>
  <c r="AE121" s="1"/>
  <c r="AD120"/>
  <c r="AE120" s="1"/>
  <c r="AD119"/>
  <c r="AE119" s="1"/>
  <c r="AD117"/>
  <c r="AE117" s="1"/>
  <c r="AD115"/>
  <c r="AE115" s="1"/>
  <c r="AB133"/>
  <c r="V21"/>
  <c r="W21" s="1"/>
  <c r="V15"/>
  <c r="W15" s="1"/>
  <c r="V13"/>
  <c r="W13" s="1"/>
  <c r="V7"/>
  <c r="W7" s="1"/>
  <c r="T45"/>
  <c r="V38"/>
  <c r="W38" s="1"/>
  <c r="V33"/>
  <c r="W33" s="1"/>
  <c r="V32"/>
  <c r="W32" s="1"/>
  <c r="V29"/>
  <c r="W29" s="1"/>
  <c r="V26"/>
  <c r="W26" s="1"/>
  <c r="W61"/>
  <c r="V61"/>
  <c r="V58"/>
  <c r="W58" s="1"/>
  <c r="V55"/>
  <c r="W55" s="1"/>
  <c r="V53"/>
  <c r="W53" s="1"/>
  <c r="V51"/>
  <c r="W51" s="1"/>
  <c r="V49"/>
  <c r="W49" s="1"/>
  <c r="V48"/>
  <c r="W48" s="1"/>
  <c r="V47"/>
  <c r="W47" s="1"/>
  <c r="T67"/>
  <c r="V127"/>
  <c r="W127" s="1"/>
  <c r="V126"/>
  <c r="W126" s="1"/>
  <c r="V123"/>
  <c r="W123" s="1"/>
  <c r="V121"/>
  <c r="W121" s="1"/>
  <c r="V117"/>
  <c r="W117" s="1"/>
  <c r="V116"/>
  <c r="W116" s="1"/>
  <c r="T133"/>
  <c r="V105"/>
  <c r="W105" s="1"/>
  <c r="V104"/>
  <c r="W104" s="1"/>
  <c r="V102"/>
  <c r="W102" s="1"/>
  <c r="V99"/>
  <c r="W99" s="1"/>
  <c r="V94"/>
  <c r="W94" s="1"/>
  <c r="V77"/>
  <c r="W77" s="1"/>
  <c r="V79"/>
  <c r="W79" s="1"/>
  <c r="V76"/>
  <c r="W76" s="1"/>
  <c r="V74"/>
  <c r="W74" s="1"/>
  <c r="R97"/>
  <c r="S97" s="1"/>
  <c r="R94"/>
  <c r="S94" s="1"/>
  <c r="R93"/>
  <c r="S93" s="1"/>
  <c r="R92"/>
  <c r="S92" s="1"/>
  <c r="R91"/>
  <c r="S91" s="1"/>
  <c r="S111" s="1"/>
  <c r="P111"/>
  <c r="R117"/>
  <c r="S117" s="1"/>
  <c r="R115"/>
  <c r="S115" s="1"/>
  <c r="R114"/>
  <c r="S114" s="1"/>
  <c r="P133"/>
  <c r="R76"/>
  <c r="S76" s="1"/>
  <c r="R75"/>
  <c r="S75" s="1"/>
  <c r="R74"/>
  <c r="S74" s="1"/>
  <c r="R73"/>
  <c r="S73" s="1"/>
  <c r="R71"/>
  <c r="S71" s="1"/>
  <c r="R70"/>
  <c r="S70" s="1"/>
  <c r="P89"/>
  <c r="R50"/>
  <c r="S50" s="1"/>
  <c r="R48"/>
  <c r="S48" s="1"/>
  <c r="R47"/>
  <c r="S47" s="1"/>
  <c r="P67"/>
  <c r="R30"/>
  <c r="S30" s="1"/>
  <c r="R29"/>
  <c r="S29" s="1"/>
  <c r="R28"/>
  <c r="S28" s="1"/>
  <c r="R26"/>
  <c r="S26" s="1"/>
  <c r="R25"/>
  <c r="S25" s="1"/>
  <c r="P45"/>
  <c r="R12"/>
  <c r="S12" s="1"/>
  <c r="R11"/>
  <c r="S11" s="1"/>
  <c r="R9"/>
  <c r="S9" s="1"/>
  <c r="R8"/>
  <c r="S8" s="1"/>
  <c r="R7"/>
  <c r="S7" s="1"/>
  <c r="R6"/>
  <c r="S6" s="1"/>
  <c r="R5"/>
  <c r="S5" s="1"/>
  <c r="R4"/>
  <c r="S4" s="1"/>
  <c r="R3"/>
  <c r="S3" s="1"/>
  <c r="P23"/>
  <c r="N16"/>
  <c r="O16" s="1"/>
  <c r="N13"/>
  <c r="O13" s="1"/>
  <c r="N12"/>
  <c r="O12" s="1"/>
  <c r="N11"/>
  <c r="O11" s="1"/>
  <c r="N8"/>
  <c r="O8" s="1"/>
  <c r="N7"/>
  <c r="O7" s="1"/>
  <c r="N6"/>
  <c r="O6" s="1"/>
  <c r="O3"/>
  <c r="N3"/>
  <c r="L23"/>
  <c r="N29"/>
  <c r="O29" s="1"/>
  <c r="N27"/>
  <c r="O27" s="1"/>
  <c r="N26"/>
  <c r="O26" s="1"/>
  <c r="L45"/>
  <c r="N52"/>
  <c r="O52" s="1"/>
  <c r="N49"/>
  <c r="O49" s="1"/>
  <c r="N48"/>
  <c r="O48" s="1"/>
  <c r="N47"/>
  <c r="O47" s="1"/>
  <c r="L67"/>
  <c r="N122"/>
  <c r="O122" s="1"/>
  <c r="N121"/>
  <c r="O121" s="1"/>
  <c r="N117"/>
  <c r="O117" s="1"/>
  <c r="N116"/>
  <c r="O116" s="1"/>
  <c r="N115"/>
  <c r="O115" s="1"/>
  <c r="N114"/>
  <c r="O114" s="1"/>
  <c r="L133"/>
  <c r="N103"/>
  <c r="O103" s="1"/>
  <c r="N99"/>
  <c r="O99" s="1"/>
  <c r="N98"/>
  <c r="O98" s="1"/>
  <c r="N94"/>
  <c r="O94" s="1"/>
  <c r="N93"/>
  <c r="O93" s="1"/>
  <c r="N92"/>
  <c r="O92" s="1"/>
  <c r="J87"/>
  <c r="K87" s="1"/>
  <c r="J86"/>
  <c r="K86" s="1"/>
  <c r="J85"/>
  <c r="K85" s="1"/>
  <c r="J84"/>
  <c r="K84" s="1"/>
  <c r="J83"/>
  <c r="K83" s="1"/>
  <c r="J82"/>
  <c r="K82" s="1"/>
  <c r="J81"/>
  <c r="K81" s="1"/>
  <c r="J80"/>
  <c r="K80" s="1"/>
  <c r="J79"/>
  <c r="K79" s="1"/>
  <c r="J78"/>
  <c r="K78" s="1"/>
  <c r="J77"/>
  <c r="K77" s="1"/>
  <c r="J76"/>
  <c r="K76" s="1"/>
  <c r="J75"/>
  <c r="K75" s="1"/>
  <c r="K74"/>
  <c r="J74"/>
  <c r="J73"/>
  <c r="K73" s="1"/>
  <c r="J70"/>
  <c r="K70" s="1"/>
  <c r="J69"/>
  <c r="K69" s="1"/>
  <c r="J132"/>
  <c r="K132" s="1"/>
  <c r="J130"/>
  <c r="K130" s="1"/>
  <c r="J129"/>
  <c r="K129" s="1"/>
  <c r="J127"/>
  <c r="K127" s="1"/>
  <c r="J126"/>
  <c r="K126" s="1"/>
  <c r="J125"/>
  <c r="K125" s="1"/>
  <c r="J124"/>
  <c r="K124" s="1"/>
  <c r="J121"/>
  <c r="K121" s="1"/>
  <c r="J120"/>
  <c r="K120" s="1"/>
  <c r="J119"/>
  <c r="K119" s="1"/>
  <c r="J117"/>
  <c r="K117" s="1"/>
  <c r="J116"/>
  <c r="K116" s="1"/>
  <c r="J115"/>
  <c r="K115" s="1"/>
  <c r="K114"/>
  <c r="J114"/>
  <c r="J113"/>
  <c r="K113" s="1"/>
  <c r="J108"/>
  <c r="K108" s="1"/>
  <c r="J107"/>
  <c r="K107" s="1"/>
  <c r="J106"/>
  <c r="K106" s="1"/>
  <c r="J105"/>
  <c r="K105" s="1"/>
  <c r="J104"/>
  <c r="K104" s="1"/>
  <c r="J103"/>
  <c r="K103" s="1"/>
  <c r="J102"/>
  <c r="K102" s="1"/>
  <c r="J101"/>
  <c r="K101" s="1"/>
  <c r="J100"/>
  <c r="K100" s="1"/>
  <c r="J99"/>
  <c r="K99" s="1"/>
  <c r="J98"/>
  <c r="K98" s="1"/>
  <c r="J97"/>
  <c r="K97" s="1"/>
  <c r="J96"/>
  <c r="K96" s="1"/>
  <c r="J95"/>
  <c r="K95" s="1"/>
  <c r="J94"/>
  <c r="K94" s="1"/>
  <c r="J93"/>
  <c r="K93" s="1"/>
  <c r="J92"/>
  <c r="K92" s="1"/>
  <c r="J91"/>
  <c r="K91" s="1"/>
  <c r="J22"/>
  <c r="K22" s="1"/>
  <c r="J21"/>
  <c r="K21" s="1"/>
  <c r="J20"/>
  <c r="K20" s="1"/>
  <c r="J19"/>
  <c r="K19" s="1"/>
  <c r="J18"/>
  <c r="K18" s="1"/>
  <c r="J17"/>
  <c r="K17" s="1"/>
  <c r="J16"/>
  <c r="K16" s="1"/>
  <c r="J15"/>
  <c r="K15" s="1"/>
  <c r="J14"/>
  <c r="K14" s="1"/>
  <c r="J13"/>
  <c r="K13" s="1"/>
  <c r="J12"/>
  <c r="K12" s="1"/>
  <c r="J11"/>
  <c r="K11" s="1"/>
  <c r="J10"/>
  <c r="K10" s="1"/>
  <c r="J9"/>
  <c r="K9" s="1"/>
  <c r="J8"/>
  <c r="K8" s="1"/>
  <c r="J7"/>
  <c r="K7" s="1"/>
  <c r="J6"/>
  <c r="K6" s="1"/>
  <c r="J5"/>
  <c r="K5" s="1"/>
  <c r="J4"/>
  <c r="K4" s="1"/>
  <c r="J3"/>
  <c r="K3" s="1"/>
  <c r="H23"/>
  <c r="H89"/>
  <c r="H133"/>
  <c r="DG133"/>
  <c r="DD133"/>
  <c r="DC133"/>
  <c r="CZ133"/>
  <c r="CY133"/>
  <c r="CU133"/>
  <c r="CR133"/>
  <c r="CQ133"/>
  <c r="CM133"/>
  <c r="CI133"/>
  <c r="CF133"/>
  <c r="CE133"/>
  <c r="CA133"/>
  <c r="BW133"/>
  <c r="BS133"/>
  <c r="BP133"/>
  <c r="BO133"/>
  <c r="BK133"/>
  <c r="BH133"/>
  <c r="BG133"/>
  <c r="BC133"/>
  <c r="AZ133"/>
  <c r="AY133"/>
  <c r="AU133"/>
  <c r="AR133"/>
  <c r="AQ133"/>
  <c r="AA133"/>
  <c r="X133"/>
  <c r="DG111"/>
  <c r="DC111"/>
  <c r="CY111"/>
  <c r="CU111"/>
  <c r="CQ111"/>
  <c r="CM111"/>
  <c r="CI111"/>
  <c r="CF111"/>
  <c r="CE111"/>
  <c r="CA111"/>
  <c r="BW111"/>
  <c r="BS111"/>
  <c r="BO111"/>
  <c r="BK111"/>
  <c r="BG111"/>
  <c r="BC111"/>
  <c r="AY111"/>
  <c r="AU111"/>
  <c r="AI111"/>
  <c r="AF111"/>
  <c r="AA111"/>
  <c r="X111"/>
  <c r="DG89"/>
  <c r="DD89"/>
  <c r="DC89"/>
  <c r="CZ89"/>
  <c r="CY89"/>
  <c r="CU89"/>
  <c r="CQ89"/>
  <c r="CM89"/>
  <c r="CI89"/>
  <c r="CE89"/>
  <c r="CA89"/>
  <c r="BW89"/>
  <c r="BS89"/>
  <c r="BO89"/>
  <c r="BK89"/>
  <c r="BG89"/>
  <c r="BD89"/>
  <c r="BC89"/>
  <c r="AZ89"/>
  <c r="AY89"/>
  <c r="AV89"/>
  <c r="AU89"/>
  <c r="AN89"/>
  <c r="AM89"/>
  <c r="AJ89"/>
  <c r="AA89"/>
  <c r="X89"/>
  <c r="T89"/>
  <c r="O89"/>
  <c r="L89"/>
  <c r="DG67"/>
  <c r="DD67"/>
  <c r="DC67"/>
  <c r="CZ67"/>
  <c r="CY67"/>
  <c r="CU67"/>
  <c r="CR67"/>
  <c r="CQ67"/>
  <c r="CM67"/>
  <c r="CI67"/>
  <c r="CF67"/>
  <c r="CE67"/>
  <c r="CA67"/>
  <c r="BW67"/>
  <c r="BT67"/>
  <c r="BS67"/>
  <c r="BP67"/>
  <c r="BO67"/>
  <c r="BK67"/>
  <c r="BG67"/>
  <c r="BC67"/>
  <c r="AZ67"/>
  <c r="AY67"/>
  <c r="AU67"/>
  <c r="AJ67"/>
  <c r="AI67"/>
  <c r="AF67"/>
  <c r="AA67"/>
  <c r="X67"/>
  <c r="DG45"/>
  <c r="DD45"/>
  <c r="DC45"/>
  <c r="CZ45"/>
  <c r="CY45"/>
  <c r="CU45"/>
  <c r="CR45"/>
  <c r="CQ45"/>
  <c r="CM45"/>
  <c r="CJ45"/>
  <c r="CI45"/>
  <c r="CF45"/>
  <c r="CE45"/>
  <c r="CA45"/>
  <c r="BW45"/>
  <c r="BT45"/>
  <c r="BS45"/>
  <c r="BO45"/>
  <c r="BL45"/>
  <c r="BK45"/>
  <c r="BG45"/>
  <c r="BC45"/>
  <c r="AZ45"/>
  <c r="AY45"/>
  <c r="AU45"/>
  <c r="AJ45"/>
  <c r="AI45"/>
  <c r="AF45"/>
  <c r="AA45"/>
  <c r="X45"/>
  <c r="DG23"/>
  <c r="DD23"/>
  <c r="DC23"/>
  <c r="CZ23"/>
  <c r="CY23"/>
  <c r="CU23"/>
  <c r="CR23"/>
  <c r="CQ23"/>
  <c r="CN23"/>
  <c r="CM23"/>
  <c r="CJ23"/>
  <c r="CI23"/>
  <c r="CF23"/>
  <c r="CE23"/>
  <c r="CA23"/>
  <c r="BW23"/>
  <c r="BS23"/>
  <c r="BO23"/>
  <c r="BL23"/>
  <c r="BK23"/>
  <c r="BG23"/>
  <c r="BD23"/>
  <c r="BC23"/>
  <c r="AZ23"/>
  <c r="AY23"/>
  <c r="AU23"/>
  <c r="AN23"/>
  <c r="AJ23"/>
  <c r="AA23"/>
  <c r="X23"/>
  <c r="T23"/>
  <c r="H45"/>
  <c r="J44"/>
  <c r="K44" s="1"/>
  <c r="J43"/>
  <c r="K43" s="1"/>
  <c r="J42"/>
  <c r="K42" s="1"/>
  <c r="J41"/>
  <c r="K41" s="1"/>
  <c r="J40"/>
  <c r="K40" s="1"/>
  <c r="J39"/>
  <c r="K39" s="1"/>
  <c r="J38"/>
  <c r="K38" s="1"/>
  <c r="J37"/>
  <c r="K37" s="1"/>
  <c r="J36"/>
  <c r="K36" s="1"/>
  <c r="J34"/>
  <c r="K34" s="1"/>
  <c r="J33"/>
  <c r="K33" s="1"/>
  <c r="J32"/>
  <c r="K32" s="1"/>
  <c r="J30"/>
  <c r="K30" s="1"/>
  <c r="J29"/>
  <c r="K29" s="1"/>
  <c r="J28"/>
  <c r="K28" s="1"/>
  <c r="J27"/>
  <c r="K27" s="1"/>
  <c r="J26"/>
  <c r="K26" s="1"/>
  <c r="J25"/>
  <c r="K25" s="1"/>
  <c r="J65"/>
  <c r="K65" s="1"/>
  <c r="J64"/>
  <c r="K64" s="1"/>
  <c r="J62"/>
  <c r="K62" s="1"/>
  <c r="J61"/>
  <c r="K61" s="1"/>
  <c r="J60"/>
  <c r="K60" s="1"/>
  <c r="J59"/>
  <c r="K59" s="1"/>
  <c r="J58"/>
  <c r="K58" s="1"/>
  <c r="J57"/>
  <c r="K57" s="1"/>
  <c r="J56"/>
  <c r="K56" s="1"/>
  <c r="J55"/>
  <c r="K55" s="1"/>
  <c r="J54"/>
  <c r="K54" s="1"/>
  <c r="J53"/>
  <c r="K53" s="1"/>
  <c r="J52"/>
  <c r="K52" s="1"/>
  <c r="J51"/>
  <c r="K51" s="1"/>
  <c r="J50"/>
  <c r="K50" s="1"/>
  <c r="J49"/>
  <c r="K49" s="1"/>
  <c r="J48"/>
  <c r="K48" s="1"/>
  <c r="J47"/>
  <c r="K47" s="1"/>
  <c r="H67"/>
  <c r="L1"/>
  <c r="P1" s="1"/>
  <c r="T1" s="1"/>
  <c r="X1" s="1"/>
  <c r="AB1" s="1"/>
  <c r="AF1" s="1"/>
  <c r="AJ1" s="1"/>
  <c r="AN1" s="1"/>
  <c r="AR1" s="1"/>
  <c r="AV1" s="1"/>
  <c r="AZ1" s="1"/>
  <c r="BD1" s="1"/>
  <c r="BH1" s="1"/>
  <c r="BL1" s="1"/>
  <c r="BP1" s="1"/>
  <c r="BT1" s="1"/>
  <c r="BX1" s="1"/>
  <c r="CB1" s="1"/>
  <c r="CF1" s="1"/>
  <c r="CJ1" s="1"/>
  <c r="CN1" s="1"/>
  <c r="CR1" s="1"/>
  <c r="CV1" s="1"/>
  <c r="CZ1" s="1"/>
  <c r="DD1" s="1"/>
  <c r="H1"/>
  <c r="G166" i="5"/>
  <c r="G165"/>
  <c r="G164"/>
  <c r="G163"/>
  <c r="G162"/>
  <c r="G161"/>
  <c r="G160"/>
  <c r="G159"/>
  <c r="G158"/>
  <c r="G157"/>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N166"/>
  <c r="N165"/>
  <c r="N164"/>
  <c r="N163"/>
  <c r="N162"/>
  <c r="N161"/>
  <c r="N160"/>
  <c r="N159"/>
  <c r="N158"/>
  <c r="N157"/>
  <c r="N156"/>
  <c r="N155"/>
  <c r="R166"/>
  <c r="R165"/>
  <c r="R164"/>
  <c r="R163"/>
  <c r="R162"/>
  <c r="R161"/>
  <c r="R160"/>
  <c r="R159"/>
  <c r="R158"/>
  <c r="R157"/>
  <c r="R156"/>
  <c r="R155"/>
  <c r="R154"/>
  <c r="R153"/>
  <c r="R152"/>
  <c r="R151"/>
  <c r="R150"/>
  <c r="R149"/>
  <c r="R148"/>
  <c r="R147"/>
  <c r="R146"/>
  <c r="R145"/>
  <c r="R144"/>
  <c r="R143"/>
  <c r="R142"/>
  <c r="R141"/>
  <c r="R140"/>
  <c r="R139"/>
  <c r="R138"/>
  <c r="R137"/>
  <c r="R136"/>
  <c r="R135"/>
  <c r="R134"/>
  <c r="R133"/>
  <c r="R132"/>
  <c r="R131"/>
  <c r="R130"/>
  <c r="R129"/>
  <c r="R128"/>
  <c r="R127"/>
  <c r="R126"/>
  <c r="R125"/>
  <c r="R124"/>
  <c r="R123"/>
  <c r="R122"/>
  <c r="R121"/>
  <c r="R120"/>
  <c r="R119"/>
  <c r="R118"/>
  <c r="R117"/>
  <c r="R116"/>
  <c r="R115"/>
  <c r="R114"/>
  <c r="R113"/>
  <c r="R112"/>
  <c r="R111"/>
  <c r="R110"/>
  <c r="R109"/>
  <c r="R108"/>
  <c r="R107"/>
  <c r="R106"/>
  <c r="R105"/>
  <c r="R104"/>
  <c r="R103"/>
  <c r="R102"/>
  <c r="R101"/>
  <c r="R100"/>
  <c r="R99"/>
  <c r="R98"/>
  <c r="R97"/>
  <c r="R96"/>
  <c r="R95"/>
  <c r="R94"/>
  <c r="R93"/>
  <c r="R92"/>
  <c r="R91"/>
  <c r="R90"/>
  <c r="R89"/>
  <c r="R88"/>
  <c r="R87"/>
  <c r="R86"/>
  <c r="R85"/>
  <c r="R84"/>
  <c r="R83"/>
  <c r="R82"/>
  <c r="R81"/>
  <c r="R80"/>
  <c r="R79"/>
  <c r="R78"/>
  <c r="R77"/>
  <c r="R76"/>
  <c r="R75"/>
  <c r="R74"/>
  <c r="R73"/>
  <c r="R72"/>
  <c r="R71"/>
  <c r="R70"/>
  <c r="R69"/>
  <c r="R68"/>
  <c r="R67"/>
  <c r="R66"/>
  <c r="R65"/>
  <c r="R64"/>
  <c r="R63"/>
  <c r="R62"/>
  <c r="R61"/>
  <c r="R60"/>
  <c r="R59"/>
  <c r="R58"/>
  <c r="R57"/>
  <c r="R56"/>
  <c r="R55"/>
  <c r="R54"/>
  <c r="R53"/>
  <c r="R52"/>
  <c r="R51"/>
  <c r="R50"/>
  <c r="R49"/>
  <c r="R48"/>
  <c r="R47"/>
  <c r="R46"/>
  <c r="R45"/>
  <c r="R44"/>
  <c r="R43"/>
  <c r="R42"/>
  <c r="R41"/>
  <c r="R40"/>
  <c r="R39"/>
  <c r="R38"/>
  <c r="R37"/>
  <c r="R36"/>
  <c r="R35"/>
  <c r="R34"/>
  <c r="R33"/>
  <c r="R32"/>
  <c r="R31"/>
  <c r="R30"/>
  <c r="R29"/>
  <c r="R28"/>
  <c r="R27"/>
  <c r="R26"/>
  <c r="R25"/>
  <c r="R24"/>
  <c r="R23"/>
  <c r="R22"/>
  <c r="R21"/>
  <c r="R20"/>
  <c r="R19"/>
  <c r="R18"/>
  <c r="R17"/>
  <c r="R16"/>
  <c r="R15"/>
  <c r="R14"/>
  <c r="R13"/>
  <c r="R12"/>
  <c r="R11"/>
  <c r="S166"/>
  <c r="S165"/>
  <c r="S164"/>
  <c r="S163"/>
  <c r="S162"/>
  <c r="S161"/>
  <c r="S160"/>
  <c r="S159"/>
  <c r="S158"/>
  <c r="S157"/>
  <c r="S156"/>
  <c r="S155"/>
  <c r="S154"/>
  <c r="S153"/>
  <c r="S152"/>
  <c r="S151"/>
  <c r="S150"/>
  <c r="S149"/>
  <c r="S148"/>
  <c r="S147"/>
  <c r="S146"/>
  <c r="S145"/>
  <c r="S144"/>
  <c r="S143"/>
  <c r="S142"/>
  <c r="S141"/>
  <c r="S140"/>
  <c r="S139"/>
  <c r="S138"/>
  <c r="S137"/>
  <c r="S136"/>
  <c r="S135"/>
  <c r="S134"/>
  <c r="S133"/>
  <c r="S132"/>
  <c r="S131"/>
  <c r="S130"/>
  <c r="S129"/>
  <c r="S128"/>
  <c r="S127"/>
  <c r="S126"/>
  <c r="S125"/>
  <c r="S124"/>
  <c r="S123"/>
  <c r="S122"/>
  <c r="S121"/>
  <c r="S120"/>
  <c r="S119"/>
  <c r="S118"/>
  <c r="S117"/>
  <c r="S116"/>
  <c r="S115"/>
  <c r="S114"/>
  <c r="S113"/>
  <c r="S112"/>
  <c r="S111"/>
  <c r="S110"/>
  <c r="S109"/>
  <c r="S108"/>
  <c r="S107"/>
  <c r="S106"/>
  <c r="S105"/>
  <c r="S104"/>
  <c r="S103"/>
  <c r="S102"/>
  <c r="S101"/>
  <c r="S100"/>
  <c r="S99"/>
  <c r="S98"/>
  <c r="S97"/>
  <c r="S96"/>
  <c r="S95"/>
  <c r="S94"/>
  <c r="S93"/>
  <c r="S92"/>
  <c r="S91"/>
  <c r="S90"/>
  <c r="S89"/>
  <c r="S88"/>
  <c r="S87"/>
  <c r="S86"/>
  <c r="S85"/>
  <c r="S84"/>
  <c r="S83"/>
  <c r="S82"/>
  <c r="S81"/>
  <c r="S80"/>
  <c r="S79"/>
  <c r="S78"/>
  <c r="S77"/>
  <c r="S76"/>
  <c r="S75"/>
  <c r="S74"/>
  <c r="S73"/>
  <c r="S72"/>
  <c r="S71"/>
  <c r="S70"/>
  <c r="S69"/>
  <c r="S68"/>
  <c r="S67"/>
  <c r="S66"/>
  <c r="S65"/>
  <c r="S64"/>
  <c r="S63"/>
  <c r="S62"/>
  <c r="S61"/>
  <c r="S60"/>
  <c r="S59"/>
  <c r="S58"/>
  <c r="S57"/>
  <c r="S56"/>
  <c r="S55"/>
  <c r="S54"/>
  <c r="S53"/>
  <c r="S52"/>
  <c r="S51"/>
  <c r="S50"/>
  <c r="S49"/>
  <c r="S48"/>
  <c r="S47"/>
  <c r="S46"/>
  <c r="S45"/>
  <c r="S44"/>
  <c r="S43"/>
  <c r="S42"/>
  <c r="S41"/>
  <c r="S40"/>
  <c r="S39"/>
  <c r="S38"/>
  <c r="S37"/>
  <c r="S36"/>
  <c r="S35"/>
  <c r="S34"/>
  <c r="S33"/>
  <c r="S32"/>
  <c r="S31"/>
  <c r="S30"/>
  <c r="S29"/>
  <c r="S28"/>
  <c r="S27"/>
  <c r="S26"/>
  <c r="S25"/>
  <c r="S24"/>
  <c r="S23"/>
  <c r="S22"/>
  <c r="S21"/>
  <c r="S20"/>
  <c r="S19"/>
  <c r="S18"/>
  <c r="S17"/>
  <c r="S16"/>
  <c r="S15"/>
  <c r="S14"/>
  <c r="S13"/>
  <c r="S12"/>
  <c r="S11"/>
  <c r="G47" i="1"/>
  <c r="F47"/>
  <c r="D67"/>
  <c r="AE67" l="1"/>
  <c r="S45"/>
  <c r="AQ67"/>
  <c r="AQ89"/>
  <c r="S23"/>
  <c r="K89"/>
  <c r="AE89"/>
  <c r="AQ23"/>
  <c r="K45"/>
  <c r="R167" i="5"/>
  <c r="AQ111" i="1"/>
  <c r="AQ45"/>
  <c r="K167" i="5"/>
  <c r="J167"/>
  <c r="AM45" i="1"/>
  <c r="AM23"/>
  <c r="AM67"/>
  <c r="AE23"/>
  <c r="AE45"/>
  <c r="AE111"/>
  <c r="AE133"/>
  <c r="W23"/>
  <c r="W45"/>
  <c r="W67"/>
  <c r="W133"/>
  <c r="W111"/>
  <c r="W89"/>
  <c r="S133"/>
  <c r="S89"/>
  <c r="S67"/>
  <c r="O23"/>
  <c r="O45"/>
  <c r="O67"/>
  <c r="O133"/>
  <c r="O111"/>
  <c r="K133"/>
  <c r="K111"/>
  <c r="K23"/>
  <c r="K67"/>
  <c r="F51"/>
  <c r="G51" s="1"/>
  <c r="G67" s="1"/>
  <c r="Z166" i="5"/>
  <c r="Y166"/>
  <c r="X166"/>
  <c r="W166"/>
  <c r="V166"/>
  <c r="U166"/>
  <c r="Z165"/>
  <c r="Y165"/>
  <c r="X165"/>
  <c r="W165"/>
  <c r="V165"/>
  <c r="U165"/>
  <c r="Z164"/>
  <c r="Y164"/>
  <c r="X164"/>
  <c r="W164"/>
  <c r="V164"/>
  <c r="U164"/>
  <c r="Z163"/>
  <c r="Y163"/>
  <c r="X163"/>
  <c r="W163"/>
  <c r="V163"/>
  <c r="U163"/>
  <c r="Z162"/>
  <c r="Y162"/>
  <c r="X162"/>
  <c r="W162"/>
  <c r="V162"/>
  <c r="U162"/>
  <c r="Z161"/>
  <c r="Y161"/>
  <c r="X161"/>
  <c r="W161"/>
  <c r="V161"/>
  <c r="U161"/>
  <c r="Z160"/>
  <c r="Y160"/>
  <c r="X160"/>
  <c r="W160"/>
  <c r="V160"/>
  <c r="U160"/>
  <c r="Z159"/>
  <c r="Y159"/>
  <c r="X159"/>
  <c r="W159"/>
  <c r="V159"/>
  <c r="U159"/>
  <c r="Z158"/>
  <c r="Y158"/>
  <c r="X158"/>
  <c r="W158"/>
  <c r="V158"/>
  <c r="U158"/>
  <c r="Z157"/>
  <c r="Y157"/>
  <c r="X157"/>
  <c r="W157"/>
  <c r="V157"/>
  <c r="U157"/>
  <c r="Z156"/>
  <c r="Y156"/>
  <c r="X156"/>
  <c r="W156"/>
  <c r="V156"/>
  <c r="U156"/>
  <c r="Z155"/>
  <c r="Y155"/>
  <c r="X155"/>
  <c r="W155"/>
  <c r="V155"/>
  <c r="U155"/>
  <c r="Z154"/>
  <c r="Y154"/>
  <c r="X154"/>
  <c r="W154"/>
  <c r="V154"/>
  <c r="U154"/>
  <c r="Z153"/>
  <c r="Y153"/>
  <c r="X153"/>
  <c r="W153"/>
  <c r="V153"/>
  <c r="U153"/>
  <c r="Z152"/>
  <c r="Y152"/>
  <c r="X152"/>
  <c r="W152"/>
  <c r="V152"/>
  <c r="U152"/>
  <c r="Z151"/>
  <c r="Y151"/>
  <c r="X151"/>
  <c r="W151"/>
  <c r="V151"/>
  <c r="U151"/>
  <c r="Z150"/>
  <c r="Y150"/>
  <c r="X150"/>
  <c r="W150"/>
  <c r="V150"/>
  <c r="U150"/>
  <c r="Z149"/>
  <c r="Y149"/>
  <c r="X149"/>
  <c r="W149"/>
  <c r="V149"/>
  <c r="U149"/>
  <c r="Z148"/>
  <c r="Y148"/>
  <c r="X148"/>
  <c r="W148"/>
  <c r="V148"/>
  <c r="U148"/>
  <c r="Z147"/>
  <c r="Y147"/>
  <c r="X147"/>
  <c r="W147"/>
  <c r="V147"/>
  <c r="U147"/>
  <c r="Z146"/>
  <c r="Y146"/>
  <c r="X146"/>
  <c r="W146"/>
  <c r="V146"/>
  <c r="U146"/>
  <c r="Z145"/>
  <c r="Y145"/>
  <c r="X145"/>
  <c r="W145"/>
  <c r="V145"/>
  <c r="U145"/>
  <c r="Z144"/>
  <c r="Y144"/>
  <c r="X144"/>
  <c r="W144"/>
  <c r="V144"/>
  <c r="U144"/>
  <c r="Z143"/>
  <c r="Y143"/>
  <c r="X143"/>
  <c r="W143"/>
  <c r="V143"/>
  <c r="U143"/>
  <c r="Z142"/>
  <c r="Y142"/>
  <c r="X142"/>
  <c r="W142"/>
  <c r="V142"/>
  <c r="U142"/>
  <c r="Z141"/>
  <c r="Y141"/>
  <c r="X141"/>
  <c r="W141"/>
  <c r="V141"/>
  <c r="U141"/>
  <c r="Z140"/>
  <c r="Y140"/>
  <c r="X140"/>
  <c r="W140"/>
  <c r="V140"/>
  <c r="U140"/>
  <c r="Z139"/>
  <c r="Y139"/>
  <c r="X139"/>
  <c r="W139"/>
  <c r="V139"/>
  <c r="U139"/>
  <c r="Z138"/>
  <c r="Y138"/>
  <c r="X138"/>
  <c r="W138"/>
  <c r="V138"/>
  <c r="U138"/>
  <c r="Z137"/>
  <c r="Y137"/>
  <c r="X137"/>
  <c r="W137"/>
  <c r="V137"/>
  <c r="U137"/>
  <c r="Z136"/>
  <c r="Y136"/>
  <c r="X136"/>
  <c r="W136"/>
  <c r="V136"/>
  <c r="U136"/>
  <c r="Z135"/>
  <c r="Y135"/>
  <c r="X135"/>
  <c r="W135"/>
  <c r="V135"/>
  <c r="U135"/>
  <c r="Z134"/>
  <c r="Y134"/>
  <c r="X134"/>
  <c r="W134"/>
  <c r="V134"/>
  <c r="U134"/>
  <c r="Z133"/>
  <c r="Y133"/>
  <c r="X133"/>
  <c r="W133"/>
  <c r="V133"/>
  <c r="U133"/>
  <c r="Z132"/>
  <c r="Y132"/>
  <c r="X132"/>
  <c r="W132"/>
  <c r="V132"/>
  <c r="U132"/>
  <c r="Z131"/>
  <c r="Y131"/>
  <c r="X131"/>
  <c r="W131"/>
  <c r="V131"/>
  <c r="U131"/>
  <c r="Z130"/>
  <c r="Y130"/>
  <c r="X130"/>
  <c r="W130"/>
  <c r="V130"/>
  <c r="U130"/>
  <c r="Z129"/>
  <c r="Y129"/>
  <c r="X129"/>
  <c r="W129"/>
  <c r="V129"/>
  <c r="U129"/>
  <c r="Z128"/>
  <c r="Y128"/>
  <c r="X128"/>
  <c r="W128"/>
  <c r="V128"/>
  <c r="U128"/>
  <c r="Z127"/>
  <c r="Y127"/>
  <c r="X127"/>
  <c r="W127"/>
  <c r="V127"/>
  <c r="U127"/>
  <c r="Z126"/>
  <c r="Y126"/>
  <c r="X126"/>
  <c r="W126"/>
  <c r="V126"/>
  <c r="U126"/>
  <c r="Z125"/>
  <c r="Y125"/>
  <c r="X125"/>
  <c r="W125"/>
  <c r="V125"/>
  <c r="U125"/>
  <c r="Z124"/>
  <c r="Y124"/>
  <c r="X124"/>
  <c r="W124"/>
  <c r="V124"/>
  <c r="U124"/>
  <c r="Z123"/>
  <c r="Y123"/>
  <c r="X123"/>
  <c r="W123"/>
  <c r="V123"/>
  <c r="U123"/>
  <c r="Z122"/>
  <c r="Y122"/>
  <c r="X122"/>
  <c r="W122"/>
  <c r="V122"/>
  <c r="U122"/>
  <c r="Z121"/>
  <c r="Y121"/>
  <c r="X121"/>
  <c r="W121"/>
  <c r="V121"/>
  <c r="U121"/>
  <c r="Z120"/>
  <c r="Y120"/>
  <c r="X120"/>
  <c r="W120"/>
  <c r="V120"/>
  <c r="U120"/>
  <c r="Z119"/>
  <c r="Y119"/>
  <c r="X119"/>
  <c r="W119"/>
  <c r="V119"/>
  <c r="U119"/>
  <c r="Z118"/>
  <c r="Y118"/>
  <c r="X118"/>
  <c r="W118"/>
  <c r="V118"/>
  <c r="U118"/>
  <c r="Z117"/>
  <c r="Y117"/>
  <c r="X117"/>
  <c r="W117"/>
  <c r="V117"/>
  <c r="U117"/>
  <c r="Z116"/>
  <c r="Y116"/>
  <c r="X116"/>
  <c r="W116"/>
  <c r="V116"/>
  <c r="U116"/>
  <c r="Z115"/>
  <c r="Y115"/>
  <c r="X115"/>
  <c r="W115"/>
  <c r="V115"/>
  <c r="U115"/>
  <c r="Z114"/>
  <c r="Y114"/>
  <c r="X114"/>
  <c r="W114"/>
  <c r="V114"/>
  <c r="U114"/>
  <c r="Z113"/>
  <c r="Y113"/>
  <c r="X113"/>
  <c r="W113"/>
  <c r="V113"/>
  <c r="U113"/>
  <c r="Z112"/>
  <c r="Y112"/>
  <c r="X112"/>
  <c r="W112"/>
  <c r="V112"/>
  <c r="U112"/>
  <c r="Z111"/>
  <c r="Y111"/>
  <c r="X111"/>
  <c r="W111"/>
  <c r="V111"/>
  <c r="U111"/>
  <c r="Z110"/>
  <c r="Y110"/>
  <c r="X110"/>
  <c r="W110"/>
  <c r="V110"/>
  <c r="U110"/>
  <c r="Z109"/>
  <c r="Y109"/>
  <c r="X109"/>
  <c r="W109"/>
  <c r="V109"/>
  <c r="U109"/>
  <c r="Z108"/>
  <c r="Y108"/>
  <c r="X108"/>
  <c r="W108"/>
  <c r="V108"/>
  <c r="U108"/>
  <c r="Z107"/>
  <c r="Y107"/>
  <c r="X107"/>
  <c r="W107"/>
  <c r="V107"/>
  <c r="U107"/>
  <c r="Z106"/>
  <c r="Y106"/>
  <c r="X106"/>
  <c r="W106"/>
  <c r="V106"/>
  <c r="U106"/>
  <c r="Z105"/>
  <c r="Y105"/>
  <c r="X105"/>
  <c r="W105"/>
  <c r="V105"/>
  <c r="U105"/>
  <c r="Z104"/>
  <c r="Y104"/>
  <c r="X104"/>
  <c r="W104"/>
  <c r="V104"/>
  <c r="U104"/>
  <c r="Z103"/>
  <c r="Y103"/>
  <c r="X103"/>
  <c r="W103"/>
  <c r="V103"/>
  <c r="U103"/>
  <c r="Z102"/>
  <c r="Y102"/>
  <c r="X102"/>
  <c r="W102"/>
  <c r="V102"/>
  <c r="U102"/>
  <c r="Z101"/>
  <c r="Y101"/>
  <c r="X101"/>
  <c r="W101"/>
  <c r="V101"/>
  <c r="U101"/>
  <c r="Z100"/>
  <c r="Y100"/>
  <c r="X100"/>
  <c r="W100"/>
  <c r="V100"/>
  <c r="U100"/>
  <c r="Z99"/>
  <c r="Y99"/>
  <c r="X99"/>
  <c r="W99"/>
  <c r="V99"/>
  <c r="U99"/>
  <c r="Z98"/>
  <c r="Y98"/>
  <c r="X98"/>
  <c r="W98"/>
  <c r="V98"/>
  <c r="U98"/>
  <c r="Z97"/>
  <c r="Y97"/>
  <c r="X97"/>
  <c r="W97"/>
  <c r="V97"/>
  <c r="U97"/>
  <c r="Z96"/>
  <c r="Y96"/>
  <c r="X96"/>
  <c r="W96"/>
  <c r="V96"/>
  <c r="U96"/>
  <c r="Z95"/>
  <c r="Y95"/>
  <c r="X95"/>
  <c r="W95"/>
  <c r="V95"/>
  <c r="U95"/>
  <c r="Z94"/>
  <c r="Y94"/>
  <c r="X94"/>
  <c r="W94"/>
  <c r="V94"/>
  <c r="U94"/>
  <c r="Z93"/>
  <c r="Y93"/>
  <c r="X93"/>
  <c r="W93"/>
  <c r="V93"/>
  <c r="U93"/>
  <c r="Z92"/>
  <c r="Y92"/>
  <c r="X92"/>
  <c r="W92"/>
  <c r="V92"/>
  <c r="U92"/>
  <c r="Z91"/>
  <c r="Y91"/>
  <c r="X91"/>
  <c r="W91"/>
  <c r="V91"/>
  <c r="U91"/>
  <c r="Z90"/>
  <c r="Y90"/>
  <c r="X90"/>
  <c r="W90"/>
  <c r="V90"/>
  <c r="U90"/>
  <c r="Z89"/>
  <c r="Y89"/>
  <c r="X89"/>
  <c r="W89"/>
  <c r="V89"/>
  <c r="U89"/>
  <c r="Z88"/>
  <c r="Y88"/>
  <c r="X88"/>
  <c r="W88"/>
  <c r="V88"/>
  <c r="U88"/>
  <c r="Z87"/>
  <c r="Y87"/>
  <c r="X87"/>
  <c r="W87"/>
  <c r="V87"/>
  <c r="U87"/>
  <c r="Z86"/>
  <c r="Y86"/>
  <c r="X86"/>
  <c r="W86"/>
  <c r="V86"/>
  <c r="U86"/>
  <c r="Z85"/>
  <c r="Y85"/>
  <c r="X85"/>
  <c r="W85"/>
  <c r="V85"/>
  <c r="U85"/>
  <c r="Z84"/>
  <c r="Y84"/>
  <c r="X84"/>
  <c r="W84"/>
  <c r="V84"/>
  <c r="U84"/>
  <c r="Z83"/>
  <c r="Y83"/>
  <c r="X83"/>
  <c r="W83"/>
  <c r="V83"/>
  <c r="U83"/>
  <c r="Z82"/>
  <c r="Y82"/>
  <c r="X82"/>
  <c r="W82"/>
  <c r="V82"/>
  <c r="U82"/>
  <c r="Z81"/>
  <c r="Y81"/>
  <c r="X81"/>
  <c r="W81"/>
  <c r="V81"/>
  <c r="U81"/>
  <c r="Z80"/>
  <c r="Y80"/>
  <c r="X80"/>
  <c r="W80"/>
  <c r="V80"/>
  <c r="U80"/>
  <c r="Z79"/>
  <c r="Y79"/>
  <c r="X79"/>
  <c r="W79"/>
  <c r="V79"/>
  <c r="U79"/>
  <c r="Z78"/>
  <c r="Y78"/>
  <c r="X78"/>
  <c r="W78"/>
  <c r="V78"/>
  <c r="U78"/>
  <c r="Z77"/>
  <c r="Y77"/>
  <c r="X77"/>
  <c r="W77"/>
  <c r="V77"/>
  <c r="U77"/>
  <c r="Z76"/>
  <c r="Y76"/>
  <c r="X76"/>
  <c r="W76"/>
  <c r="V76"/>
  <c r="U76"/>
  <c r="Z75"/>
  <c r="Y75"/>
  <c r="X75"/>
  <c r="W75"/>
  <c r="V75"/>
  <c r="U75"/>
  <c r="Z74"/>
  <c r="Y74"/>
  <c r="X74"/>
  <c r="W74"/>
  <c r="V74"/>
  <c r="U74"/>
  <c r="Z73"/>
  <c r="Y73"/>
  <c r="X73"/>
  <c r="W73"/>
  <c r="V73"/>
  <c r="U73"/>
  <c r="Z72"/>
  <c r="Y72"/>
  <c r="X72"/>
  <c r="W72"/>
  <c r="V72"/>
  <c r="U72"/>
  <c r="Z71"/>
  <c r="Y71"/>
  <c r="X71"/>
  <c r="W71"/>
  <c r="V71"/>
  <c r="U71"/>
  <c r="Z70"/>
  <c r="Y70"/>
  <c r="X70"/>
  <c r="W70"/>
  <c r="V70"/>
  <c r="U70"/>
  <c r="Z69"/>
  <c r="Y69"/>
  <c r="X69"/>
  <c r="W69"/>
  <c r="V69"/>
  <c r="U69"/>
  <c r="Z68"/>
  <c r="Y68"/>
  <c r="X68"/>
  <c r="W68"/>
  <c r="V68"/>
  <c r="U68"/>
  <c r="Z67"/>
  <c r="Y67"/>
  <c r="X67"/>
  <c r="W67"/>
  <c r="V67"/>
  <c r="U67"/>
  <c r="Z66"/>
  <c r="Y66"/>
  <c r="X66"/>
  <c r="W66"/>
  <c r="V66"/>
  <c r="U66"/>
  <c r="Z65"/>
  <c r="Y65"/>
  <c r="X65"/>
  <c r="W65"/>
  <c r="V65"/>
  <c r="U65"/>
  <c r="Z64"/>
  <c r="Y64"/>
  <c r="X64"/>
  <c r="W64"/>
  <c r="V64"/>
  <c r="U64"/>
  <c r="Z63"/>
  <c r="Y63"/>
  <c r="X63"/>
  <c r="W63"/>
  <c r="V63"/>
  <c r="U63"/>
  <c r="Z62"/>
  <c r="Y62"/>
  <c r="X62"/>
  <c r="W62"/>
  <c r="V62"/>
  <c r="U62"/>
  <c r="Z61"/>
  <c r="Y61"/>
  <c r="X61"/>
  <c r="W61"/>
  <c r="V61"/>
  <c r="U61"/>
  <c r="Z60"/>
  <c r="Y60"/>
  <c r="X60"/>
  <c r="W60"/>
  <c r="V60"/>
  <c r="U60"/>
  <c r="Z59"/>
  <c r="Y59"/>
  <c r="X59"/>
  <c r="W59"/>
  <c r="V59"/>
  <c r="U59"/>
  <c r="Z58"/>
  <c r="Y58"/>
  <c r="X58"/>
  <c r="W58"/>
  <c r="V58"/>
  <c r="U58"/>
  <c r="Z57"/>
  <c r="Y57"/>
  <c r="X57"/>
  <c r="W57"/>
  <c r="V57"/>
  <c r="U57"/>
  <c r="Z56"/>
  <c r="Y56"/>
  <c r="X56"/>
  <c r="W56"/>
  <c r="V56"/>
  <c r="U56"/>
  <c r="Z55"/>
  <c r="Y55"/>
  <c r="X55"/>
  <c r="W55"/>
  <c r="V55"/>
  <c r="U55"/>
  <c r="Z54"/>
  <c r="Y54"/>
  <c r="X54"/>
  <c r="W54"/>
  <c r="V54"/>
  <c r="U54"/>
  <c r="Z53"/>
  <c r="Y53"/>
  <c r="X53"/>
  <c r="W53"/>
  <c r="V53"/>
  <c r="U53"/>
  <c r="Z52"/>
  <c r="Y52"/>
  <c r="X52"/>
  <c r="W52"/>
  <c r="V52"/>
  <c r="U52"/>
  <c r="Z51"/>
  <c r="Y51"/>
  <c r="X51"/>
  <c r="W51"/>
  <c r="V51"/>
  <c r="U51"/>
  <c r="Z50"/>
  <c r="Y50"/>
  <c r="X50"/>
  <c r="W50"/>
  <c r="V50"/>
  <c r="U50"/>
  <c r="Z49"/>
  <c r="Y49"/>
  <c r="X49"/>
  <c r="W49"/>
  <c r="V49"/>
  <c r="U49"/>
  <c r="Z48"/>
  <c r="Y48"/>
  <c r="X48"/>
  <c r="W48"/>
  <c r="V48"/>
  <c r="U48"/>
  <c r="Z47"/>
  <c r="Y47"/>
  <c r="X47"/>
  <c r="W47"/>
  <c r="V47"/>
  <c r="U47"/>
  <c r="Z46"/>
  <c r="Y46"/>
  <c r="X46"/>
  <c r="W46"/>
  <c r="V46"/>
  <c r="U46"/>
  <c r="Z45"/>
  <c r="Y45"/>
  <c r="X45"/>
  <c r="W45"/>
  <c r="V45"/>
  <c r="U45"/>
  <c r="Z44"/>
  <c r="Y44"/>
  <c r="X44"/>
  <c r="W44"/>
  <c r="V44"/>
  <c r="U44"/>
  <c r="Z43"/>
  <c r="Y43"/>
  <c r="X43"/>
  <c r="W43"/>
  <c r="V43"/>
  <c r="U43"/>
  <c r="Z42"/>
  <c r="Y42"/>
  <c r="X42"/>
  <c r="W42"/>
  <c r="V42"/>
  <c r="U42"/>
  <c r="Z41"/>
  <c r="Y41"/>
  <c r="X41"/>
  <c r="W41"/>
  <c r="V41"/>
  <c r="U41"/>
  <c r="Z40"/>
  <c r="Y40"/>
  <c r="X40"/>
  <c r="W40"/>
  <c r="V40"/>
  <c r="U40"/>
  <c r="Z39"/>
  <c r="Y39"/>
  <c r="X39"/>
  <c r="W39"/>
  <c r="V39"/>
  <c r="U39"/>
  <c r="Z38"/>
  <c r="Y38"/>
  <c r="X38"/>
  <c r="W38"/>
  <c r="V38"/>
  <c r="U38"/>
  <c r="Z37"/>
  <c r="Y37"/>
  <c r="X37"/>
  <c r="W37"/>
  <c r="V37"/>
  <c r="U37"/>
  <c r="Z36"/>
  <c r="Y36"/>
  <c r="X36"/>
  <c r="W36"/>
  <c r="V36"/>
  <c r="U36"/>
  <c r="Z35"/>
  <c r="Y35"/>
  <c r="X35"/>
  <c r="W35"/>
  <c r="V35"/>
  <c r="U35"/>
  <c r="Z34"/>
  <c r="Y34"/>
  <c r="X34"/>
  <c r="W34"/>
  <c r="V34"/>
  <c r="U34"/>
  <c r="Z33"/>
  <c r="Y33"/>
  <c r="X33"/>
  <c r="W33"/>
  <c r="V33"/>
  <c r="U33"/>
  <c r="Z32"/>
  <c r="Y32"/>
  <c r="X32"/>
  <c r="W32"/>
  <c r="V32"/>
  <c r="U32"/>
  <c r="Z31"/>
  <c r="Y31"/>
  <c r="X31"/>
  <c r="W31"/>
  <c r="V31"/>
  <c r="U31"/>
  <c r="Z30"/>
  <c r="Y30"/>
  <c r="X30"/>
  <c r="W30"/>
  <c r="V30"/>
  <c r="U30"/>
  <c r="Z29"/>
  <c r="Y29"/>
  <c r="X29"/>
  <c r="W29"/>
  <c r="V29"/>
  <c r="U29"/>
  <c r="Z28"/>
  <c r="Y28"/>
  <c r="X28"/>
  <c r="W28"/>
  <c r="V28"/>
  <c r="U28"/>
  <c r="Z27"/>
  <c r="Y27"/>
  <c r="X27"/>
  <c r="W27"/>
  <c r="V27"/>
  <c r="U27"/>
  <c r="Z26"/>
  <c r="Y26"/>
  <c r="X26"/>
  <c r="W26"/>
  <c r="V26"/>
  <c r="U26"/>
  <c r="Z25"/>
  <c r="Y25"/>
  <c r="X25"/>
  <c r="W25"/>
  <c r="V25"/>
  <c r="U25"/>
  <c r="Z24"/>
  <c r="Y24"/>
  <c r="X24"/>
  <c r="W24"/>
  <c r="V24"/>
  <c r="U24"/>
  <c r="Z23"/>
  <c r="Y23"/>
  <c r="X23"/>
  <c r="W23"/>
  <c r="V23"/>
  <c r="U23"/>
  <c r="Z22"/>
  <c r="Y22"/>
  <c r="X22"/>
  <c r="W22"/>
  <c r="V22"/>
  <c r="U22"/>
  <c r="Z21"/>
  <c r="Y21"/>
  <c r="X21"/>
  <c r="W21"/>
  <c r="V21"/>
  <c r="U21"/>
  <c r="Z20"/>
  <c r="Y20"/>
  <c r="X20"/>
  <c r="W20"/>
  <c r="V20"/>
  <c r="U20"/>
  <c r="Z19"/>
  <c r="Y19"/>
  <c r="X19"/>
  <c r="W19"/>
  <c r="V19"/>
  <c r="U19"/>
  <c r="Z18"/>
  <c r="Y18"/>
  <c r="X18"/>
  <c r="W18"/>
  <c r="V18"/>
  <c r="U18"/>
  <c r="Z17"/>
  <c r="Y17"/>
  <c r="X17"/>
  <c r="W17"/>
  <c r="V17"/>
  <c r="U17"/>
  <c r="D23" i="1"/>
  <c r="F3"/>
  <c r="G3" s="1"/>
  <c r="F9"/>
  <c r="G9" s="1"/>
  <c r="F7"/>
  <c r="G7" s="1"/>
  <c r="Z13" i="5"/>
  <c r="Y13"/>
  <c r="X13"/>
  <c r="W13"/>
  <c r="V13"/>
  <c r="U13"/>
  <c r="Z11"/>
  <c r="Y11"/>
  <c r="X11"/>
  <c r="W11"/>
  <c r="V11"/>
  <c r="Z12"/>
  <c r="Y12"/>
  <c r="X12"/>
  <c r="W12"/>
  <c r="V12"/>
  <c r="Z16"/>
  <c r="Y16"/>
  <c r="X16"/>
  <c r="W16"/>
  <c r="V16"/>
  <c r="Z15"/>
  <c r="Y15"/>
  <c r="X15"/>
  <c r="W15"/>
  <c r="V15"/>
  <c r="Z14"/>
  <c r="Y14"/>
  <c r="X14"/>
  <c r="W14"/>
  <c r="V14"/>
  <c r="U11"/>
  <c r="U12"/>
  <c r="U16"/>
  <c r="U15"/>
  <c r="U14"/>
  <c r="D45" i="1"/>
  <c r="F35"/>
  <c r="G35" s="1"/>
  <c r="F29"/>
  <c r="G29" s="1"/>
  <c r="F25"/>
  <c r="G25" s="1"/>
  <c r="D133"/>
  <c r="F117"/>
  <c r="G117" s="1"/>
  <c r="F114"/>
  <c r="G114" s="1"/>
  <c r="F106"/>
  <c r="G106" s="1"/>
  <c r="F104"/>
  <c r="G104" s="1"/>
  <c r="F102"/>
  <c r="G102" s="1"/>
  <c r="N154" i="5"/>
  <c r="N153"/>
  <c r="N152"/>
  <c r="N151"/>
  <c r="N150"/>
  <c r="N149"/>
  <c r="N148"/>
  <c r="N147"/>
  <c r="N146"/>
  <c r="N145"/>
  <c r="N144"/>
  <c r="N143"/>
  <c r="N142"/>
  <c r="N141"/>
  <c r="N140"/>
  <c r="N139"/>
  <c r="N138"/>
  <c r="N137"/>
  <c r="N136"/>
  <c r="N135"/>
  <c r="N134"/>
  <c r="N133"/>
  <c r="N132"/>
  <c r="N131"/>
  <c r="N130"/>
  <c r="N129"/>
  <c r="N128"/>
  <c r="N127"/>
  <c r="N126"/>
  <c r="N125"/>
  <c r="N124"/>
  <c r="N123"/>
  <c r="N122"/>
  <c r="N121"/>
  <c r="N120"/>
  <c r="N119"/>
  <c r="N118"/>
  <c r="N117"/>
  <c r="N116"/>
  <c r="N115"/>
  <c r="N114"/>
  <c r="N113"/>
  <c r="N112"/>
  <c r="N111"/>
  <c r="N110"/>
  <c r="N109"/>
  <c r="N108"/>
  <c r="N107"/>
  <c r="N106"/>
  <c r="N105"/>
  <c r="N104"/>
  <c r="N103"/>
  <c r="N102"/>
  <c r="N101"/>
  <c r="N100"/>
  <c r="N99"/>
  <c r="N98"/>
  <c r="N97"/>
  <c r="N96"/>
  <c r="N95"/>
  <c r="N94"/>
  <c r="N93"/>
  <c r="N92"/>
  <c r="N91"/>
  <c r="N90"/>
  <c r="N89"/>
  <c r="N88"/>
  <c r="N87"/>
  <c r="N86"/>
  <c r="N85"/>
  <c r="N84"/>
  <c r="N83"/>
  <c r="N82"/>
  <c r="N81"/>
  <c r="N80"/>
  <c r="N79"/>
  <c r="N78"/>
  <c r="N77"/>
  <c r="N76"/>
  <c r="N75"/>
  <c r="N74"/>
  <c r="N73"/>
  <c r="N72"/>
  <c r="N71"/>
  <c r="N70"/>
  <c r="N69"/>
  <c r="N68"/>
  <c r="N67"/>
  <c r="N66"/>
  <c r="N65"/>
  <c r="N64"/>
  <c r="N63"/>
  <c r="N62"/>
  <c r="N61"/>
  <c r="N60"/>
  <c r="N59"/>
  <c r="N58"/>
  <c r="N57"/>
  <c r="N56"/>
  <c r="N55"/>
  <c r="N54"/>
  <c r="N53"/>
  <c r="N52"/>
  <c r="N51"/>
  <c r="N50"/>
  <c r="N49"/>
  <c r="N48"/>
  <c r="N47"/>
  <c r="N46"/>
  <c r="N45"/>
  <c r="N44"/>
  <c r="N43"/>
  <c r="N42"/>
  <c r="N41"/>
  <c r="N40"/>
  <c r="N39"/>
  <c r="N38"/>
  <c r="N37"/>
  <c r="N36"/>
  <c r="N35"/>
  <c r="N34"/>
  <c r="N33"/>
  <c r="N32"/>
  <c r="N31"/>
  <c r="N30"/>
  <c r="N29"/>
  <c r="N28"/>
  <c r="N27"/>
  <c r="N26"/>
  <c r="N25"/>
  <c r="N24"/>
  <c r="N23"/>
  <c r="N22"/>
  <c r="N21"/>
  <c r="N20"/>
  <c r="N19"/>
  <c r="N18"/>
  <c r="N17"/>
  <c r="N13"/>
  <c r="N11"/>
  <c r="N12"/>
  <c r="N16"/>
  <c r="N15"/>
  <c r="F70" i="1"/>
  <c r="G70" s="1"/>
  <c r="G23" l="1"/>
  <c r="G111"/>
  <c r="G133"/>
  <c r="G45"/>
  <c r="V9" i="5"/>
  <c r="C3" s="1"/>
  <c r="H156" s="1"/>
  <c r="W9"/>
  <c r="D3" s="1"/>
  <c r="U9"/>
  <c r="B3" s="1"/>
  <c r="X9"/>
  <c r="E3" s="1"/>
  <c r="Y9"/>
  <c r="F3" s="1"/>
  <c r="Z9"/>
  <c r="G3" s="1"/>
  <c r="F88" i="1"/>
  <c r="G88" s="1"/>
  <c r="F79"/>
  <c r="G79" s="1"/>
  <c r="G89" s="1"/>
  <c r="F80"/>
  <c r="G80" s="1"/>
  <c r="C2" i="8"/>
  <c r="E2" s="1"/>
  <c r="N14" i="5"/>
  <c r="H164" l="1"/>
  <c r="H140"/>
  <c r="H116"/>
  <c r="H92"/>
  <c r="H68"/>
  <c r="H44"/>
  <c r="H20"/>
  <c r="H146"/>
  <c r="H122"/>
  <c r="H98"/>
  <c r="H74"/>
  <c r="H50"/>
  <c r="H26"/>
  <c r="H152"/>
  <c r="H128"/>
  <c r="H104"/>
  <c r="H80"/>
  <c r="H56"/>
  <c r="H32"/>
  <c r="H158"/>
  <c r="H134"/>
  <c r="H110"/>
  <c r="H86"/>
  <c r="H62"/>
  <c r="H38"/>
  <c r="H148"/>
  <c r="H124"/>
  <c r="H100"/>
  <c r="H76"/>
  <c r="H52"/>
  <c r="H28"/>
  <c r="H34"/>
  <c r="H154"/>
  <c r="H130"/>
  <c r="H106"/>
  <c r="H82"/>
  <c r="H58"/>
  <c r="H160"/>
  <c r="H136"/>
  <c r="H112"/>
  <c r="H88"/>
  <c r="H64"/>
  <c r="H40"/>
  <c r="H166"/>
  <c r="H142"/>
  <c r="H118"/>
  <c r="H94"/>
  <c r="H70"/>
  <c r="H46"/>
  <c r="H22"/>
  <c r="H155"/>
  <c r="H131"/>
  <c r="H107"/>
  <c r="H83"/>
  <c r="H59"/>
  <c r="H35"/>
  <c r="H125"/>
  <c r="H161"/>
  <c r="H137"/>
  <c r="H113"/>
  <c r="H89"/>
  <c r="H65"/>
  <c r="H41"/>
  <c r="H17"/>
  <c r="H149"/>
  <c r="H143"/>
  <c r="H119"/>
  <c r="H95"/>
  <c r="H71"/>
  <c r="H47"/>
  <c r="H23"/>
  <c r="H101"/>
  <c r="H77"/>
  <c r="H53"/>
  <c r="H29"/>
  <c r="H147"/>
  <c r="H123"/>
  <c r="H99"/>
  <c r="H75"/>
  <c r="H51"/>
  <c r="H27"/>
  <c r="H153"/>
  <c r="H129"/>
  <c r="H105"/>
  <c r="H81"/>
  <c r="H57"/>
  <c r="H33"/>
  <c r="H159"/>
  <c r="H135"/>
  <c r="H111"/>
  <c r="H87"/>
  <c r="H63"/>
  <c r="H39"/>
  <c r="H165"/>
  <c r="H141"/>
  <c r="H117"/>
  <c r="H93"/>
  <c r="H69"/>
  <c r="H45"/>
  <c r="H21"/>
  <c r="H157"/>
  <c r="H163"/>
  <c r="H139"/>
  <c r="H115"/>
  <c r="H91"/>
  <c r="H67"/>
  <c r="H43"/>
  <c r="H19"/>
  <c r="H145"/>
  <c r="H121"/>
  <c r="H97"/>
  <c r="H73"/>
  <c r="H49"/>
  <c r="H25"/>
  <c r="H13"/>
  <c r="H151"/>
  <c r="H127"/>
  <c r="H103"/>
  <c r="H79"/>
  <c r="H55"/>
  <c r="H31"/>
  <c r="H133"/>
  <c r="H109"/>
  <c r="H85"/>
  <c r="H61"/>
  <c r="H37"/>
  <c r="H132"/>
  <c r="H108"/>
  <c r="H84"/>
  <c r="H60"/>
  <c r="H36"/>
  <c r="H162"/>
  <c r="H138"/>
  <c r="H114"/>
  <c r="H90"/>
  <c r="H66"/>
  <c r="H42"/>
  <c r="H18"/>
  <c r="H144"/>
  <c r="H120"/>
  <c r="H96"/>
  <c r="H72"/>
  <c r="H48"/>
  <c r="H24"/>
  <c r="H150"/>
  <c r="H126"/>
  <c r="H102"/>
  <c r="H78"/>
  <c r="H54"/>
  <c r="H30"/>
  <c r="H12"/>
  <c r="H15"/>
  <c r="H11"/>
  <c r="H16"/>
  <c r="H14"/>
  <c r="D2" i="8"/>
  <c r="F2" s="1"/>
  <c r="D89" i="1" l="1"/>
</calcChain>
</file>

<file path=xl/sharedStrings.xml><?xml version="1.0" encoding="utf-8"?>
<sst xmlns="http://schemas.openxmlformats.org/spreadsheetml/2006/main" count="1971" uniqueCount="522">
  <si>
    <t xml:space="preserve">Scenario 1 Manual </t>
  </si>
  <si>
    <t>[9696FB]@Eagle[FFFFFF] please acknowledge with your code name.</t>
  </si>
  <si>
    <t>[9696FB]@Eagle[FFFFFF] is the UAV planner working?</t>
  </si>
  <si>
    <t>[9696FB]@Eagle[FFFFFF] please report the UAV flight duration for the current plan.</t>
  </si>
  <si>
    <t>[9696FB]@Eagle[FFFFFF] please report your current score.</t>
  </si>
  <si>
    <t>[9696FB]@Eagle[FFFFFF] what planning mode are you in? Manual, pattern, or sliding autonomy?</t>
  </si>
  <si>
    <t>[9696FB]@Eagle[FFFFFF] are you using a task difficulty map?</t>
  </si>
  <si>
    <t>[9696FB]@Eagle[FFFFFF] what UAV icon do you see on the screen? UFO or fixed-wing?</t>
  </si>
  <si>
    <t>[9696FB]@Eagle[FFFFFF] please report time left.</t>
  </si>
  <si>
    <t>[9696FB]@Eagle[FFFFFF] FYI: Eagle is going through pre-flight check. Please acknowledge with your code name.</t>
  </si>
  <si>
    <t>[9696FB]@Eagle[FFFFFF] Which building are you in?</t>
  </si>
  <si>
    <t>[9696FB]@Eagle[FFFFFF] FYI: Eagle is doing a test flight. Please acknowledge with your code name.</t>
  </si>
  <si>
    <t>[9696FB]@Eagle[FFFFFF] FYI: Eagle has safely landed and is ready for flight. Please acknowledge with your code name.</t>
  </si>
  <si>
    <t>[9696FB]@Eagle[FFFFFF] is the UAV planner still working?</t>
  </si>
  <si>
    <t>Eagle</t>
  </si>
  <si>
    <t>Key</t>
  </si>
  <si>
    <t>Yes</t>
  </si>
  <si>
    <t>60 minutes</t>
  </si>
  <si>
    <t>Manual</t>
  </si>
  <si>
    <t>No</t>
  </si>
  <si>
    <t>Fixed-wing</t>
  </si>
  <si>
    <t>TMCB</t>
  </si>
  <si>
    <t>Scenario 1 Pattern</t>
  </si>
  <si>
    <t>Pattern</t>
  </si>
  <si>
    <t>UFO</t>
  </si>
  <si>
    <t>[00FF3E]@Eagle[FFFFFF] please acknowledge with your code name.</t>
  </si>
  <si>
    <t>[00FF3E]@Eagle[FFFFFF] please report your current score.</t>
  </si>
  <si>
    <t>[00FF3E]@Eagle[FFFFFF] please report time left.</t>
  </si>
  <si>
    <t>1:49</t>
  </si>
  <si>
    <t>2:17</t>
  </si>
  <si>
    <t>2:27</t>
  </si>
  <si>
    <t>2:36</t>
  </si>
  <si>
    <t>2:44</t>
  </si>
  <si>
    <t>2:59</t>
  </si>
  <si>
    <t>3:20</t>
  </si>
  <si>
    <t>3:36</t>
  </si>
  <si>
    <t>3:51</t>
  </si>
  <si>
    <t>4:01</t>
  </si>
  <si>
    <t>4:15</t>
  </si>
  <si>
    <t>4:26</t>
  </si>
  <si>
    <t>4:39</t>
  </si>
  <si>
    <t>[00FF3E]@Eagle[FFFFFF] FYI: Eagle is going through pre-flight check. Please acknowledge with your code name.</t>
  </si>
  <si>
    <t>[00FF3E]@Eagle[FFFFFF] Which building are you in?</t>
  </si>
  <si>
    <t>[00FF3E]@Eagle[FFFFFF] FYI: Eagle is doing a test flight. Please acknowledge with your code name.</t>
  </si>
  <si>
    <t>[00FF3E]@Eagle[FFFFFF] please report the UAV flight duration for the current plan.</t>
  </si>
  <si>
    <t>[00FF3E]@Eagle[FFFFFF] FYI: Eagle has safely landed and is ready for flight. Please acknowledge with your code name.</t>
  </si>
  <si>
    <t>[00FF3E]@Eagle[FFFFFF] is the UAV planner working?</t>
  </si>
  <si>
    <t>[00FF3E]@Eagle[FFFFFF] what planning mode are you in? Manual, pattern, or sliding autonomy?</t>
  </si>
  <si>
    <t>[00FF3E]@Eagle[FFFFFF] are you using a task difficulty map?</t>
  </si>
  <si>
    <t>[00FF3E]@Eagle[FFFFFF] what UAV icon do you see on the screen? UFO or fixed-wing?</t>
  </si>
  <si>
    <t>0:10</t>
  </si>
  <si>
    <t>0:28</t>
  </si>
  <si>
    <t>0:40</t>
  </si>
  <si>
    <t>0:50</t>
  </si>
  <si>
    <t>1:00</t>
  </si>
  <si>
    <t>1:20</t>
  </si>
  <si>
    <t>1:29</t>
  </si>
  <si>
    <t>1:48</t>
  </si>
  <si>
    <t>1:58</t>
  </si>
  <si>
    <t>2:12</t>
  </si>
  <si>
    <t>2:24</t>
  </si>
  <si>
    <t>2:42</t>
  </si>
  <si>
    <t>2:53</t>
  </si>
  <si>
    <t>3:08</t>
  </si>
  <si>
    <t>3:16</t>
  </si>
  <si>
    <t>3:32</t>
  </si>
  <si>
    <t>3:42</t>
  </si>
  <si>
    <t>3:55</t>
  </si>
  <si>
    <t>4:28</t>
  </si>
  <si>
    <t>Scenario 2 Manual</t>
  </si>
  <si>
    <t>Secnario 1 Sliding</t>
  </si>
  <si>
    <t>Sliding</t>
  </si>
  <si>
    <t>0:12</t>
  </si>
  <si>
    <t>0:22</t>
  </si>
  <si>
    <t>0:41</t>
  </si>
  <si>
    <t>0:54</t>
  </si>
  <si>
    <t>1:07</t>
  </si>
  <si>
    <t>1:17</t>
  </si>
  <si>
    <t>1:34</t>
  </si>
  <si>
    <t>1:54</t>
  </si>
  <si>
    <t>2:21</t>
  </si>
  <si>
    <t>3:07</t>
  </si>
  <si>
    <t>3:15</t>
  </si>
  <si>
    <t>3:38</t>
  </si>
  <si>
    <t>3:48</t>
  </si>
  <si>
    <t>4:14</t>
  </si>
  <si>
    <t>4:29</t>
  </si>
  <si>
    <t>4:38</t>
  </si>
  <si>
    <t>4:55</t>
  </si>
  <si>
    <t>Scenario 2 Pattern</t>
  </si>
  <si>
    <t>0:14</t>
  </si>
  <si>
    <t>0:18</t>
  </si>
  <si>
    <t>0:31</t>
  </si>
  <si>
    <t>0:45</t>
  </si>
  <si>
    <t>1:15</t>
  </si>
  <si>
    <t>1:24</t>
  </si>
  <si>
    <t>1:40</t>
  </si>
  <si>
    <t>2:08</t>
  </si>
  <si>
    <t>2:23</t>
  </si>
  <si>
    <t>2:38</t>
  </si>
  <si>
    <t>3:33</t>
  </si>
  <si>
    <t>3:57</t>
  </si>
  <si>
    <t>4:04</t>
  </si>
  <si>
    <t>4:23</t>
  </si>
  <si>
    <t>4:37</t>
  </si>
  <si>
    <t>4:51</t>
  </si>
  <si>
    <t>5:13</t>
  </si>
  <si>
    <t>Scenario 2 Sliding</t>
  </si>
  <si>
    <t>0:37</t>
  </si>
  <si>
    <t>0:55</t>
  </si>
  <si>
    <t>1:08</t>
  </si>
  <si>
    <t>1:31</t>
  </si>
  <si>
    <t>1:38</t>
  </si>
  <si>
    <t>1:46</t>
  </si>
  <si>
    <t>2:00</t>
  </si>
  <si>
    <t>2:33</t>
  </si>
  <si>
    <t>2:45</t>
  </si>
  <si>
    <t>2:56</t>
  </si>
  <si>
    <t>3:35</t>
  </si>
  <si>
    <t>3:54</t>
  </si>
  <si>
    <t>4:13</t>
  </si>
  <si>
    <t>4:46</t>
  </si>
  <si>
    <t>4:58</t>
  </si>
  <si>
    <t>sliding</t>
  </si>
  <si>
    <t>tmcb</t>
  </si>
  <si>
    <t xml:space="preserve"> Male</t>
  </si>
  <si>
    <t xml:space="preserve"> Corrected-to-normal</t>
  </si>
  <si>
    <t xml:space="preserve"> No</t>
  </si>
  <si>
    <t xml:space="preserve"> Moderately experienced</t>
  </si>
  <si>
    <t xml:space="preserve"> Slightly experienced</t>
  </si>
  <si>
    <t xml:space="preserve"> Very experienced</t>
  </si>
  <si>
    <t xml:space="preserve"> Female</t>
  </si>
  <si>
    <t xml:space="preserve"> Not at all experienced</t>
  </si>
  <si>
    <t xml:space="preserve">Mental_Demand_rating </t>
  </si>
  <si>
    <t xml:space="preserve">Physical_Demand_rating </t>
  </si>
  <si>
    <t xml:space="preserve">Temporal_Demand_rating </t>
  </si>
  <si>
    <t xml:space="preserve">Performance_rating </t>
  </si>
  <si>
    <t xml:space="preserve">Effort_rating </t>
  </si>
  <si>
    <t xml:space="preserve">Frustration_rating </t>
  </si>
  <si>
    <t xml:space="preserve"> Pattern</t>
  </si>
  <si>
    <t xml:space="preserve"> Yes</t>
  </si>
  <si>
    <t xml:space="preserve">What are some strengths of the Manual planning method? </t>
  </si>
  <si>
    <t xml:space="preserve"> None</t>
  </si>
  <si>
    <t xml:space="preserve">What are some weaknesses of the Manual planning method? </t>
  </si>
  <si>
    <t xml:space="preserve">What are some strengths of the Pattern planning method? </t>
  </si>
  <si>
    <t xml:space="preserve">What are some weaknesses of the Pattern planning method </t>
  </si>
  <si>
    <t xml:space="preserve">What are some strengths of the Sliding Autonomy planning method? </t>
  </si>
  <si>
    <t xml:space="preserve">What are some weaknesses of the Sliding Autonomy planning method </t>
  </si>
  <si>
    <t xml:space="preserve">What would improve the Manual planning method? </t>
  </si>
  <si>
    <t xml:space="preserve">What would improve the Pattern planning method? </t>
  </si>
  <si>
    <t xml:space="preserve">What would improve the Sliding Autonomy planning method? </t>
  </si>
  <si>
    <t xml:space="preserve">Any other comments? </t>
  </si>
  <si>
    <t xml:space="preserve"> Sliding Autonomy</t>
  </si>
  <si>
    <t xml:space="preserve"> Manual</t>
  </si>
  <si>
    <t xml:space="preserve"> None of the three</t>
  </si>
  <si>
    <t>Delay</t>
  </si>
  <si>
    <t>subject</t>
  </si>
  <si>
    <t>scenario</t>
  </si>
  <si>
    <t>method</t>
  </si>
  <si>
    <t>time_left</t>
  </si>
  <si>
    <t>final_score</t>
  </si>
  <si>
    <t>best_score</t>
  </si>
  <si>
    <t>try_count</t>
  </si>
  <si>
    <t>mouse_clicks</t>
  </si>
  <si>
    <t>mouse_clicks_per_try</t>
  </si>
  <si>
    <t>path_complete</t>
  </si>
  <si>
    <t>Time Left</t>
  </si>
  <si>
    <t>Total Time</t>
  </si>
  <si>
    <t>Time Spent</t>
  </si>
  <si>
    <t>Clock Format</t>
  </si>
  <si>
    <t>question_answered</t>
  </si>
  <si>
    <t>avg_delay</t>
  </si>
  <si>
    <t>yes</t>
  </si>
  <si>
    <t>eagke</t>
  </si>
  <si>
    <t>s1m</t>
  </si>
  <si>
    <t>s1p</t>
  </si>
  <si>
    <t>s1s</t>
  </si>
  <si>
    <t>s2m</t>
  </si>
  <si>
    <t>s2p</t>
  </si>
  <si>
    <t>s2s</t>
  </si>
  <si>
    <t>best_vs_autonomy</t>
  </si>
  <si>
    <t>best_vs_highest</t>
  </si>
  <si>
    <t>finished_early</t>
  </si>
  <si>
    <t>eagle</t>
  </si>
  <si>
    <t>Avg</t>
  </si>
  <si>
    <t>User Best</t>
  </si>
  <si>
    <t>EA Best</t>
  </si>
  <si>
    <t>Full Autonomy</t>
  </si>
  <si>
    <t>1 Input Best</t>
  </si>
  <si>
    <t>better_than_EA</t>
  </si>
  <si>
    <t>better_than_1_input</t>
  </si>
  <si>
    <t>time_spent</t>
  </si>
  <si>
    <t>EAGLE</t>
  </si>
  <si>
    <t>SLIDING AUTONOMY</t>
  </si>
  <si>
    <t>NO</t>
  </si>
  <si>
    <t>EATLE</t>
  </si>
  <si>
    <t>YES</t>
  </si>
  <si>
    <t>PATTERN</t>
  </si>
  <si>
    <t>MANUAL</t>
  </si>
  <si>
    <t>FIXED</t>
  </si>
  <si>
    <t>EAGEL</t>
  </si>
  <si>
    <t>ufo</t>
  </si>
  <si>
    <t>manual</t>
  </si>
  <si>
    <t>mANUAL</t>
  </si>
  <si>
    <t>TALMAGE</t>
  </si>
  <si>
    <t>9:"40</t>
  </si>
  <si>
    <t>SLIDING</t>
  </si>
  <si>
    <t>tbcb</t>
  </si>
  <si>
    <t>ys</t>
  </si>
  <si>
    <t>EAgle</t>
  </si>
  <si>
    <t>ealge</t>
  </si>
  <si>
    <t>Tmcb</t>
  </si>
  <si>
    <t>Sliding autonomy</t>
  </si>
  <si>
    <t>Fixed Wing</t>
  </si>
  <si>
    <t>planning</t>
  </si>
  <si>
    <t>no</t>
  </si>
  <si>
    <t>Ealg</t>
  </si>
  <si>
    <t>fixedwing</t>
  </si>
  <si>
    <t>eaghle</t>
  </si>
  <si>
    <t>sliding autonomy</t>
  </si>
  <si>
    <t>60 minute</t>
  </si>
  <si>
    <t>i dont kow</t>
  </si>
  <si>
    <t>Talmage</t>
  </si>
  <si>
    <t>Fixed wing</t>
  </si>
  <si>
    <t>Fixed-Wing</t>
  </si>
  <si>
    <t>Sliding Atonomy</t>
  </si>
  <si>
    <t>29]</t>
  </si>
  <si>
    <t>pattern</t>
  </si>
  <si>
    <t>fixed wing</t>
  </si>
  <si>
    <t>eagkle</t>
  </si>
  <si>
    <t>Egle</t>
  </si>
  <si>
    <t>yea</t>
  </si>
  <si>
    <t>UFP</t>
  </si>
  <si>
    <t>fixed-wing</t>
  </si>
  <si>
    <t xml:space="preserve"> </t>
  </si>
  <si>
    <t>talmage</t>
  </si>
  <si>
    <t>s1manual vs s1pattern</t>
  </si>
  <si>
    <t>s1manual vs s1sliding</t>
  </si>
  <si>
    <t>s1pattern vs s1sliding</t>
  </si>
  <si>
    <t>s2manual vs s2pattern</t>
  </si>
  <si>
    <t>s2manual vs s2sliding</t>
  </si>
  <si>
    <t>s2pattern vs s2sliding</t>
  </si>
  <si>
    <t>tcmb</t>
  </si>
  <si>
    <t>circle</t>
  </si>
  <si>
    <t>eagle]'</t>
  </si>
  <si>
    <t>ealge'</t>
  </si>
  <si>
    <t>yeah</t>
  </si>
  <si>
    <t>patter</t>
  </si>
  <si>
    <t>fixed</t>
  </si>
  <si>
    <t>ewalge</t>
  </si>
  <si>
    <t>agle</t>
  </si>
  <si>
    <t>ag;le</t>
  </si>
  <si>
    <t>agl;e</t>
  </si>
  <si>
    <t>fizewd</t>
  </si>
  <si>
    <t>manua;l</t>
  </si>
  <si>
    <t>alge</t>
  </si>
  <si>
    <t>eag;le</t>
  </si>
  <si>
    <t>eyah</t>
  </si>
  <si>
    <t>talmgage</t>
  </si>
  <si>
    <t>eGLE</t>
  </si>
  <si>
    <t>Fixwing</t>
  </si>
  <si>
    <t>54 ins</t>
  </si>
  <si>
    <t>yest</t>
  </si>
  <si>
    <t>sliding autonomy...</t>
  </si>
  <si>
    <t>tmcb]</t>
  </si>
  <si>
    <t>eagele</t>
  </si>
  <si>
    <t>i dunno</t>
  </si>
  <si>
    <t>egle</t>
  </si>
  <si>
    <t>manuakl</t>
  </si>
  <si>
    <t>@eagle</t>
  </si>
  <si>
    <t>better_than_autonomy</t>
  </si>
  <si>
    <t>dont know</t>
  </si>
  <si>
    <t>gender</t>
  </si>
  <si>
    <t>age</t>
  </si>
  <si>
    <t>vision</t>
  </si>
  <si>
    <t>color_blind</t>
  </si>
  <si>
    <t>exp_robot</t>
  </si>
  <si>
    <t>exp_video_game</t>
  </si>
  <si>
    <t xml:space="preserve"> Normal</t>
  </si>
  <si>
    <t xml:space="preserve"> Extremely experienced</t>
  </si>
  <si>
    <t xml:space="preserve"> Not sure</t>
  </si>
  <si>
    <t xml:space="preserve"> Do not remember</t>
  </si>
  <si>
    <t>prefer</t>
  </si>
  <si>
    <t>easiest_learn</t>
  </si>
  <si>
    <t>easiest_use</t>
  </si>
  <si>
    <t>best_flights</t>
  </si>
  <si>
    <t>least_difficulty_chat</t>
  </si>
  <si>
    <t>sa_achieved</t>
  </si>
  <si>
    <t>sa_flexibility</t>
  </si>
  <si>
    <t>use_full_autonomy</t>
  </si>
  <si>
    <t>outperform_full_autonomy</t>
  </si>
  <si>
    <t xml:space="preserve"> Flexible as to how I want the flight to travel</t>
  </si>
  <si>
    <t xml:space="preserve"> It may not come out to be the best strategy because I can't compute as well/fast as the computer for such complicated task.</t>
  </si>
  <si>
    <t xml:space="preserve"> Time-efficient</t>
  </si>
  <si>
    <t xml:space="preserve"> runs out of time fast if you use the pattern</t>
  </si>
  <si>
    <t xml:space="preserve"> Computer computes the best effective path for you.</t>
  </si>
  <si>
    <t xml:space="preserve"> If the flight flies faster, wouldn't feel pressured by time as much.</t>
  </si>
  <si>
    <t xml:space="preserve"> If the pattern can cover bigger space, it would make it easier.</t>
  </si>
  <si>
    <t xml:space="preserve"> not sure</t>
  </si>
  <si>
    <t xml:space="preserve"> the chat gets distracting and makes it much more challenging. If I have incentives to pay more attention to chat box of getting benefit out of it, I would care about it more.</t>
  </si>
  <si>
    <t xml:space="preserve"> easiest way to use. You can control it manually so you have more access to it.</t>
  </si>
  <si>
    <t xml:space="preserve"> poor scores. It is hard that I have to control everything. Especially it is hard to concentrate when I have to answer the chat.</t>
  </si>
  <si>
    <t xml:space="preserve"> easy to use. It was easier for me to answer the chat while playing the game. It is good that with the patterns I can achieve what i want quickly.</t>
  </si>
  <si>
    <t xml:space="preserve"> when moving to long distance. It only goes   directly to the end point. I can not control the path. I hope it has more patterns.</t>
  </si>
  <si>
    <t xml:space="preserve"> it automatically calculate the path. It is very convenient and fast.</t>
  </si>
  <si>
    <t xml:space="preserve"> I cannot control the path. I have no access to the path. I can set up the end point. but I cannot set up the path.</t>
  </si>
  <si>
    <t xml:space="preserve"> by adding more convenient functions. </t>
  </si>
  <si>
    <t xml:space="preserve"> adding more patterns and being able to control path by dragging the lines</t>
  </si>
  <si>
    <t xml:space="preserve"> More access to control the path.</t>
  </si>
  <si>
    <t xml:space="preserve"> I can go anywhere I want to go. </t>
  </si>
  <si>
    <t xml:space="preserve"> it take me too much effort to achieve the go, and I do not have time to ask questions</t>
  </si>
  <si>
    <t xml:space="preserve"> easier to achieve the goal, and have time to ask questions.</t>
  </si>
  <si>
    <t xml:space="preserve"> it is hard to balance time and effort. and I need to switch the model to get the place I want to go</t>
  </si>
  <si>
    <t xml:space="preserve"> easy to achieve the goal. Have time to answer each questions.</t>
  </si>
  <si>
    <t xml:space="preserve"> It's not easy to go to the place I want to go. Especially in the difficult task, it took my time a lot. It's hard to decide how to make a better plan.</t>
  </si>
  <si>
    <t xml:space="preserve"> enlarge the searching scope,</t>
  </si>
  <si>
    <t xml:space="preserve"> I want to design my own searching pattern.</t>
  </si>
  <si>
    <t xml:space="preserve"> I want to stop the autonomy way, so I go the place directly. save time!</t>
  </si>
  <si>
    <t xml:space="preserve"> fUN</t>
  </si>
  <si>
    <t xml:space="preserve"> Too slow to get point</t>
  </si>
  <si>
    <t xml:space="preserve"> FAST TO GET POINT</t>
  </si>
  <si>
    <t xml:space="preserve"> makes game less fun</t>
  </si>
  <si>
    <t xml:space="preserve"> Points</t>
  </si>
  <si>
    <t xml:space="preserve"> Hard</t>
  </si>
  <si>
    <t xml:space="preserve"> Nothing</t>
  </si>
  <si>
    <t xml:space="preserve"> it was really easy to use</t>
  </si>
  <si>
    <t xml:space="preserve"> it was too slow</t>
  </si>
  <si>
    <t xml:space="preserve"> it was very easy to see where I was heading</t>
  </si>
  <si>
    <t xml:space="preserve"> none, I didn't have any</t>
  </si>
  <si>
    <t xml:space="preserve"> it was fast to use</t>
  </si>
  <si>
    <t xml:space="preserve"> it was hard for me to use at first</t>
  </si>
  <si>
    <t xml:space="preserve"> if it could move fast, it'd be great</t>
  </si>
  <si>
    <t xml:space="preserve"> none.</t>
  </si>
  <si>
    <t xml:space="preserve"> none</t>
  </si>
  <si>
    <t xml:space="preserve"> You can create your own pathway and go in the direction you want.</t>
  </si>
  <si>
    <t xml:space="preserve"> It is difficult to maneuver and I am not sure if I am going the best pathway.</t>
  </si>
  <si>
    <t xml:space="preserve"> You can cover a large area at once.</t>
  </si>
  <si>
    <t xml:space="preserve"> The time runs out quicker.</t>
  </si>
  <si>
    <t xml:space="preserve"> The AIF sets out a pathway for you. It is easier to use.</t>
  </si>
  <si>
    <t xml:space="preserve"> You are not completely sure if its the best plan.</t>
  </si>
  <si>
    <t xml:space="preserve"> Make it easier to maneuver.</t>
  </si>
  <si>
    <t xml:space="preserve"> Make the cursors easier to maneuver so you can go to the part of the screen that you want to go.</t>
  </si>
  <si>
    <t xml:space="preserve"> Doesn't cover the areas throughly</t>
  </si>
  <si>
    <t xml:space="preserve"> Easier to move around</t>
  </si>
  <si>
    <t xml:space="preserve"> overlapping of already covered areas</t>
  </si>
  <si>
    <t xml:space="preserve"> faster, easier</t>
  </si>
  <si>
    <t xml:space="preserve"> doesn't exactly do what we tell it to do</t>
  </si>
  <si>
    <t xml:space="preserve"> more through covering of the areas</t>
  </si>
  <si>
    <t xml:space="preserve"> if there is a button that allows the plane to jump from one place to another instead of flying over</t>
  </si>
  <si>
    <t xml:space="preserve"> if it allows us to choose how much of the area we want to cover</t>
  </si>
  <si>
    <t xml:space="preserve"> IT WAS EASY TO CONTROL WHERE I WANT TO GO. </t>
  </si>
  <si>
    <t xml:space="preserve"> IT IS ALSO EASY TO MISS THE SOME OF THE PARTS. </t>
  </si>
  <si>
    <t xml:space="preserve"> EASY TO COVER LARGE AREA. </t>
  </si>
  <si>
    <t xml:space="preserve"> IT TOOK OVER THE TIME. </t>
  </si>
  <si>
    <t xml:space="preserve"> I WAS ABLE TO MANAGE THE TIME TO VACUUM. </t>
  </si>
  <si>
    <t xml:space="preserve"> SLIGHT DIFFERENCE BETWEEN OTHER STRATEGY. </t>
  </si>
  <si>
    <t xml:space="preserve"> EXPLORING THE AREA IN DETAIL</t>
  </si>
  <si>
    <t xml:space="preserve"> COTROLING THE DIRECTION KEY. </t>
  </si>
  <si>
    <t xml:space="preserve"> Absolute autonomy; more viewing modes to play with and strategize with</t>
  </si>
  <si>
    <t xml:space="preserve"> Very rough and ungainly--the inaccuracy doesn't get you a great score compared to the other methods; need to manually start and stop the timer in order to respond to Control Base; requires too much concentration to work all the modes, the zoom, and the rotation controls</t>
  </si>
  <si>
    <t xml:space="preserve"> AI is your helper and can show you more efficient plans based on actual computations; control over resolution and time is liberating and allows for more control</t>
  </si>
  <si>
    <t xml:space="preserve"> Temptation to rely too much on AI; requires more patience to use AI with your own brain</t>
  </si>
  <si>
    <t xml:space="preserve"> The patterns are nice, can help you cover the areas you want in an efficient manner; pilot only needs to concentrate on creating patterns and responding to Control Base</t>
  </si>
  <si>
    <t xml:space="preserve"> Human error and lack of computing ability reduces efficiency (as compared to AI ability); lots of overlap; no option to control ending point of the patterns</t>
  </si>
  <si>
    <t xml:space="preserve"> Keyboard shortcut to start/stop timer; zoom on bird's-eye and behind views (mostly so you can zoom out and get a clearer view of the landscape in those modes)</t>
  </si>
  <si>
    <t xml:space="preserve"> Being able to see the difficulty map side by side with the topography map; maybe an undo feature?</t>
  </si>
  <si>
    <t xml:space="preserve"> Ability to control the ending point of the spiral and lawnmower pattern</t>
  </si>
  <si>
    <t xml:space="preserve"> Would have liked to have one more shot at it</t>
  </si>
  <si>
    <t xml:space="preserve"> It was easy go move and go directly to where you wanted to go.</t>
  </si>
  <si>
    <t xml:space="preserve"> I was unable to zigzag back and forth with as much detail as the lawn mower or the sliding autonomy.</t>
  </si>
  <si>
    <t xml:space="preserve"> It's faster and more specific. It is much easier to fly over plots of land in circles. </t>
  </si>
  <si>
    <t xml:space="preserve"> Time runs out quickly and it was hard for me to judge how long a spiral would take (or the chunk of time it would take out of my total time).</t>
  </si>
  <si>
    <t xml:space="preserve"> It is not time consuming and it would try to cover all the best areas for you taking into account the red areas (higher percentage) and the red areas (higher vegetation). It would never overlap areas that it already went over. </t>
  </si>
  <si>
    <t xml:space="preserve"> The effort I would have to put in to get the exact path that I was looking for. I would have to slide the sliders exactly to get the track that I wanted.</t>
  </si>
  <si>
    <t xml:space="preserve"> Less sensitive keys. The ability to zigzag perfectly back and forth.</t>
  </si>
  <si>
    <t xml:space="preserve"> Being able to see how much of your time will be used when doing certain maneuvers like lawnmower and spiral.</t>
  </si>
  <si>
    <t xml:space="preserve"> If I was able to determine the area I wanted scanned (possibly by outlining it with my mouse) and the computer figuring out the fastest most strategic way to going about covering that area. </t>
  </si>
  <si>
    <t xml:space="preserve"> It can be completely customized, and you can spend as much time on areas as you want to.</t>
  </si>
  <si>
    <t xml:space="preserve"> It can be very inefficient, and it requires almost all of the user's concentration.</t>
  </si>
  <si>
    <t xml:space="preserve"> I found it to be very intuitive, and it can be efficient if used correctly, especially when flying around hills.</t>
  </si>
  <si>
    <t xml:space="preserve"> The shapes don't allow for as much flexibility as the manual planning method, and the UAV doesn't always end where it was expected to.</t>
  </si>
  <si>
    <t xml:space="preserve"> It requires the least concentration of the three methods, as well as efficiently using time.</t>
  </si>
  <si>
    <t xml:space="preserve"> This method seems to have some difficulties accounting for the task difficulty map. It would often plan flight paths through the difficult, red areas.</t>
  </si>
  <si>
    <t xml:space="preserve"> It could be helpful to draw out short flight paths for the UAV to follow.</t>
  </si>
  <si>
    <t xml:space="preserve"> Adding checkpoints for the UAV to pass through, in addition to the end point.</t>
  </si>
  <si>
    <t xml:space="preserve"> easy to control.</t>
  </si>
  <si>
    <t xml:space="preserve"> hard to earn scores.</t>
  </si>
  <si>
    <t xml:space="preserve"> easy to cover the area.</t>
  </si>
  <si>
    <t xml:space="preserve"> there are many overlap areas.</t>
  </si>
  <si>
    <t xml:space="preserve"> Easy to well organize the plan. </t>
  </si>
  <si>
    <t xml:space="preserve"> hard to managed the time.</t>
  </si>
  <si>
    <t xml:space="preserve"> .</t>
  </si>
  <si>
    <t xml:space="preserve"> nice app! </t>
  </si>
  <si>
    <t xml:space="preserve"> More flexible flight patterns, easy to learn, intuitive</t>
  </si>
  <si>
    <t xml:space="preserve"> low scores? hard to cove key areas in the time allotted</t>
  </si>
  <si>
    <t xml:space="preserve"> faster/more efficient than manual, allowed more mental energy to respond to chat</t>
  </si>
  <si>
    <t xml:space="preserve"> somewhat limited flexibility</t>
  </si>
  <si>
    <t xml:space="preserve"> tended to score better, focus on key areas with fewer unintended flight patterns</t>
  </si>
  <si>
    <t xml:space="preserve"> ?</t>
  </si>
  <si>
    <t xml:space="preserve"> I found it difficult to maneuver to the exact liens I wanted, and it was challenging to see what I had already covered when the difficulty map was displayed</t>
  </si>
  <si>
    <t xml:space="preserve"> same as above; it was difficult to see where I had already covered when the second map was displayed</t>
  </si>
  <si>
    <t xml:space="preserve"> " "</t>
  </si>
  <si>
    <t xml:space="preserve"> It's easier to learn how to remote the plane and use less time on thinking what to do.</t>
  </si>
  <si>
    <t xml:space="preserve"> The path that I've been to might overlap several times</t>
  </si>
  <si>
    <t xml:space="preserve"> There seldom have problems with overlapping path and really easy to control too. </t>
  </si>
  <si>
    <t xml:space="preserve"> I can't think of any right now. It by far my favorite way of the planning a path</t>
  </si>
  <si>
    <t xml:space="preserve"> I'm not sure. It's kind of hard to tell it to do the way I want it to be. </t>
  </si>
  <si>
    <t xml:space="preserve"> Does not follow my mind(hard to control). Used up a lot of time thinking how I should work with this method than actually do the work, hard to keep track of replying the messages because it takes away too much time just figuring out what to do with the Sliding Autonomy planning method.</t>
  </si>
  <si>
    <t xml:space="preserve"> When I'm stopping in one spot, I hope the timer will stop automatically. I need to sort of calculate where I need to go so sometime I will forgot to stop the timer.</t>
  </si>
  <si>
    <t xml:space="preserve"> Probably the shape of spiral</t>
  </si>
  <si>
    <t xml:space="preserve"> It's not really convenient to use comparing to other two. I'm not sure what can be improved on but rather than improving, I would just use Pattern or Manual planning because in order to improve Sliding Autonomy, it has to be more like either one.</t>
  </si>
  <si>
    <t xml:space="preserve"> It can follow where I want to go at that moment</t>
  </si>
  <si>
    <t xml:space="preserve"> not very effective way to search through out the big area</t>
  </si>
  <si>
    <t xml:space="preserve"> it can cover more specifically I want to cover as an area</t>
  </si>
  <si>
    <t xml:space="preserve"> patterns are limited.</t>
  </si>
  <si>
    <t xml:space="preserve"> It plans for me so user don't have to think a lot</t>
  </si>
  <si>
    <t xml:space="preserve"> Sometimes it covers the area user didn't want to </t>
  </si>
  <si>
    <t xml:space="preserve"> save paths and load, because it is hard to go to the best path multiple times manually</t>
  </si>
  <si>
    <t xml:space="preserve"> build more patterns, we it can be applied in different situations</t>
  </si>
  <si>
    <t xml:space="preserve"> It works pretty good.</t>
  </si>
  <si>
    <t xml:space="preserve"> It will be more fun if we can see how it actually working in the real world.</t>
  </si>
  <si>
    <t xml:space="preserve"> I control everything that goes on.</t>
  </si>
  <si>
    <t xml:space="preserve"> It has room for a lot of user error and requires a lot of skill with the keyboard.</t>
  </si>
  <si>
    <t xml:space="preserve"> Effective at sweeping an area quickly.</t>
  </si>
  <si>
    <t xml:space="preserve"> Limited to only 3 options for sweeping.</t>
  </si>
  <si>
    <t xml:space="preserve"> More closely follows the probability lines.</t>
  </si>
  <si>
    <t xml:space="preserve"> Little room for human intervention.  Difficult to control.</t>
  </si>
  <si>
    <t xml:space="preserve"> A way to remove the user error from bad keystrokes.</t>
  </si>
  <si>
    <t xml:space="preserve"> More pattern options.</t>
  </si>
  <si>
    <t xml:space="preserve"> Less complex, more flexibility.</t>
  </si>
  <si>
    <t xml:space="preserve"> Easiest to go exactly where you want</t>
  </si>
  <si>
    <t xml:space="preserve"> inefficient flight paths, constant timer countdown</t>
  </si>
  <si>
    <t xml:space="preserve"> able to clear spaces efficiently while maintaining control over where you go</t>
  </si>
  <si>
    <t xml:space="preserve"> Hard to determine which pattern was the most efficient.</t>
  </si>
  <si>
    <t xml:space="preserve"> able to get great high scores with minimal effort.</t>
  </si>
  <si>
    <t xml:space="preserve"> Not much flexibility on the specific path.</t>
  </si>
  <si>
    <t xml:space="preserve"> better ability to see where the UAV is sucking up points so that I don't miss spots as easy.</t>
  </si>
  <si>
    <t xml:space="preserve"> More visual way to see where the UAV will end in Lawnmower mode</t>
  </si>
  <si>
    <t xml:space="preserve"> Ability to change end point even after clicking the plan route.</t>
  </si>
  <si>
    <t xml:space="preserve"> focus on specific areas,</t>
  </si>
  <si>
    <t xml:space="preserve"> very little planning could be implemented</t>
  </si>
  <si>
    <t xml:space="preserve"> could not control amount of time spent on each area</t>
  </si>
  <si>
    <t xml:space="preserve"> Strong focus on key areas/efficient</t>
  </si>
  <si>
    <t xml:space="preserve"> did not accommodate for longer plans or options</t>
  </si>
  <si>
    <t xml:space="preserve"> line capabilities, like a line function in paint</t>
  </si>
  <si>
    <t xml:space="preserve"> time spent/ exposure on certain areas</t>
  </si>
  <si>
    <t xml:space="preserve"> focus area points/ like on google maps you can have point that a path must follow</t>
  </si>
  <si>
    <t xml:space="preserve"> You can go exactly where you want to go and dedicate the amount of time you wish to a certain area.</t>
  </si>
  <si>
    <t xml:space="preserve"> It's not always easy to control.</t>
  </si>
  <si>
    <t xml:space="preserve"> It's easy to plan a path.</t>
  </si>
  <si>
    <t xml:space="preserve"> It doesn't have the flexibility that the manual offers.</t>
  </si>
  <si>
    <t xml:space="preserve"> It can plan a path that you may not have considered before.</t>
  </si>
  <si>
    <t xml:space="preserve"> It doesn't always do what you need it to.</t>
  </si>
  <si>
    <t xml:space="preserve"> Using a joystick.</t>
  </si>
  <si>
    <t xml:space="preserve"> More patterns.</t>
  </si>
  <si>
    <t xml:space="preserve"> The ability to undo one move instead of starting all over again.</t>
  </si>
  <si>
    <t xml:space="preserve"> You get to go exactly where you want to go.</t>
  </si>
  <si>
    <t xml:space="preserve"> Sometimes you don't pick the most efficient path.</t>
  </si>
  <si>
    <t xml:space="preserve"> You can cover a lot of ground in a little amount of time.</t>
  </si>
  <si>
    <t xml:space="preserve"> Some of the patterns aren't the most efficient paths to follow.</t>
  </si>
  <si>
    <t xml:space="preserve"> You don't have to think about how you are going to get from point A to point B the most efficient way. The AI does it for you.</t>
  </si>
  <si>
    <t xml:space="preserve"> It doesn't always take the path you had imagined would be the most efficient path to be.</t>
  </si>
  <si>
    <t xml:space="preserve"> Make the control a joystick.</t>
  </si>
  <si>
    <t xml:space="preserve"> Have more patterns to choose from.</t>
  </si>
  <si>
    <t xml:space="preserve"> When picking the points, let us be able to choose how long we would want the thing to stay at those points.</t>
  </si>
  <si>
    <t xml:space="preserve"> You are in complete control</t>
  </si>
  <si>
    <t xml:space="preserve"> It's really difficult to control and to be efficient</t>
  </si>
  <si>
    <t xml:space="preserve"> It's more efficient</t>
  </si>
  <si>
    <t xml:space="preserve"> I actually liked it a lot.</t>
  </si>
  <si>
    <t xml:space="preserve"> It's easier to respond to the chat</t>
  </si>
  <si>
    <t xml:space="preserve"> it feels like there's less control</t>
  </si>
  <si>
    <t xml:space="preserve"> lots of things</t>
  </si>
  <si>
    <t xml:space="preserve"> give more control in between- not just the one ending point</t>
  </si>
  <si>
    <t xml:space="preserve"> You are great!</t>
  </si>
  <si>
    <t xml:space="preserve"> Easy to understand and to go where you want. Planning is easy.</t>
  </si>
  <si>
    <t xml:space="preserve"> Hard to be exactly accurate.</t>
  </si>
  <si>
    <t xml:space="preserve"> It is easy to cover the most efficient areas to get points.</t>
  </si>
  <si>
    <t xml:space="preserve"> Hard to know exactly where the cursor will end.</t>
  </si>
  <si>
    <t xml:space="preserve"> Computer plans the best method for you.</t>
  </si>
  <si>
    <t xml:space="preserve"> Harder to control where you want to end up.</t>
  </si>
  <si>
    <t xml:space="preserve"> Making the plane maneuver faster.</t>
  </si>
  <si>
    <t xml:space="preserve"> Nothing...</t>
  </si>
  <si>
    <t xml:space="preserve"> Take away the extra slide. That was just confusing.</t>
  </si>
  <si>
    <t xml:space="preserve"> Your intuition kicks in and it's pretty easy to decide on a flight path. </t>
  </si>
  <si>
    <t xml:space="preserve"> The arrow keys are a little sensitive and it is quite hard to respond to the texts. </t>
  </si>
  <si>
    <t xml:space="preserve"> You can divide up the map into sections in your mind and the available patterns make it easy to hit those high-paying sections. </t>
  </si>
  <si>
    <t xml:space="preserve"> There are only two shapes, circles and squares, basically. It would be cool to draw some outline of a shape and have it cover it. </t>
  </si>
  <si>
    <t xml:space="preserve"> The resolution is a neat tool, the end point is also helpful for helping you stay within a certain section. </t>
  </si>
  <si>
    <t xml:space="preserve"> You can't replace the end point once you set it, it is hard to predict or explain why a certain path was chosen and not the one you intended. </t>
  </si>
  <si>
    <t xml:space="preserve"> Maybe having the map be bigger on the screen so the arrow keys can afford to be less sensitive. </t>
  </si>
  <si>
    <t xml:space="preserve"> New shapes. </t>
  </si>
  <si>
    <t xml:space="preserve"> If you could move your end point. Maybe if it gave you a few different options (in different colors maybe) and you chose which option you liked best, that way you can compare flight paths instead of trying to have to remember which one looked better. </t>
  </si>
  <si>
    <t xml:space="preserve"> Very cool! </t>
  </si>
  <si>
    <t xml:space="preserve"> It is very intuitive; nothing gets in your way, you just fly and do your best. I can pause whenever I want so there is no time loss when I respond to the messages. I liked being in total control. It was more "fun". </t>
  </si>
  <si>
    <t xml:space="preserve"> If you wanted to start over, it would be very time costly. It was also harder to realize when I was being messaged, because my eyes were so focused on the aircraft.</t>
  </si>
  <si>
    <t xml:space="preserve"> The only time constraint was the 5 minute limit, so I could try and retry several times. There was very little pressure. I could respond to the messages whenever I wanted and they weren't as much of an interruption</t>
  </si>
  <si>
    <t xml:space="preserve"> There is still room for human error.</t>
  </si>
  <si>
    <t xml:space="preserve"> Artificial intelligence! It does it all for you, almost. And I'm sure it does a better job.</t>
  </si>
  <si>
    <t xml:space="preserve"> It is super complicated compared to the other two, harder to learn, and hence a little more stressful (at least for the first times using it). I can only select the endpoint; sometimes I wanted it to take a certain path and clear a certain area, but I can only decide where I want it to end.</t>
  </si>
  <si>
    <t xml:space="preserve"> Being able to see the map difficulty simultaneously with the height of the map.</t>
  </si>
  <si>
    <t xml:space="preserve"> Curved lines instead of just straight lines (sometimes I want to fly from one red zone to another, but not over a blue zone. Instead, it would be cool if I could travel a curved path over a zone that has more points).</t>
  </si>
  <si>
    <t xml:space="preserve"> Being able to help decide where the path goes, not just the end point.</t>
  </si>
  <si>
    <t xml:space="preserve"> This was WAY easier and less stressful when the difficulty map was taken out. Good job on the fun experiment!</t>
  </si>
  <si>
    <t xml:space="preserve"> Easy to make your own path</t>
  </si>
  <si>
    <t xml:space="preserve"> hard to get a higher score</t>
  </si>
  <si>
    <t xml:space="preserve"> easy to get a higher score. easier control</t>
  </si>
  <si>
    <t xml:space="preserve"> don't see any particular weaknesses</t>
  </si>
  <si>
    <t xml:space="preserve"> i don't think there was any strengths</t>
  </si>
  <si>
    <t xml:space="preserve"> hard to make your own path using keys</t>
  </si>
  <si>
    <t xml:space="preserve"> I would improve this method by making it much easier to get higher score</t>
  </si>
  <si>
    <t xml:space="preserve"> I would put more end points so that i can create more diverse paths</t>
  </si>
  <si>
    <t xml:space="preserve"> I don't know honestly about how to improve this method</t>
  </si>
  <si>
    <t xml:space="preserve"> Thank you</t>
  </si>
  <si>
    <t xml:space="preserve"> fun, looks like really flight</t>
  </si>
  <si>
    <t xml:space="preserve"> controlling is kind of hard</t>
  </si>
  <si>
    <t xml:space="preserve"> good to think about shape</t>
  </si>
  <si>
    <t xml:space="preserve"> spiral takes so many time</t>
  </si>
  <si>
    <t xml:space="preserve"> find good ways</t>
  </si>
  <si>
    <t xml:space="preserve"> sometimes it doesn't go how much i want</t>
  </si>
  <si>
    <t xml:space="preserve"> controlling</t>
  </si>
  <si>
    <t xml:space="preserve"> spiral time</t>
  </si>
  <si>
    <t xml:space="preserve"> automatic finding ways</t>
  </si>
</sst>
</file>

<file path=xl/styles.xml><?xml version="1.0" encoding="utf-8"?>
<styleSheet xmlns="http://schemas.openxmlformats.org/spreadsheetml/2006/main">
  <numFmts count="2">
    <numFmt numFmtId="43" formatCode="_(* #,##0.00_);_(* \(#,##0.00\);_(* &quot;-&quot;??_);_(@_)"/>
    <numFmt numFmtId="164" formatCode="h:mm;@"/>
  </numFmts>
  <fonts count="18">
    <font>
      <sz val="11"/>
      <color theme="1"/>
      <name val="Calibri"/>
      <family val="2"/>
      <scheme val="minor"/>
    </font>
    <font>
      <b/>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44">
    <xf numFmtId="0" fontId="0" fillId="0" borderId="0"/>
    <xf numFmtId="9" fontId="2" fillId="0" borderId="0" applyFont="0" applyFill="0" applyBorder="0" applyAlignment="0" applyProtection="0"/>
    <xf numFmtId="43" fontId="2" fillId="0" borderId="0" applyFont="0" applyFill="0" applyBorder="0" applyAlignment="0" applyProtection="0"/>
    <xf numFmtId="0" fontId="3" fillId="0" borderId="0" applyNumberFormat="0" applyFill="0" applyBorder="0" applyAlignment="0" applyProtection="0"/>
    <xf numFmtId="0" fontId="4" fillId="0" borderId="6" applyNumberFormat="0" applyFill="0" applyAlignment="0" applyProtection="0"/>
    <xf numFmtId="0" fontId="5" fillId="0" borderId="7" applyNumberFormat="0" applyFill="0" applyAlignment="0" applyProtection="0"/>
    <xf numFmtId="0" fontId="6" fillId="0" borderId="8"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9" applyNumberFormat="0" applyAlignment="0" applyProtection="0"/>
    <xf numFmtId="0" fontId="11" fillId="8" borderId="10" applyNumberFormat="0" applyAlignment="0" applyProtection="0"/>
    <xf numFmtId="0" fontId="12" fillId="8" borderId="9" applyNumberFormat="0" applyAlignment="0" applyProtection="0"/>
    <xf numFmtId="0" fontId="13" fillId="0" borderId="11" applyNumberFormat="0" applyFill="0" applyAlignment="0" applyProtection="0"/>
    <xf numFmtId="0" fontId="14" fillId="9" borderId="12" applyNumberFormat="0" applyAlignment="0" applyProtection="0"/>
    <xf numFmtId="0" fontId="15" fillId="0" borderId="0" applyNumberFormat="0" applyFill="0" applyBorder="0" applyAlignment="0" applyProtection="0"/>
    <xf numFmtId="0" fontId="2" fillId="10" borderId="13" applyNumberFormat="0" applyFont="0" applyAlignment="0" applyProtection="0"/>
    <xf numFmtId="0" fontId="16" fillId="0" borderId="0" applyNumberFormat="0" applyFill="0" applyBorder="0" applyAlignment="0" applyProtection="0"/>
    <xf numFmtId="0" fontId="1" fillId="0" borderId="14" applyNumberFormat="0" applyFill="0" applyAlignment="0" applyProtection="0"/>
    <xf numFmtId="0" fontId="17"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17" fillId="26" borderId="0" applyNumberFormat="0" applyBorder="0" applyAlignment="0" applyProtection="0"/>
    <xf numFmtId="0" fontId="17"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17" fillId="34" borderId="0" applyNumberFormat="0" applyBorder="0" applyAlignment="0" applyProtection="0"/>
  </cellStyleXfs>
  <cellXfs count="872">
    <xf numFmtId="0" fontId="0" fillId="0" borderId="0" xfId="0"/>
    <xf numFmtId="0" fontId="1" fillId="0" borderId="0" xfId="0" applyFont="1"/>
    <xf numFmtId="0" fontId="1" fillId="0" borderId="1" xfId="0" applyFont="1" applyBorder="1"/>
    <xf numFmtId="0" fontId="0" fillId="0" borderId="1" xfId="0" applyBorder="1"/>
    <xf numFmtId="20" fontId="0" fillId="0" borderId="0" xfId="0" applyNumberFormat="1" applyBorder="1"/>
    <xf numFmtId="0" fontId="0" fillId="0" borderId="0" xfId="0" applyBorder="1"/>
    <xf numFmtId="20" fontId="0" fillId="0" borderId="0" xfId="0" applyNumberFormat="1" applyBorder="1" applyAlignment="1">
      <alignment horizontal="right"/>
    </xf>
    <xf numFmtId="0" fontId="0" fillId="0" borderId="2" xfId="0" applyBorder="1"/>
    <xf numFmtId="46" fontId="0" fillId="0" borderId="0" xfId="0" applyNumberFormat="1" applyBorder="1"/>
    <xf numFmtId="20" fontId="1" fillId="0" borderId="1" xfId="0" applyNumberFormat="1" applyFont="1" applyBorder="1" applyAlignment="1">
      <alignment horizontal="left"/>
    </xf>
    <xf numFmtId="0" fontId="1" fillId="0" borderId="1" xfId="0" applyFont="1" applyBorder="1" applyAlignment="1">
      <alignment horizontal="left"/>
    </xf>
    <xf numFmtId="0" fontId="0" fillId="2" borderId="0" xfId="0" applyFill="1" applyBorder="1"/>
    <xf numFmtId="20" fontId="0" fillId="0" borderId="2" xfId="0" applyNumberFormat="1" applyBorder="1"/>
    <xf numFmtId="0" fontId="1" fillId="0" borderId="3" xfId="0" applyFont="1" applyBorder="1"/>
    <xf numFmtId="0" fontId="0" fillId="0" borderId="3" xfId="0" applyBorder="1"/>
    <xf numFmtId="0" fontId="0" fillId="0" borderId="4" xfId="0" applyBorder="1"/>
    <xf numFmtId="0" fontId="0" fillId="0" borderId="5" xfId="0" applyBorder="1"/>
    <xf numFmtId="10" fontId="0" fillId="0" borderId="0" xfId="0" applyNumberFormat="1"/>
    <xf numFmtId="164" fontId="0" fillId="0" borderId="2" xfId="0" applyNumberFormat="1" applyBorder="1"/>
    <xf numFmtId="0" fontId="0" fillId="3" borderId="0" xfId="0" applyFill="1"/>
    <xf numFmtId="10" fontId="0" fillId="3" borderId="0" xfId="1" applyNumberFormat="1" applyFont="1" applyFill="1"/>
    <xf numFmtId="0" fontId="0" fillId="0" borderId="0" xfId="0" applyFill="1"/>
    <xf numFmtId="20" fontId="0" fillId="2" borderId="0" xfId="0" applyNumberFormat="1" applyFill="1"/>
    <xf numFmtId="37" fontId="0" fillId="0" borderId="0" xfId="2" applyNumberFormat="1" applyFont="1" applyFill="1"/>
    <xf numFmtId="37" fontId="0" fillId="3" borderId="0" xfId="2" applyNumberFormat="1" applyFont="1" applyFill="1"/>
    <xf numFmtId="1" fontId="0" fillId="0" borderId="0" xfId="0" applyNumberFormat="1" applyFill="1"/>
    <xf numFmtId="1" fontId="0" fillId="3" borderId="0" xfId="0" applyNumberFormat="1" applyFill="1"/>
    <xf numFmtId="1" fontId="0" fillId="3" borderId="0" xfId="1" applyNumberFormat="1" applyFont="1" applyFill="1"/>
    <xf numFmtId="0" fontId="1" fillId="0" borderId="2" xfId="0" applyFont="1" applyBorder="1"/>
    <xf numFmtId="0" fontId="1" fillId="3" borderId="2" xfId="0" applyFont="1" applyFill="1" applyBorder="1"/>
    <xf numFmtId="37" fontId="1" fillId="3" borderId="2" xfId="2" applyNumberFormat="1" applyFont="1" applyFill="1" applyBorder="1"/>
    <xf numFmtId="1" fontId="1" fillId="3" borderId="2" xfId="0" applyNumberFormat="1" applyFont="1" applyFill="1" applyBorder="1"/>
    <xf numFmtId="0" fontId="0" fillId="0" borderId="0" xfId="0"/>
    <xf numFmtId="0" fontId="0" fillId="0" borderId="15" xfId="0" applyBorder="1"/>
    <xf numFmtId="0" fontId="0" fillId="0" borderId="17" xfId="0" applyBorder="1"/>
    <xf numFmtId="0" fontId="1" fillId="0" borderId="15" xfId="0" applyFont="1" applyBorder="1"/>
    <xf numFmtId="20" fontId="0" fillId="0" borderId="15" xfId="0" applyNumberFormat="1" applyBorder="1"/>
    <xf numFmtId="0" fontId="0" fillId="2" borderId="0" xfId="0" applyFill="1"/>
    <xf numFmtId="43" fontId="0" fillId="0" borderId="19" xfId="2" applyFont="1" applyBorder="1"/>
    <xf numFmtId="39" fontId="0" fillId="0" borderId="16" xfId="2" applyNumberFormat="1" applyFont="1" applyBorder="1"/>
    <xf numFmtId="10" fontId="0" fillId="0" borderId="18" xfId="1" applyNumberFormat="1" applyFont="1" applyBorder="1"/>
    <xf numFmtId="43" fontId="0" fillId="0" borderId="16" xfId="2" applyFont="1" applyBorder="1"/>
    <xf numFmtId="0" fontId="1" fillId="0" borderId="0" xfId="0" applyFont="1" applyBorder="1"/>
    <xf numFmtId="0" fontId="0" fillId="0" borderId="16" xfId="0" applyBorder="1"/>
    <xf numFmtId="43" fontId="1" fillId="0" borderId="16" xfId="2" applyFont="1" applyBorder="1"/>
    <xf numFmtId="0" fontId="0" fillId="2" borderId="15" xfId="0" applyFill="1" applyBorder="1"/>
    <xf numFmtId="20" fontId="0" fillId="2" borderId="15" xfId="0" applyNumberFormat="1" applyFill="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5" xfId="0" applyFill="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20" xfId="0"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0" fontId="0" fillId="0" borderId="18" xfId="1" applyNumberFormat="1" applyFont="1" applyFill="1" applyBorder="1"/>
    <xf numFmtId="0" fontId="0" fillId="0" borderId="0" xfId="0" applyAlignment="1">
      <alignment vertical="center" wrapText="1"/>
    </xf>
    <xf numFmtId="0" fontId="1" fillId="0" borderId="0" xfId="0" applyFont="1" applyAlignment="1">
      <alignment vertical="center"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20"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6"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2"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1" builtinId="5"/>
    <cellStyle name="Title" xfId="3" builtinId="15" customBuiltin="1"/>
    <cellStyle name="Total" xfId="19" builtinId="25" customBuiltin="1"/>
    <cellStyle name="Warning Text" xfId="16"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G167"/>
  <sheetViews>
    <sheetView workbookViewId="0">
      <pane xSplit="3" ySplit="10" topLeftCell="D155" activePane="bottomRight" state="frozen"/>
      <selection pane="topRight" activeCell="D1" sqref="D1"/>
      <selection pane="bottomLeft" activeCell="A11" sqref="A11"/>
      <selection pane="bottomRight" activeCell="AE166" sqref="AE166"/>
    </sheetView>
  </sheetViews>
  <sheetFormatPr defaultRowHeight="15"/>
  <cols>
    <col min="1" max="1" width="15.42578125" customWidth="1"/>
    <col min="2" max="2" width="8.42578125" bestFit="1" customWidth="1"/>
    <col min="3" max="3" width="8" bestFit="1" customWidth="1"/>
    <col min="4" max="4" width="9.28515625" bestFit="1" customWidth="1"/>
    <col min="5" max="5" width="10.7109375" bestFit="1" customWidth="1"/>
    <col min="6" max="6" width="10.5703125" bestFit="1" customWidth="1"/>
    <col min="7" max="7" width="17.7109375" style="19" customWidth="1"/>
    <col min="8" max="8" width="15.7109375" style="19" customWidth="1"/>
    <col min="9" max="9" width="22" style="26" bestFit="1" customWidth="1"/>
    <col min="10" max="10" width="15.7109375" style="24" customWidth="1"/>
    <col min="11" max="11" width="19.5703125" style="26" bestFit="1" customWidth="1"/>
    <col min="13" max="13" width="12.7109375" bestFit="1" customWidth="1"/>
    <col min="14" max="14" width="20.42578125" style="19" bestFit="1" customWidth="1"/>
    <col min="15" max="15" width="14.5703125" bestFit="1" customWidth="1"/>
    <col min="16" max="16" width="18.85546875" bestFit="1" customWidth="1"/>
    <col min="17" max="17" width="9.85546875" bestFit="1" customWidth="1"/>
    <col min="18" max="18" width="13.85546875" style="19" bestFit="1" customWidth="1"/>
    <col min="19" max="19" width="11.140625" style="19" bestFit="1" customWidth="1"/>
    <col min="28" max="28" width="22.7109375" bestFit="1" customWidth="1"/>
    <col min="29" max="29" width="23.5703125" bestFit="1" customWidth="1"/>
    <col min="30" max="30" width="24.85546875" bestFit="1" customWidth="1"/>
    <col min="31" max="31" width="19.28515625" bestFit="1" customWidth="1"/>
    <col min="32" max="32" width="12.5703125" bestFit="1" customWidth="1"/>
    <col min="33" max="33" width="17.5703125" bestFit="1" customWidth="1"/>
  </cols>
  <sheetData>
    <row r="1" spans="1:33">
      <c r="B1" t="s">
        <v>174</v>
      </c>
      <c r="C1" t="s">
        <v>175</v>
      </c>
      <c r="D1" t="s">
        <v>176</v>
      </c>
      <c r="E1" t="s">
        <v>177</v>
      </c>
      <c r="F1" t="s">
        <v>178</v>
      </c>
      <c r="G1" s="21" t="s">
        <v>179</v>
      </c>
      <c r="H1" s="21"/>
      <c r="I1" s="25"/>
      <c r="J1" s="23"/>
      <c r="K1" s="25"/>
      <c r="L1" s="21"/>
      <c r="M1" s="21"/>
      <c r="N1" s="21"/>
      <c r="R1" s="21"/>
      <c r="S1" s="21"/>
    </row>
    <row r="2" spans="1:33">
      <c r="A2" t="s">
        <v>187</v>
      </c>
      <c r="D2">
        <v>5831</v>
      </c>
      <c r="G2" s="21">
        <v>1389</v>
      </c>
      <c r="H2" s="21"/>
      <c r="I2" s="25"/>
      <c r="J2" s="23"/>
      <c r="K2" s="25"/>
      <c r="L2" s="21"/>
      <c r="M2" s="21"/>
      <c r="N2" s="21"/>
      <c r="R2" s="21"/>
      <c r="S2" s="21"/>
    </row>
    <row r="3" spans="1:33">
      <c r="A3" t="s">
        <v>185</v>
      </c>
      <c r="B3">
        <f>U9</f>
        <v>4537</v>
      </c>
      <c r="C3" s="32">
        <f t="shared" ref="C3:G3" si="0">V9</f>
        <v>4623</v>
      </c>
      <c r="D3" s="32">
        <f t="shared" si="0"/>
        <v>6066</v>
      </c>
      <c r="E3" s="32">
        <f t="shared" si="0"/>
        <v>1267</v>
      </c>
      <c r="F3" s="32">
        <f t="shared" si="0"/>
        <v>1463</v>
      </c>
      <c r="G3" s="32">
        <f t="shared" si="0"/>
        <v>1762</v>
      </c>
      <c r="H3" s="21"/>
      <c r="I3" s="25"/>
      <c r="J3" s="23"/>
      <c r="K3" s="25"/>
      <c r="L3" s="21"/>
      <c r="M3" s="21"/>
      <c r="N3" s="21"/>
      <c r="R3" s="21"/>
      <c r="S3" s="21"/>
    </row>
    <row r="4" spans="1:33">
      <c r="A4" t="s">
        <v>186</v>
      </c>
      <c r="D4">
        <v>5845</v>
      </c>
      <c r="G4" s="21">
        <v>1701</v>
      </c>
      <c r="H4" s="21"/>
      <c r="I4" s="25"/>
      <c r="J4" s="23"/>
      <c r="K4" s="25"/>
      <c r="L4" s="21"/>
      <c r="M4" s="21"/>
      <c r="N4" s="21"/>
      <c r="R4" s="21"/>
      <c r="S4" s="21"/>
    </row>
    <row r="5" spans="1:33">
      <c r="A5" t="s">
        <v>188</v>
      </c>
      <c r="D5">
        <v>6034</v>
      </c>
      <c r="G5" s="21">
        <v>1737</v>
      </c>
      <c r="H5" s="21"/>
      <c r="I5" s="25"/>
      <c r="J5" s="23"/>
      <c r="K5" s="25"/>
      <c r="L5" s="21"/>
      <c r="M5" s="21"/>
      <c r="N5" s="21"/>
      <c r="R5" s="21"/>
      <c r="S5" s="21"/>
    </row>
    <row r="6" spans="1:33">
      <c r="G6" s="21"/>
      <c r="H6" s="21"/>
      <c r="I6" s="25"/>
      <c r="J6" s="23"/>
      <c r="K6" s="25"/>
      <c r="L6" s="21"/>
      <c r="M6" s="21"/>
      <c r="N6" s="21"/>
      <c r="R6" s="21"/>
      <c r="S6" s="21"/>
    </row>
    <row r="7" spans="1:33">
      <c r="G7" s="21"/>
      <c r="H7" s="21"/>
      <c r="I7" s="25"/>
      <c r="J7" s="23"/>
      <c r="K7" s="25"/>
      <c r="L7" s="21"/>
      <c r="M7" s="21"/>
      <c r="N7" s="21"/>
      <c r="R7" s="21"/>
      <c r="S7" s="21"/>
    </row>
    <row r="8" spans="1:33">
      <c r="G8" s="21"/>
      <c r="H8" s="21"/>
      <c r="I8" s="25"/>
      <c r="J8" s="23"/>
      <c r="K8" s="25"/>
      <c r="L8" s="21"/>
      <c r="M8" s="21"/>
      <c r="N8" s="21"/>
      <c r="R8" s="21"/>
      <c r="S8" s="21"/>
    </row>
    <row r="9" spans="1:33">
      <c r="G9" s="21"/>
      <c r="H9" s="21"/>
      <c r="I9" s="25"/>
      <c r="J9" s="23"/>
      <c r="K9" s="25"/>
      <c r="L9" s="21"/>
      <c r="M9" s="21"/>
      <c r="N9" s="21"/>
      <c r="R9" s="21"/>
      <c r="S9" s="21"/>
      <c r="U9">
        <f t="shared" ref="U9:Z9" si="1">MAX(U11:U166)</f>
        <v>4537</v>
      </c>
      <c r="V9" s="32">
        <f t="shared" si="1"/>
        <v>4623</v>
      </c>
      <c r="W9" s="32">
        <f t="shared" si="1"/>
        <v>6066</v>
      </c>
      <c r="X9" s="32">
        <f t="shared" si="1"/>
        <v>1267</v>
      </c>
      <c r="Y9" s="32">
        <f t="shared" si="1"/>
        <v>1463</v>
      </c>
      <c r="Z9" s="32">
        <f t="shared" si="1"/>
        <v>1762</v>
      </c>
    </row>
    <row r="10" spans="1:33" s="28" customFormat="1">
      <c r="A10" s="28" t="s">
        <v>156</v>
      </c>
      <c r="B10" s="28" t="s">
        <v>157</v>
      </c>
      <c r="C10" s="28" t="s">
        <v>158</v>
      </c>
      <c r="D10" s="28" t="s">
        <v>159</v>
      </c>
      <c r="E10" s="28" t="s">
        <v>160</v>
      </c>
      <c r="F10" s="28" t="s">
        <v>161</v>
      </c>
      <c r="G10" s="29" t="s">
        <v>180</v>
      </c>
      <c r="H10" s="29" t="s">
        <v>181</v>
      </c>
      <c r="I10" s="31" t="s">
        <v>270</v>
      </c>
      <c r="J10" s="30" t="s">
        <v>189</v>
      </c>
      <c r="K10" s="31" t="s">
        <v>190</v>
      </c>
      <c r="L10" s="28" t="s">
        <v>162</v>
      </c>
      <c r="M10" s="28" t="s">
        <v>163</v>
      </c>
      <c r="N10" s="29" t="s">
        <v>164</v>
      </c>
      <c r="O10" s="28" t="s">
        <v>165</v>
      </c>
      <c r="P10" s="28" t="s">
        <v>170</v>
      </c>
      <c r="Q10" s="28" t="s">
        <v>171</v>
      </c>
      <c r="R10" s="29" t="s">
        <v>182</v>
      </c>
      <c r="S10" s="29" t="s">
        <v>191</v>
      </c>
      <c r="U10" s="28" t="s">
        <v>174</v>
      </c>
      <c r="V10" s="28" t="s">
        <v>175</v>
      </c>
      <c r="W10" s="28" t="s">
        <v>176</v>
      </c>
      <c r="X10" s="28" t="s">
        <v>177</v>
      </c>
      <c r="Y10" s="28" t="s">
        <v>178</v>
      </c>
      <c r="Z10" s="28" t="s">
        <v>179</v>
      </c>
      <c r="AB10" s="871" t="s">
        <v>133</v>
      </c>
      <c r="AC10" s="871" t="s">
        <v>134</v>
      </c>
      <c r="AD10" s="871" t="s">
        <v>135</v>
      </c>
      <c r="AE10" s="871" t="s">
        <v>136</v>
      </c>
      <c r="AF10" s="871" t="s">
        <v>137</v>
      </c>
      <c r="AG10" s="871" t="s">
        <v>138</v>
      </c>
    </row>
    <row r="11" spans="1:33">
      <c r="A11">
        <v>1</v>
      </c>
      <c r="B11">
        <v>1</v>
      </c>
      <c r="C11">
        <v>1</v>
      </c>
      <c r="D11">
        <v>164</v>
      </c>
      <c r="E11">
        <v>3825</v>
      </c>
      <c r="F11">
        <v>3825</v>
      </c>
      <c r="G11" s="20">
        <f>F11/$D$2</f>
        <v>0.6559766763848397</v>
      </c>
      <c r="H11" s="20">
        <f>F11/$B$3</f>
        <v>0.84306810667842191</v>
      </c>
      <c r="I11" s="27">
        <f>IF(F11&gt;$D$2, 1, 0)</f>
        <v>0</v>
      </c>
      <c r="J11" s="24">
        <f>IF(F11&gt;$D$4, 1, 0)</f>
        <v>0</v>
      </c>
      <c r="K11" s="27">
        <f>IF(F11&gt;$D$5, 1, 0)</f>
        <v>0</v>
      </c>
      <c r="L11">
        <v>1</v>
      </c>
      <c r="M11">
        <v>6</v>
      </c>
      <c r="N11" s="19">
        <f t="shared" ref="N11:N76" si="2">M11/L11</f>
        <v>6</v>
      </c>
      <c r="O11" t="s">
        <v>16</v>
      </c>
      <c r="P11" s="17">
        <v>0.33329999999999999</v>
      </c>
      <c r="Q11">
        <v>13.67</v>
      </c>
      <c r="R11" s="19">
        <f>IF(D11&gt;0, 1, 0)</f>
        <v>1</v>
      </c>
      <c r="S11" s="19">
        <f>300-D11</f>
        <v>136</v>
      </c>
      <c r="U11">
        <f t="shared" ref="U11:U13" si="3">IF($B11*10+$C11=11, $F11, 0)</f>
        <v>3825</v>
      </c>
      <c r="V11">
        <f t="shared" ref="V11:V13" si="4">IF($B11*10+$C11=12, $F11, 0)</f>
        <v>0</v>
      </c>
      <c r="W11">
        <f t="shared" ref="W11:W13" si="5">IF($B11*10+$C11=13, $F11, 0)</f>
        <v>0</v>
      </c>
      <c r="X11">
        <f t="shared" ref="X11:X13" si="6">IF($B11*10+$C11=21, $F11, 0)</f>
        <v>0</v>
      </c>
      <c r="Y11">
        <f t="shared" ref="Y11:Y13" si="7">IF($B11*10+$C11=22, $F11, 0)</f>
        <v>0</v>
      </c>
      <c r="Z11">
        <f t="shared" ref="Z11:Z13" si="8">IF($B11*10+$C11=23, $F11, 0)</f>
        <v>0</v>
      </c>
      <c r="AB11" s="871">
        <v>80</v>
      </c>
      <c r="AC11" s="871">
        <v>85</v>
      </c>
      <c r="AD11" s="871">
        <v>80</v>
      </c>
      <c r="AE11" s="871">
        <v>65</v>
      </c>
      <c r="AF11" s="871">
        <v>85</v>
      </c>
      <c r="AG11" s="871">
        <v>75</v>
      </c>
    </row>
    <row r="12" spans="1:33">
      <c r="A12">
        <v>1</v>
      </c>
      <c r="B12">
        <v>1</v>
      </c>
      <c r="C12">
        <v>2</v>
      </c>
      <c r="D12">
        <v>100</v>
      </c>
      <c r="E12">
        <v>4296</v>
      </c>
      <c r="F12">
        <v>4296</v>
      </c>
      <c r="G12" s="20">
        <f>F12/$D$2</f>
        <v>0.73675184359458068</v>
      </c>
      <c r="H12" s="20">
        <f>F12/$C$3</f>
        <v>0.92926670992861782</v>
      </c>
      <c r="I12" s="27">
        <f>IF(F12&gt;$D$2, 1, 0)</f>
        <v>0</v>
      </c>
      <c r="J12" s="24">
        <f>IF(F12&gt;$D$4, 1, 0)</f>
        <v>0</v>
      </c>
      <c r="K12" s="27">
        <f>IF(F12&gt;$D$5, 1, 0)</f>
        <v>0</v>
      </c>
      <c r="L12">
        <v>7</v>
      </c>
      <c r="M12">
        <v>61</v>
      </c>
      <c r="N12" s="19">
        <f>M12/L12</f>
        <v>8.7142857142857135</v>
      </c>
      <c r="O12" t="s">
        <v>16</v>
      </c>
      <c r="P12" s="17">
        <v>0.23080000000000001</v>
      </c>
      <c r="Q12">
        <v>10.67</v>
      </c>
      <c r="R12" s="19">
        <f t="shared" ref="R12:R75" si="9">IF(D12&gt;0, 1, 0)</f>
        <v>1</v>
      </c>
      <c r="S12" s="19">
        <f t="shared" ref="S12:S75" si="10">300-D12</f>
        <v>200</v>
      </c>
      <c r="U12">
        <f>IF($B12*10+$C12=11, $F12, 0)</f>
        <v>0</v>
      </c>
      <c r="V12">
        <f>IF($B12*10+$C12=12, $F12, 0)</f>
        <v>4296</v>
      </c>
      <c r="W12">
        <f>IF($B12*10+$C12=13, $F12, 0)</f>
        <v>0</v>
      </c>
      <c r="X12">
        <f>IF($B12*10+$C12=21, $F12, 0)</f>
        <v>0</v>
      </c>
      <c r="Y12">
        <f>IF($B12*10+$C12=22, $F12, 0)</f>
        <v>0</v>
      </c>
      <c r="Z12">
        <f>IF($B12*10+$C12=23, $F12, 0)</f>
        <v>0</v>
      </c>
      <c r="AB12" s="871">
        <v>80</v>
      </c>
      <c r="AC12" s="871">
        <v>60</v>
      </c>
      <c r="AD12" s="871">
        <v>40</v>
      </c>
      <c r="AE12" s="871">
        <v>80</v>
      </c>
      <c r="AF12" s="871">
        <v>75</v>
      </c>
      <c r="AG12" s="871">
        <v>30</v>
      </c>
    </row>
    <row r="13" spans="1:33">
      <c r="A13">
        <v>1</v>
      </c>
      <c r="B13">
        <v>1</v>
      </c>
      <c r="C13">
        <v>3</v>
      </c>
      <c r="D13">
        <v>223</v>
      </c>
      <c r="E13">
        <v>5896</v>
      </c>
      <c r="F13">
        <v>5896</v>
      </c>
      <c r="G13" s="20">
        <f>F13/$D$2</f>
        <v>1.0111473160692848</v>
      </c>
      <c r="H13" s="20">
        <f>F13/$D$3</f>
        <v>0.97197494230135184</v>
      </c>
      <c r="I13" s="27">
        <f>IF(F13&gt;$D$2, 1, 0)</f>
        <v>1</v>
      </c>
      <c r="J13" s="24">
        <f>IF(F13&gt;$D$4, 1, 0)</f>
        <v>1</v>
      </c>
      <c r="K13" s="27">
        <f>IF(F13&gt;$D$5, 1, 0)</f>
        <v>0</v>
      </c>
      <c r="L13">
        <v>2</v>
      </c>
      <c r="M13">
        <v>15</v>
      </c>
      <c r="N13" s="19">
        <f t="shared" si="2"/>
        <v>7.5</v>
      </c>
      <c r="O13" t="s">
        <v>16</v>
      </c>
      <c r="P13" s="17">
        <v>0.4</v>
      </c>
      <c r="Q13">
        <v>14.5</v>
      </c>
      <c r="R13" s="19">
        <f t="shared" si="9"/>
        <v>1</v>
      </c>
      <c r="S13" s="19">
        <f t="shared" si="10"/>
        <v>77</v>
      </c>
      <c r="U13">
        <f t="shared" si="3"/>
        <v>0</v>
      </c>
      <c r="V13">
        <f t="shared" si="4"/>
        <v>0</v>
      </c>
      <c r="W13">
        <f t="shared" si="5"/>
        <v>5896</v>
      </c>
      <c r="X13">
        <f t="shared" si="6"/>
        <v>0</v>
      </c>
      <c r="Y13">
        <f t="shared" si="7"/>
        <v>0</v>
      </c>
      <c r="Z13">
        <f t="shared" si="8"/>
        <v>0</v>
      </c>
      <c r="AB13" s="871">
        <v>80</v>
      </c>
      <c r="AC13" s="871">
        <v>10</v>
      </c>
      <c r="AD13" s="871">
        <v>5</v>
      </c>
      <c r="AE13" s="871">
        <v>80</v>
      </c>
      <c r="AF13" s="871">
        <v>70</v>
      </c>
      <c r="AG13" s="871">
        <v>5</v>
      </c>
    </row>
    <row r="14" spans="1:33">
      <c r="A14">
        <v>1</v>
      </c>
      <c r="B14">
        <v>2</v>
      </c>
      <c r="C14">
        <v>1</v>
      </c>
      <c r="D14">
        <v>0</v>
      </c>
      <c r="E14">
        <v>889</v>
      </c>
      <c r="F14">
        <v>889</v>
      </c>
      <c r="G14" s="20">
        <f>F14/$G$2</f>
        <v>0.64002879769618426</v>
      </c>
      <c r="H14" s="20">
        <f>F14/$E$3</f>
        <v>0.7016574585635359</v>
      </c>
      <c r="I14" s="27">
        <f>IF(F14&gt;$G$2, 1, 0)</f>
        <v>0</v>
      </c>
      <c r="J14" s="24">
        <f>IF(F14&gt;$G$4, 1, 0)</f>
        <v>0</v>
      </c>
      <c r="K14" s="27">
        <f>IF(F14&gt;$G$5, 1, 0)</f>
        <v>0</v>
      </c>
      <c r="L14">
        <v>2</v>
      </c>
      <c r="M14">
        <v>21</v>
      </c>
      <c r="N14" s="19">
        <f>M14/L14</f>
        <v>10.5</v>
      </c>
      <c r="O14" t="s">
        <v>19</v>
      </c>
      <c r="P14" s="17">
        <v>0.2</v>
      </c>
      <c r="Q14">
        <v>12.5</v>
      </c>
      <c r="R14" s="19">
        <f t="shared" si="9"/>
        <v>0</v>
      </c>
      <c r="S14" s="19">
        <f t="shared" si="10"/>
        <v>300</v>
      </c>
      <c r="U14">
        <f>IF($B14*10+$C14=11, $F14, 0)</f>
        <v>0</v>
      </c>
      <c r="V14">
        <f>IF($B14*10+$C14=12, $F14, 0)</f>
        <v>0</v>
      </c>
      <c r="W14">
        <f>IF($B14*10+$C14=13, $F14, 0)</f>
        <v>0</v>
      </c>
      <c r="X14">
        <f>IF($B14*10+$C14=21, $F14, 0)</f>
        <v>889</v>
      </c>
      <c r="Y14">
        <f>IF($B14*10+$C14=22, $F14, 0)</f>
        <v>0</v>
      </c>
      <c r="Z14">
        <f>IF($B14*10+$C14=23, $F14, 0)</f>
        <v>0</v>
      </c>
      <c r="AB14" s="871">
        <v>95</v>
      </c>
      <c r="AC14" s="871">
        <v>85</v>
      </c>
      <c r="AD14" s="871">
        <v>85</v>
      </c>
      <c r="AE14" s="871">
        <v>50</v>
      </c>
      <c r="AF14" s="871">
        <v>90</v>
      </c>
      <c r="AG14" s="871">
        <v>70</v>
      </c>
    </row>
    <row r="15" spans="1:33">
      <c r="A15">
        <v>1</v>
      </c>
      <c r="B15">
        <v>2</v>
      </c>
      <c r="C15">
        <v>2</v>
      </c>
      <c r="D15">
        <v>0</v>
      </c>
      <c r="E15">
        <v>1340</v>
      </c>
      <c r="F15">
        <v>1340</v>
      </c>
      <c r="G15" s="20">
        <f>F15/$G$2</f>
        <v>0.96472282217422611</v>
      </c>
      <c r="H15" s="20">
        <f>F15/$F$3</f>
        <v>0.91592617908407381</v>
      </c>
      <c r="I15" s="27">
        <f>IF(F15&gt;$G$2, 1, 0)</f>
        <v>0</v>
      </c>
      <c r="J15" s="24">
        <f t="shared" ref="J15:J16" si="11">IF(F15&gt;$G$4, 1, 0)</f>
        <v>0</v>
      </c>
      <c r="K15" s="27">
        <f t="shared" ref="K15:K16" si="12">IF(F15&gt;$G$5, 1, 0)</f>
        <v>0</v>
      </c>
      <c r="L15">
        <v>7</v>
      </c>
      <c r="M15">
        <v>70</v>
      </c>
      <c r="N15" s="19">
        <f>M15/L15</f>
        <v>10</v>
      </c>
      <c r="O15" t="s">
        <v>16</v>
      </c>
      <c r="P15" s="17">
        <v>0.15790000000000001</v>
      </c>
      <c r="Q15">
        <v>12.33</v>
      </c>
      <c r="R15" s="19">
        <f t="shared" si="9"/>
        <v>0</v>
      </c>
      <c r="S15" s="19">
        <f t="shared" si="10"/>
        <v>300</v>
      </c>
      <c r="U15">
        <f>IF($B15*10+$C15=11, $F15, 0)</f>
        <v>0</v>
      </c>
      <c r="V15">
        <f>IF($B15*10+$C15=12, $F15, 0)</f>
        <v>0</v>
      </c>
      <c r="W15">
        <f>IF($B15*10+$C15=13, $F15, 0)</f>
        <v>0</v>
      </c>
      <c r="X15">
        <f>IF($B15*10+$C15=21, $F15, 0)</f>
        <v>0</v>
      </c>
      <c r="Y15">
        <f>IF($B15*10+$C15=22, $F15, 0)</f>
        <v>1340</v>
      </c>
      <c r="Z15">
        <f>IF($B15*10+$C15=23, $F15, 0)</f>
        <v>0</v>
      </c>
      <c r="AB15" s="871">
        <v>90</v>
      </c>
      <c r="AC15" s="871">
        <v>55</v>
      </c>
      <c r="AD15" s="871">
        <v>55</v>
      </c>
      <c r="AE15" s="871">
        <v>70</v>
      </c>
      <c r="AF15" s="871">
        <v>70</v>
      </c>
      <c r="AG15" s="871">
        <v>55</v>
      </c>
    </row>
    <row r="16" spans="1:33">
      <c r="A16">
        <v>1</v>
      </c>
      <c r="B16">
        <v>2</v>
      </c>
      <c r="C16">
        <v>3</v>
      </c>
      <c r="D16">
        <v>194</v>
      </c>
      <c r="E16">
        <v>1389</v>
      </c>
      <c r="F16">
        <v>1389</v>
      </c>
      <c r="G16" s="20">
        <f>F16/$G$2</f>
        <v>1</v>
      </c>
      <c r="H16" s="20">
        <f>F16/$G$3</f>
        <v>0.78830874006810447</v>
      </c>
      <c r="I16" s="27">
        <f>IF(F16&gt;$G$2, 1, 0)</f>
        <v>0</v>
      </c>
      <c r="J16" s="24">
        <f t="shared" si="11"/>
        <v>0</v>
      </c>
      <c r="K16" s="27">
        <f t="shared" si="12"/>
        <v>0</v>
      </c>
      <c r="L16">
        <v>3</v>
      </c>
      <c r="M16">
        <v>33</v>
      </c>
      <c r="N16" s="19">
        <f>M16/L16</f>
        <v>11</v>
      </c>
      <c r="O16" t="s">
        <v>16</v>
      </c>
      <c r="P16" s="17">
        <v>0.28570000000000001</v>
      </c>
      <c r="Q16">
        <v>9.5</v>
      </c>
      <c r="R16" s="19">
        <f t="shared" si="9"/>
        <v>1</v>
      </c>
      <c r="S16" s="19">
        <f t="shared" si="10"/>
        <v>106</v>
      </c>
      <c r="U16">
        <f>IF($B16*10+$C16=11, $F16, 0)</f>
        <v>0</v>
      </c>
      <c r="V16">
        <f>IF($B16*10+$C16=12, $F16, 0)</f>
        <v>0</v>
      </c>
      <c r="W16">
        <f>IF($B16*10+$C16=13, $F16, 0)</f>
        <v>0</v>
      </c>
      <c r="X16">
        <f>IF($B16*10+$C16=21, $F16, 0)</f>
        <v>0</v>
      </c>
      <c r="Y16">
        <f>IF($B16*10+$C16=22, $F16, 0)</f>
        <v>0</v>
      </c>
      <c r="Z16">
        <f>IF($B16*10+$C16=23, $F16, 0)</f>
        <v>1389</v>
      </c>
      <c r="AB16" s="871">
        <v>60</v>
      </c>
      <c r="AC16" s="871">
        <v>45</v>
      </c>
      <c r="AD16" s="871">
        <v>5</v>
      </c>
      <c r="AE16" s="871">
        <v>75</v>
      </c>
      <c r="AF16" s="871">
        <v>45</v>
      </c>
      <c r="AG16" s="871">
        <v>10</v>
      </c>
    </row>
    <row r="17" spans="1:33">
      <c r="A17">
        <v>2</v>
      </c>
      <c r="B17">
        <v>1</v>
      </c>
      <c r="C17">
        <v>1</v>
      </c>
      <c r="D17" s="55">
        <v>0</v>
      </c>
      <c r="E17" s="56">
        <v>4104</v>
      </c>
      <c r="F17" s="57">
        <v>4104</v>
      </c>
      <c r="G17" s="20">
        <f t="shared" ref="G17:G79" si="13">F17/$D$2</f>
        <v>0.70382438689761617</v>
      </c>
      <c r="H17" s="20">
        <f t="shared" ref="H17" si="14">F17/$B$3</f>
        <v>0.90456248622437729</v>
      </c>
      <c r="I17" s="27">
        <f t="shared" ref="I17:I48" si="15">IF(F17&gt;$D$2, 1, 0)</f>
        <v>0</v>
      </c>
      <c r="J17" s="24">
        <f t="shared" ref="J17:J48" si="16">IF(F17&gt;$D$4, 1, 0)</f>
        <v>0</v>
      </c>
      <c r="K17" s="27">
        <f t="shared" ref="K17:K48" si="17">IF(F17&gt;$D$5, 1, 0)</f>
        <v>0</v>
      </c>
      <c r="L17">
        <v>2</v>
      </c>
      <c r="M17" s="58">
        <v>34</v>
      </c>
      <c r="N17" s="19">
        <f t="shared" si="2"/>
        <v>17</v>
      </c>
      <c r="O17" t="s">
        <v>16</v>
      </c>
      <c r="P17" s="17">
        <v>1</v>
      </c>
      <c r="Q17">
        <v>7.85</v>
      </c>
      <c r="R17" s="19">
        <f t="shared" si="9"/>
        <v>0</v>
      </c>
      <c r="S17" s="19">
        <f t="shared" si="10"/>
        <v>300</v>
      </c>
      <c r="U17">
        <f t="shared" ref="U17:U80" si="18">IF($B17*10+$C17=11, $F17, 0)</f>
        <v>4104</v>
      </c>
      <c r="V17">
        <f t="shared" ref="V17:V80" si="19">IF($B17*10+$C17=12, $F17, 0)</f>
        <v>0</v>
      </c>
      <c r="W17">
        <f t="shared" ref="W17:W80" si="20">IF($B17*10+$C17=13, $F17, 0)</f>
        <v>0</v>
      </c>
      <c r="X17">
        <f t="shared" ref="X17:X80" si="21">IF($B17*10+$C17=21, $F17, 0)</f>
        <v>0</v>
      </c>
      <c r="Y17">
        <f t="shared" ref="Y17:Y80" si="22">IF($B17*10+$C17=22, $F17, 0)</f>
        <v>0</v>
      </c>
      <c r="Z17">
        <f t="shared" ref="Z17:Z80" si="23">IF($B17*10+$C17=23, $F17, 0)</f>
        <v>0</v>
      </c>
      <c r="AB17" s="871">
        <v>40</v>
      </c>
      <c r="AC17" s="871">
        <v>70</v>
      </c>
      <c r="AD17" s="871">
        <v>50</v>
      </c>
      <c r="AE17" s="871">
        <v>70</v>
      </c>
      <c r="AF17" s="871">
        <v>80</v>
      </c>
      <c r="AG17" s="871">
        <v>50</v>
      </c>
    </row>
    <row r="18" spans="1:33">
      <c r="A18">
        <v>2</v>
      </c>
      <c r="B18">
        <v>1</v>
      </c>
      <c r="C18">
        <v>2</v>
      </c>
      <c r="D18" s="50">
        <v>0</v>
      </c>
      <c r="E18" s="51">
        <v>3746</v>
      </c>
      <c r="F18">
        <v>4521</v>
      </c>
      <c r="G18" s="20">
        <f t="shared" si="13"/>
        <v>0.775338706911336</v>
      </c>
      <c r="H18" s="20">
        <f t="shared" ref="H18" si="24">F18/$C$3</f>
        <v>0.9779364049318624</v>
      </c>
      <c r="I18" s="27">
        <f t="shared" si="15"/>
        <v>0</v>
      </c>
      <c r="J18" s="24">
        <f t="shared" si="16"/>
        <v>0</v>
      </c>
      <c r="K18" s="27">
        <f t="shared" si="17"/>
        <v>0</v>
      </c>
      <c r="L18">
        <v>4</v>
      </c>
      <c r="M18" s="52">
        <v>90</v>
      </c>
      <c r="N18" s="19">
        <f t="shared" si="2"/>
        <v>22.5</v>
      </c>
      <c r="O18" s="53" t="s">
        <v>19</v>
      </c>
      <c r="P18" s="17">
        <v>0.9</v>
      </c>
      <c r="Q18">
        <v>8.44</v>
      </c>
      <c r="R18" s="19">
        <f t="shared" si="9"/>
        <v>0</v>
      </c>
      <c r="S18" s="19">
        <f t="shared" si="10"/>
        <v>300</v>
      </c>
      <c r="U18">
        <f t="shared" si="18"/>
        <v>0</v>
      </c>
      <c r="V18">
        <f t="shared" si="19"/>
        <v>4521</v>
      </c>
      <c r="W18">
        <f t="shared" si="20"/>
        <v>0</v>
      </c>
      <c r="X18">
        <f t="shared" si="21"/>
        <v>0</v>
      </c>
      <c r="Y18">
        <f t="shared" si="22"/>
        <v>0</v>
      </c>
      <c r="Z18">
        <f t="shared" si="23"/>
        <v>0</v>
      </c>
      <c r="AB18" s="871">
        <v>55</v>
      </c>
      <c r="AC18" s="871">
        <v>50</v>
      </c>
      <c r="AD18" s="871">
        <v>45</v>
      </c>
      <c r="AE18" s="871">
        <v>75</v>
      </c>
      <c r="AF18" s="871">
        <v>75</v>
      </c>
      <c r="AG18" s="871">
        <v>45</v>
      </c>
    </row>
    <row r="19" spans="1:33">
      <c r="A19">
        <v>2</v>
      </c>
      <c r="B19">
        <v>1</v>
      </c>
      <c r="C19">
        <v>3</v>
      </c>
      <c r="D19">
        <v>0</v>
      </c>
      <c r="E19" s="47">
        <v>4096</v>
      </c>
      <c r="F19">
        <v>6050</v>
      </c>
      <c r="G19" s="20">
        <f t="shared" si="13"/>
        <v>1.0375578802949752</v>
      </c>
      <c r="H19" s="20">
        <f t="shared" ref="H19" si="25">F19/$D$3</f>
        <v>0.99736234751071551</v>
      </c>
      <c r="I19" s="27">
        <f t="shared" si="15"/>
        <v>1</v>
      </c>
      <c r="J19" s="24">
        <f t="shared" si="16"/>
        <v>1</v>
      </c>
      <c r="K19" s="27">
        <f t="shared" si="17"/>
        <v>1</v>
      </c>
      <c r="L19">
        <v>6</v>
      </c>
      <c r="M19" s="48">
        <v>100</v>
      </c>
      <c r="N19" s="19">
        <f t="shared" si="2"/>
        <v>16.666666666666668</v>
      </c>
      <c r="O19" t="s">
        <v>19</v>
      </c>
      <c r="P19" s="17">
        <v>0.9</v>
      </c>
      <c r="Q19">
        <v>10.44</v>
      </c>
      <c r="R19" s="19">
        <f t="shared" si="9"/>
        <v>0</v>
      </c>
      <c r="S19" s="19">
        <f t="shared" si="10"/>
        <v>300</v>
      </c>
      <c r="U19">
        <f t="shared" si="18"/>
        <v>0</v>
      </c>
      <c r="V19">
        <f t="shared" si="19"/>
        <v>0</v>
      </c>
      <c r="W19">
        <f t="shared" si="20"/>
        <v>6050</v>
      </c>
      <c r="X19">
        <f t="shared" si="21"/>
        <v>0</v>
      </c>
      <c r="Y19">
        <f t="shared" si="22"/>
        <v>0</v>
      </c>
      <c r="Z19">
        <f t="shared" si="23"/>
        <v>0</v>
      </c>
      <c r="AB19" s="871">
        <v>60</v>
      </c>
      <c r="AC19" s="871">
        <v>55</v>
      </c>
      <c r="AD19" s="871">
        <v>35</v>
      </c>
      <c r="AE19" s="871">
        <v>75</v>
      </c>
      <c r="AF19" s="871">
        <v>75</v>
      </c>
      <c r="AG19" s="871">
        <v>55</v>
      </c>
    </row>
    <row r="20" spans="1:33">
      <c r="A20">
        <v>2</v>
      </c>
      <c r="B20">
        <v>2</v>
      </c>
      <c r="C20">
        <v>1</v>
      </c>
      <c r="D20" s="67">
        <v>0</v>
      </c>
      <c r="E20" s="68">
        <v>229</v>
      </c>
      <c r="F20" s="70">
        <v>1165</v>
      </c>
      <c r="G20" s="20">
        <f t="shared" ref="G20:G82" si="26">F20/$G$2</f>
        <v>0.83873290136789058</v>
      </c>
      <c r="H20" s="20">
        <f t="shared" ref="H20" si="27">F20/$E$3</f>
        <v>0.91949486977111283</v>
      </c>
      <c r="I20" s="27">
        <f t="shared" ref="I20:I51" si="28">IF(F20&gt;$G$2, 1, 0)</f>
        <v>0</v>
      </c>
      <c r="J20" s="24">
        <f t="shared" ref="J20:J51" si="29">IF(F20&gt;$G$4, 1, 0)</f>
        <v>0</v>
      </c>
      <c r="K20" s="27">
        <f t="shared" ref="K20:K51" si="30">IF(F20&gt;$G$5, 1, 0)</f>
        <v>0</v>
      </c>
      <c r="L20">
        <v>3</v>
      </c>
      <c r="M20" s="69">
        <v>39</v>
      </c>
      <c r="N20" s="19">
        <f t="shared" si="2"/>
        <v>13</v>
      </c>
      <c r="O20" s="70" t="s">
        <v>19</v>
      </c>
      <c r="P20" s="17">
        <v>0.85</v>
      </c>
      <c r="Q20">
        <v>9.76</v>
      </c>
      <c r="R20" s="19">
        <f t="shared" si="9"/>
        <v>0</v>
      </c>
      <c r="S20" s="19">
        <f t="shared" si="10"/>
        <v>300</v>
      </c>
      <c r="U20">
        <f t="shared" si="18"/>
        <v>0</v>
      </c>
      <c r="V20">
        <f t="shared" si="19"/>
        <v>0</v>
      </c>
      <c r="W20">
        <f t="shared" si="20"/>
        <v>0</v>
      </c>
      <c r="X20">
        <f t="shared" si="21"/>
        <v>1165</v>
      </c>
      <c r="Y20">
        <f t="shared" si="22"/>
        <v>0</v>
      </c>
      <c r="Z20">
        <f t="shared" si="23"/>
        <v>0</v>
      </c>
      <c r="AB20" s="871">
        <v>75</v>
      </c>
      <c r="AC20" s="871">
        <v>80</v>
      </c>
      <c r="AD20" s="871">
        <v>70</v>
      </c>
      <c r="AE20" s="871">
        <v>70</v>
      </c>
      <c r="AF20" s="871">
        <v>80</v>
      </c>
      <c r="AG20" s="871">
        <v>55</v>
      </c>
    </row>
    <row r="21" spans="1:33">
      <c r="A21">
        <v>2</v>
      </c>
      <c r="B21">
        <v>2</v>
      </c>
      <c r="C21">
        <v>2</v>
      </c>
      <c r="D21" s="59">
        <v>0</v>
      </c>
      <c r="E21" s="60">
        <v>1050</v>
      </c>
      <c r="F21" s="61">
        <v>1308</v>
      </c>
      <c r="G21" s="20">
        <f t="shared" si="26"/>
        <v>0.94168466522678185</v>
      </c>
      <c r="H21" s="20">
        <f t="shared" ref="H21" si="31">F21/$F$3</f>
        <v>0.89405331510594666</v>
      </c>
      <c r="I21" s="27">
        <f t="shared" si="28"/>
        <v>0</v>
      </c>
      <c r="J21" s="24">
        <f t="shared" si="29"/>
        <v>0</v>
      </c>
      <c r="K21" s="27">
        <f t="shared" si="30"/>
        <v>0</v>
      </c>
      <c r="L21">
        <v>4</v>
      </c>
      <c r="M21" s="62">
        <v>145</v>
      </c>
      <c r="N21" s="19">
        <f t="shared" si="2"/>
        <v>36.25</v>
      </c>
      <c r="O21" t="s">
        <v>16</v>
      </c>
      <c r="P21" s="17">
        <v>0.94740000000000002</v>
      </c>
      <c r="Q21">
        <v>8.7799999999999994</v>
      </c>
      <c r="R21" s="19">
        <f t="shared" si="9"/>
        <v>0</v>
      </c>
      <c r="S21" s="19">
        <f t="shared" si="10"/>
        <v>300</v>
      </c>
      <c r="U21">
        <f t="shared" si="18"/>
        <v>0</v>
      </c>
      <c r="V21">
        <f t="shared" si="19"/>
        <v>0</v>
      </c>
      <c r="W21">
        <f t="shared" si="20"/>
        <v>0</v>
      </c>
      <c r="X21">
        <f t="shared" si="21"/>
        <v>0</v>
      </c>
      <c r="Y21">
        <f t="shared" si="22"/>
        <v>1308</v>
      </c>
      <c r="Z21">
        <f t="shared" si="23"/>
        <v>0</v>
      </c>
      <c r="AB21" s="871">
        <v>80</v>
      </c>
      <c r="AC21" s="871">
        <v>80</v>
      </c>
      <c r="AD21" s="871">
        <v>60</v>
      </c>
      <c r="AE21" s="871">
        <v>65</v>
      </c>
      <c r="AF21" s="871">
        <v>80</v>
      </c>
      <c r="AG21" s="871">
        <v>55</v>
      </c>
    </row>
    <row r="22" spans="1:33">
      <c r="A22">
        <v>2</v>
      </c>
      <c r="B22">
        <v>2</v>
      </c>
      <c r="C22">
        <v>3</v>
      </c>
      <c r="D22" s="64">
        <v>0</v>
      </c>
      <c r="E22" s="65">
        <v>1704</v>
      </c>
      <c r="F22" s="66">
        <v>1704</v>
      </c>
      <c r="G22" s="20">
        <f t="shared" si="26"/>
        <v>1.2267818574514038</v>
      </c>
      <c r="H22" s="20">
        <f t="shared" ref="H22" si="32">F22/$G$3</f>
        <v>0.96708286038592506</v>
      </c>
      <c r="I22" s="27">
        <f t="shared" si="28"/>
        <v>1</v>
      </c>
      <c r="J22" s="24">
        <f t="shared" si="29"/>
        <v>1</v>
      </c>
      <c r="K22" s="27">
        <f t="shared" si="30"/>
        <v>0</v>
      </c>
      <c r="L22">
        <v>10</v>
      </c>
      <c r="M22" s="66">
        <v>124</v>
      </c>
      <c r="N22" s="19">
        <f t="shared" si="2"/>
        <v>12.4</v>
      </c>
      <c r="O22" s="66" t="s">
        <v>16</v>
      </c>
      <c r="P22" s="17">
        <v>0.75</v>
      </c>
      <c r="Q22">
        <v>8.1300000000000008</v>
      </c>
      <c r="R22" s="19">
        <f t="shared" si="9"/>
        <v>0</v>
      </c>
      <c r="S22" s="19">
        <f t="shared" si="10"/>
        <v>300</v>
      </c>
      <c r="U22">
        <f t="shared" si="18"/>
        <v>0</v>
      </c>
      <c r="V22">
        <f t="shared" si="19"/>
        <v>0</v>
      </c>
      <c r="W22">
        <f t="shared" si="20"/>
        <v>0</v>
      </c>
      <c r="X22">
        <f t="shared" si="21"/>
        <v>0</v>
      </c>
      <c r="Y22">
        <f t="shared" si="22"/>
        <v>0</v>
      </c>
      <c r="Z22">
        <f t="shared" si="23"/>
        <v>1704</v>
      </c>
      <c r="AB22" s="871">
        <v>60</v>
      </c>
      <c r="AC22" s="871">
        <v>45</v>
      </c>
      <c r="AD22" s="871">
        <v>65</v>
      </c>
      <c r="AE22" s="871">
        <v>75</v>
      </c>
      <c r="AF22" s="871">
        <v>75</v>
      </c>
      <c r="AG22" s="871">
        <v>60</v>
      </c>
    </row>
    <row r="23" spans="1:33">
      <c r="A23">
        <v>3</v>
      </c>
      <c r="B23">
        <v>1</v>
      </c>
      <c r="C23">
        <v>1</v>
      </c>
      <c r="D23" s="91">
        <v>82</v>
      </c>
      <c r="E23" s="92">
        <v>2430</v>
      </c>
      <c r="F23" s="93">
        <v>2430</v>
      </c>
      <c r="G23" s="20">
        <f t="shared" si="13"/>
        <v>0.41673812382095693</v>
      </c>
      <c r="H23" s="20">
        <f t="shared" ref="H23" si="33">F23/$B$3</f>
        <v>0.53559620894864446</v>
      </c>
      <c r="I23" s="27">
        <f t="shared" ref="I23:I54" si="34">IF(F23&gt;$D$2, 1, 0)</f>
        <v>0</v>
      </c>
      <c r="J23" s="24">
        <f t="shared" ref="J23:J54" si="35">IF(F23&gt;$D$4, 1, 0)</f>
        <v>0</v>
      </c>
      <c r="K23" s="27">
        <f t="shared" ref="K23:K54" si="36">IF(F23&gt;$D$5, 1, 0)</f>
        <v>0</v>
      </c>
      <c r="L23">
        <v>1</v>
      </c>
      <c r="M23" s="94">
        <v>16</v>
      </c>
      <c r="N23" s="19">
        <f t="shared" si="2"/>
        <v>16</v>
      </c>
      <c r="O23" s="95" t="s">
        <v>16</v>
      </c>
      <c r="P23" s="17">
        <v>0.5333</v>
      </c>
      <c r="Q23">
        <v>16.88</v>
      </c>
      <c r="R23" s="19">
        <f t="shared" si="9"/>
        <v>1</v>
      </c>
      <c r="S23" s="19">
        <f t="shared" si="10"/>
        <v>218</v>
      </c>
      <c r="U23">
        <f t="shared" si="18"/>
        <v>2430</v>
      </c>
      <c r="V23">
        <f t="shared" si="19"/>
        <v>0</v>
      </c>
      <c r="W23">
        <f t="shared" si="20"/>
        <v>0</v>
      </c>
      <c r="X23">
        <f t="shared" si="21"/>
        <v>0</v>
      </c>
      <c r="Y23">
        <f t="shared" si="22"/>
        <v>0</v>
      </c>
      <c r="Z23">
        <f t="shared" si="23"/>
        <v>0</v>
      </c>
      <c r="AB23" s="871">
        <v>90</v>
      </c>
      <c r="AC23" s="871">
        <v>100</v>
      </c>
      <c r="AD23" s="871">
        <v>100</v>
      </c>
      <c r="AE23" s="871">
        <v>40</v>
      </c>
      <c r="AF23" s="871">
        <v>30</v>
      </c>
      <c r="AG23" s="871">
        <v>5</v>
      </c>
    </row>
    <row r="24" spans="1:33">
      <c r="A24">
        <v>3</v>
      </c>
      <c r="B24">
        <v>1</v>
      </c>
      <c r="C24">
        <v>2</v>
      </c>
      <c r="D24" s="86">
        <v>151</v>
      </c>
      <c r="E24" s="87">
        <v>4470</v>
      </c>
      <c r="F24" s="88">
        <v>4526</v>
      </c>
      <c r="G24" s="20">
        <f t="shared" si="13"/>
        <v>0.77619619276281937</v>
      </c>
      <c r="H24" s="20">
        <f t="shared" ref="H24" si="37">F24/$C$3</f>
        <v>0.97901795370971234</v>
      </c>
      <c r="I24" s="27">
        <f t="shared" si="34"/>
        <v>0</v>
      </c>
      <c r="J24" s="24">
        <f t="shared" si="35"/>
        <v>0</v>
      </c>
      <c r="K24" s="27">
        <f t="shared" si="36"/>
        <v>0</v>
      </c>
      <c r="L24">
        <v>2</v>
      </c>
      <c r="M24" s="90">
        <v>32</v>
      </c>
      <c r="N24" s="19">
        <f t="shared" si="2"/>
        <v>16</v>
      </c>
      <c r="O24" s="89" t="s">
        <v>16</v>
      </c>
      <c r="P24" s="17">
        <v>0.3</v>
      </c>
      <c r="Q24">
        <v>15.67</v>
      </c>
      <c r="R24" s="19">
        <f t="shared" si="9"/>
        <v>1</v>
      </c>
      <c r="S24" s="19">
        <f t="shared" si="10"/>
        <v>149</v>
      </c>
      <c r="U24">
        <f t="shared" si="18"/>
        <v>0</v>
      </c>
      <c r="V24">
        <f t="shared" si="19"/>
        <v>4526</v>
      </c>
      <c r="W24">
        <f t="shared" si="20"/>
        <v>0</v>
      </c>
      <c r="X24">
        <f t="shared" si="21"/>
        <v>0</v>
      </c>
      <c r="Y24">
        <f t="shared" si="22"/>
        <v>0</v>
      </c>
      <c r="Z24">
        <f t="shared" si="23"/>
        <v>0</v>
      </c>
      <c r="AB24" s="871">
        <v>10</v>
      </c>
      <c r="AC24" s="871">
        <v>5</v>
      </c>
      <c r="AD24" s="871">
        <v>15</v>
      </c>
      <c r="AE24" s="871">
        <v>60</v>
      </c>
      <c r="AF24" s="871">
        <v>5</v>
      </c>
      <c r="AG24" s="871">
        <v>5</v>
      </c>
    </row>
    <row r="25" spans="1:33">
      <c r="A25">
        <v>3</v>
      </c>
      <c r="B25">
        <v>1</v>
      </c>
      <c r="C25">
        <v>3</v>
      </c>
      <c r="D25" s="82">
        <v>200</v>
      </c>
      <c r="E25" s="83">
        <v>5930</v>
      </c>
      <c r="F25" s="84">
        <v>5930</v>
      </c>
      <c r="G25" s="20">
        <f t="shared" si="13"/>
        <v>1.0169782198593724</v>
      </c>
      <c r="H25" s="20">
        <f t="shared" ref="H25" si="38">F25/$D$3</f>
        <v>0.97757995384108143</v>
      </c>
      <c r="I25" s="27">
        <f t="shared" si="34"/>
        <v>1</v>
      </c>
      <c r="J25" s="24">
        <f t="shared" si="35"/>
        <v>1</v>
      </c>
      <c r="K25" s="27">
        <f t="shared" si="36"/>
        <v>0</v>
      </c>
      <c r="L25">
        <v>1</v>
      </c>
      <c r="M25" s="85">
        <v>21</v>
      </c>
      <c r="N25" s="19">
        <f t="shared" si="2"/>
        <v>21</v>
      </c>
      <c r="O25" t="s">
        <v>16</v>
      </c>
      <c r="P25" s="17">
        <v>0.57140000000000002</v>
      </c>
      <c r="Q25">
        <v>20.75</v>
      </c>
      <c r="R25" s="19">
        <f t="shared" si="9"/>
        <v>1</v>
      </c>
      <c r="S25" s="19">
        <f t="shared" si="10"/>
        <v>100</v>
      </c>
      <c r="U25">
        <f t="shared" si="18"/>
        <v>0</v>
      </c>
      <c r="V25">
        <f t="shared" si="19"/>
        <v>0</v>
      </c>
      <c r="W25">
        <f t="shared" si="20"/>
        <v>5930</v>
      </c>
      <c r="X25">
        <f t="shared" si="21"/>
        <v>0</v>
      </c>
      <c r="Y25">
        <f t="shared" si="22"/>
        <v>0</v>
      </c>
      <c r="Z25">
        <f t="shared" si="23"/>
        <v>0</v>
      </c>
      <c r="AB25" s="871">
        <v>5</v>
      </c>
      <c r="AC25" s="871">
        <v>5</v>
      </c>
      <c r="AD25" s="871">
        <v>5</v>
      </c>
      <c r="AE25" s="871">
        <v>100</v>
      </c>
      <c r="AF25" s="871">
        <v>5</v>
      </c>
      <c r="AG25" s="871">
        <v>5</v>
      </c>
    </row>
    <row r="26" spans="1:33">
      <c r="A26">
        <v>3</v>
      </c>
      <c r="B26">
        <v>2</v>
      </c>
      <c r="C26">
        <v>1</v>
      </c>
      <c r="D26" s="79">
        <v>148</v>
      </c>
      <c r="E26" s="80">
        <v>604</v>
      </c>
      <c r="F26" s="80">
        <v>604</v>
      </c>
      <c r="G26" s="20">
        <f t="shared" ref="G26" si="39">F26/$G$2</f>
        <v>0.43484521238300938</v>
      </c>
      <c r="H26" s="20">
        <f t="shared" ref="H26" si="40">F26/$E$3</f>
        <v>0.47671665351223363</v>
      </c>
      <c r="I26" s="27">
        <f t="shared" ref="I26:I57" si="41">IF(F26&gt;$G$2, 1, 0)</f>
        <v>0</v>
      </c>
      <c r="J26" s="24">
        <f t="shared" ref="J26:J57" si="42">IF(F26&gt;$G$4, 1, 0)</f>
        <v>0</v>
      </c>
      <c r="K26" s="27">
        <f t="shared" ref="K26:K57" si="43">IF(F26&gt;$G$5, 1, 0)</f>
        <v>0</v>
      </c>
      <c r="L26">
        <v>1</v>
      </c>
      <c r="M26" s="81">
        <v>10</v>
      </c>
      <c r="N26" s="19">
        <f t="shared" si="2"/>
        <v>10</v>
      </c>
      <c r="O26" s="81" t="s">
        <v>16</v>
      </c>
      <c r="P26" s="17">
        <v>0</v>
      </c>
      <c r="Q26" s="37">
        <v>0</v>
      </c>
      <c r="R26" s="19">
        <f t="shared" si="9"/>
        <v>1</v>
      </c>
      <c r="S26" s="19">
        <f t="shared" si="10"/>
        <v>152</v>
      </c>
      <c r="U26">
        <f t="shared" si="18"/>
        <v>0</v>
      </c>
      <c r="V26">
        <f t="shared" si="19"/>
        <v>0</v>
      </c>
      <c r="W26">
        <f t="shared" si="20"/>
        <v>0</v>
      </c>
      <c r="X26">
        <f t="shared" si="21"/>
        <v>604</v>
      </c>
      <c r="Y26">
        <f t="shared" si="22"/>
        <v>0</v>
      </c>
      <c r="Z26">
        <f t="shared" si="23"/>
        <v>0</v>
      </c>
      <c r="AB26" s="871">
        <v>95</v>
      </c>
      <c r="AC26" s="871">
        <v>15</v>
      </c>
      <c r="AD26" s="871">
        <v>35</v>
      </c>
      <c r="AE26" s="871">
        <v>10</v>
      </c>
      <c r="AF26" s="871">
        <v>85</v>
      </c>
      <c r="AG26" s="871">
        <v>35</v>
      </c>
    </row>
    <row r="27" spans="1:33">
      <c r="A27">
        <v>3</v>
      </c>
      <c r="B27">
        <v>2</v>
      </c>
      <c r="C27">
        <v>2</v>
      </c>
      <c r="D27" s="71">
        <v>0</v>
      </c>
      <c r="E27" s="72">
        <v>1343</v>
      </c>
      <c r="F27" s="73">
        <v>1343</v>
      </c>
      <c r="G27" s="20">
        <f t="shared" si="26"/>
        <v>0.96688264938804891</v>
      </c>
      <c r="H27" s="20">
        <f t="shared" ref="H27" si="44">F27/$F$3</f>
        <v>0.91797676008202322</v>
      </c>
      <c r="I27" s="27">
        <f t="shared" si="41"/>
        <v>0</v>
      </c>
      <c r="J27" s="24">
        <f t="shared" si="42"/>
        <v>0</v>
      </c>
      <c r="K27" s="27">
        <f t="shared" si="43"/>
        <v>0</v>
      </c>
      <c r="L27">
        <v>1</v>
      </c>
      <c r="M27" s="73">
        <v>74</v>
      </c>
      <c r="N27" s="19">
        <f t="shared" si="2"/>
        <v>74</v>
      </c>
      <c r="O27" s="74" t="s">
        <v>19</v>
      </c>
      <c r="P27" s="17">
        <v>0.31580000000000003</v>
      </c>
      <c r="Q27">
        <v>20.329999999999998</v>
      </c>
      <c r="R27" s="19">
        <f t="shared" si="9"/>
        <v>0</v>
      </c>
      <c r="S27" s="19">
        <f t="shared" si="10"/>
        <v>300</v>
      </c>
      <c r="U27">
        <f t="shared" si="18"/>
        <v>0</v>
      </c>
      <c r="V27">
        <f t="shared" si="19"/>
        <v>0</v>
      </c>
      <c r="W27">
        <f t="shared" si="20"/>
        <v>0</v>
      </c>
      <c r="X27">
        <f t="shared" si="21"/>
        <v>0</v>
      </c>
      <c r="Y27">
        <f t="shared" si="22"/>
        <v>1343</v>
      </c>
      <c r="Z27">
        <f t="shared" si="23"/>
        <v>0</v>
      </c>
      <c r="AB27" s="871">
        <v>10</v>
      </c>
      <c r="AC27" s="871">
        <v>10</v>
      </c>
      <c r="AD27" s="871">
        <v>10</v>
      </c>
      <c r="AE27" s="871">
        <v>95</v>
      </c>
      <c r="AF27" s="871">
        <v>30</v>
      </c>
      <c r="AG27" s="871">
        <v>10</v>
      </c>
    </row>
    <row r="28" spans="1:33">
      <c r="A28">
        <v>3</v>
      </c>
      <c r="B28">
        <v>2</v>
      </c>
      <c r="C28">
        <v>3</v>
      </c>
      <c r="D28" s="75">
        <v>47</v>
      </c>
      <c r="E28" s="76">
        <v>1657</v>
      </c>
      <c r="F28" s="77">
        <v>1657</v>
      </c>
      <c r="G28" s="20">
        <f t="shared" si="26"/>
        <v>1.1929445644348453</v>
      </c>
      <c r="H28" s="20">
        <f t="shared" ref="H28" si="45">F28/$G$3</f>
        <v>0.94040862656072643</v>
      </c>
      <c r="I28" s="27">
        <f t="shared" si="41"/>
        <v>1</v>
      </c>
      <c r="J28" s="24">
        <f t="shared" si="42"/>
        <v>0</v>
      </c>
      <c r="K28" s="27">
        <f t="shared" si="43"/>
        <v>0</v>
      </c>
      <c r="L28">
        <v>1</v>
      </c>
      <c r="M28" s="78">
        <v>56</v>
      </c>
      <c r="N28" s="19">
        <f t="shared" si="2"/>
        <v>56</v>
      </c>
      <c r="O28" t="s">
        <v>16</v>
      </c>
      <c r="P28" s="17">
        <v>0.35289999999999999</v>
      </c>
      <c r="Q28">
        <v>18.670000000000002</v>
      </c>
      <c r="R28" s="19">
        <f t="shared" si="9"/>
        <v>1</v>
      </c>
      <c r="S28" s="19">
        <f t="shared" si="10"/>
        <v>253</v>
      </c>
      <c r="U28">
        <f t="shared" si="18"/>
        <v>0</v>
      </c>
      <c r="V28">
        <f t="shared" si="19"/>
        <v>0</v>
      </c>
      <c r="W28">
        <f t="shared" si="20"/>
        <v>0</v>
      </c>
      <c r="X28">
        <f t="shared" si="21"/>
        <v>0</v>
      </c>
      <c r="Y28">
        <f t="shared" si="22"/>
        <v>0</v>
      </c>
      <c r="Z28">
        <f t="shared" si="23"/>
        <v>1657</v>
      </c>
      <c r="AB28" s="871">
        <v>95</v>
      </c>
      <c r="AC28" s="871">
        <v>15</v>
      </c>
      <c r="AD28" s="871">
        <v>90</v>
      </c>
      <c r="AE28" s="871">
        <v>70</v>
      </c>
      <c r="AF28" s="871">
        <v>55</v>
      </c>
      <c r="AG28" s="871">
        <v>20</v>
      </c>
    </row>
    <row r="29" spans="1:33">
      <c r="A29">
        <v>4</v>
      </c>
      <c r="B29">
        <v>1</v>
      </c>
      <c r="C29">
        <v>1</v>
      </c>
      <c r="D29" s="96">
        <v>139</v>
      </c>
      <c r="E29" s="97">
        <v>4150</v>
      </c>
      <c r="F29" s="98">
        <v>4150</v>
      </c>
      <c r="G29" s="20">
        <f t="shared" si="13"/>
        <v>0.71171325673126395</v>
      </c>
      <c r="H29" s="20">
        <f t="shared" ref="H29" si="46">F29/$B$3</f>
        <v>0.91470134450077145</v>
      </c>
      <c r="I29" s="27">
        <f t="shared" ref="I29:I60" si="47">IF(F29&gt;$D$2, 1, 0)</f>
        <v>0</v>
      </c>
      <c r="J29" s="24">
        <f t="shared" ref="J29:J60" si="48">IF(F29&gt;$D$4, 1, 0)</f>
        <v>0</v>
      </c>
      <c r="K29" s="27">
        <f t="shared" ref="K29:K60" si="49">IF(F29&gt;$D$5, 1, 0)</f>
        <v>0</v>
      </c>
      <c r="L29">
        <v>1</v>
      </c>
      <c r="M29" s="99">
        <v>10</v>
      </c>
      <c r="N29" s="19">
        <f t="shared" si="2"/>
        <v>10</v>
      </c>
      <c r="O29" s="100" t="s">
        <v>16</v>
      </c>
      <c r="P29" s="17">
        <v>0.81820000000000004</v>
      </c>
      <c r="Q29">
        <v>9.33</v>
      </c>
      <c r="R29" s="19">
        <f t="shared" si="9"/>
        <v>1</v>
      </c>
      <c r="S29" s="19">
        <f t="shared" si="10"/>
        <v>161</v>
      </c>
      <c r="U29">
        <f t="shared" si="18"/>
        <v>4150</v>
      </c>
      <c r="V29">
        <f t="shared" si="19"/>
        <v>0</v>
      </c>
      <c r="W29">
        <f t="shared" si="20"/>
        <v>0</v>
      </c>
      <c r="X29">
        <f t="shared" si="21"/>
        <v>0</v>
      </c>
      <c r="Y29">
        <f t="shared" si="22"/>
        <v>0</v>
      </c>
      <c r="Z29">
        <f t="shared" si="23"/>
        <v>0</v>
      </c>
      <c r="AB29" s="871">
        <v>50</v>
      </c>
      <c r="AC29" s="871">
        <v>50</v>
      </c>
      <c r="AD29" s="871">
        <v>20</v>
      </c>
      <c r="AE29" s="871">
        <v>30</v>
      </c>
      <c r="AF29" s="871">
        <v>40</v>
      </c>
      <c r="AG29" s="871">
        <v>30</v>
      </c>
    </row>
    <row r="30" spans="1:33">
      <c r="A30">
        <v>4</v>
      </c>
      <c r="B30">
        <v>1</v>
      </c>
      <c r="C30">
        <v>2</v>
      </c>
      <c r="D30" s="101">
        <v>202</v>
      </c>
      <c r="E30" s="102">
        <v>4183</v>
      </c>
      <c r="F30" s="103">
        <v>4183</v>
      </c>
      <c r="G30" s="20">
        <f t="shared" si="13"/>
        <v>0.71737266335105476</v>
      </c>
      <c r="H30" s="20">
        <f t="shared" ref="H30" si="50">F30/$C$3</f>
        <v>0.90482370754921049</v>
      </c>
      <c r="I30" s="27">
        <f t="shared" si="47"/>
        <v>0</v>
      </c>
      <c r="J30" s="24">
        <f t="shared" si="48"/>
        <v>0</v>
      </c>
      <c r="K30" s="27">
        <f t="shared" si="49"/>
        <v>0</v>
      </c>
      <c r="L30">
        <v>3</v>
      </c>
      <c r="M30" s="104">
        <v>156</v>
      </c>
      <c r="N30" s="19">
        <f t="shared" si="2"/>
        <v>52</v>
      </c>
      <c r="O30" s="105" t="s">
        <v>16</v>
      </c>
      <c r="P30" s="17">
        <v>0.71430000000000005</v>
      </c>
      <c r="Q30">
        <v>8.1999999999999993</v>
      </c>
      <c r="R30" s="19">
        <f t="shared" si="9"/>
        <v>1</v>
      </c>
      <c r="S30" s="19">
        <f t="shared" si="10"/>
        <v>98</v>
      </c>
      <c r="U30">
        <f t="shared" si="18"/>
        <v>0</v>
      </c>
      <c r="V30">
        <f t="shared" si="19"/>
        <v>4183</v>
      </c>
      <c r="W30">
        <f t="shared" si="20"/>
        <v>0</v>
      </c>
      <c r="X30">
        <f t="shared" si="21"/>
        <v>0</v>
      </c>
      <c r="Y30">
        <f t="shared" si="22"/>
        <v>0</v>
      </c>
      <c r="Z30">
        <f t="shared" si="23"/>
        <v>0</v>
      </c>
      <c r="AB30" s="871">
        <v>35</v>
      </c>
      <c r="AC30" s="871">
        <v>30</v>
      </c>
      <c r="AD30" s="871">
        <v>25</v>
      </c>
      <c r="AE30" s="871">
        <v>40</v>
      </c>
      <c r="AF30" s="871">
        <v>25</v>
      </c>
      <c r="AG30" s="871">
        <v>20</v>
      </c>
    </row>
    <row r="31" spans="1:33">
      <c r="A31">
        <v>4</v>
      </c>
      <c r="B31">
        <v>1</v>
      </c>
      <c r="C31">
        <v>3</v>
      </c>
      <c r="D31" s="106">
        <v>220</v>
      </c>
      <c r="E31" s="107">
        <v>3982</v>
      </c>
      <c r="F31" s="108">
        <v>3982</v>
      </c>
      <c r="G31" s="20">
        <f t="shared" si="13"/>
        <v>0.68290173212142002</v>
      </c>
      <c r="H31" s="20">
        <f t="shared" ref="H31" si="51">F31/$D$3</f>
        <v>0.65644576327068904</v>
      </c>
      <c r="I31" s="27">
        <f t="shared" si="47"/>
        <v>0</v>
      </c>
      <c r="J31" s="24">
        <f t="shared" si="48"/>
        <v>0</v>
      </c>
      <c r="K31" s="27">
        <f t="shared" si="49"/>
        <v>0</v>
      </c>
      <c r="L31">
        <v>7</v>
      </c>
      <c r="M31" s="108">
        <v>26</v>
      </c>
      <c r="N31" s="19">
        <f t="shared" si="2"/>
        <v>3.7142857142857144</v>
      </c>
      <c r="O31" s="109" t="s">
        <v>19</v>
      </c>
      <c r="P31" s="17">
        <v>0.6</v>
      </c>
      <c r="Q31">
        <v>17.670000000000002</v>
      </c>
      <c r="R31" s="19">
        <f t="shared" si="9"/>
        <v>1</v>
      </c>
      <c r="S31" s="19">
        <f t="shared" si="10"/>
        <v>80</v>
      </c>
      <c r="U31">
        <f t="shared" si="18"/>
        <v>0</v>
      </c>
      <c r="V31">
        <f t="shared" si="19"/>
        <v>0</v>
      </c>
      <c r="W31">
        <f t="shared" si="20"/>
        <v>3982</v>
      </c>
      <c r="X31">
        <f t="shared" si="21"/>
        <v>0</v>
      </c>
      <c r="Y31">
        <f t="shared" si="22"/>
        <v>0</v>
      </c>
      <c r="Z31">
        <f t="shared" si="23"/>
        <v>0</v>
      </c>
      <c r="AB31" s="871">
        <v>50</v>
      </c>
      <c r="AC31" s="871">
        <v>45</v>
      </c>
      <c r="AD31" s="871">
        <v>35</v>
      </c>
      <c r="AE31" s="871">
        <v>25</v>
      </c>
      <c r="AF31" s="871">
        <v>45</v>
      </c>
      <c r="AG31" s="871">
        <v>45</v>
      </c>
    </row>
    <row r="32" spans="1:33">
      <c r="A32">
        <v>4</v>
      </c>
      <c r="B32">
        <v>2</v>
      </c>
      <c r="C32">
        <v>1</v>
      </c>
      <c r="D32" s="110">
        <v>166</v>
      </c>
      <c r="E32" s="111">
        <v>1100</v>
      </c>
      <c r="F32" s="112">
        <v>1100</v>
      </c>
      <c r="G32" s="20">
        <f t="shared" ref="G32" si="52">F32/$G$2</f>
        <v>0.79193664506839456</v>
      </c>
      <c r="H32" s="20">
        <f t="shared" ref="H32" si="53">F32/$E$3</f>
        <v>0.86819258089976326</v>
      </c>
      <c r="I32" s="27">
        <f t="shared" ref="I32:I63" si="54">IF(F32&gt;$G$2, 1, 0)</f>
        <v>0</v>
      </c>
      <c r="J32" s="24">
        <f t="shared" ref="J32:J63" si="55">IF(F32&gt;$G$4, 1, 0)</f>
        <v>0</v>
      </c>
      <c r="K32" s="27">
        <f t="shared" ref="K32:K63" si="56">IF(F32&gt;$G$5, 1, 0)</f>
        <v>0</v>
      </c>
      <c r="L32">
        <v>1</v>
      </c>
      <c r="M32" s="113">
        <v>9</v>
      </c>
      <c r="N32" s="19">
        <f t="shared" si="2"/>
        <v>9</v>
      </c>
      <c r="O32" s="114" t="s">
        <v>16</v>
      </c>
      <c r="P32" s="17">
        <v>0.75</v>
      </c>
      <c r="Q32">
        <v>9</v>
      </c>
      <c r="R32" s="19">
        <f t="shared" si="9"/>
        <v>1</v>
      </c>
      <c r="S32" s="19">
        <f t="shared" si="10"/>
        <v>134</v>
      </c>
      <c r="U32">
        <f t="shared" si="18"/>
        <v>0</v>
      </c>
      <c r="V32">
        <f t="shared" si="19"/>
        <v>0</v>
      </c>
      <c r="W32">
        <f t="shared" si="20"/>
        <v>0</v>
      </c>
      <c r="X32">
        <f t="shared" si="21"/>
        <v>1100</v>
      </c>
      <c r="Y32">
        <f t="shared" si="22"/>
        <v>0</v>
      </c>
      <c r="Z32">
        <f t="shared" si="23"/>
        <v>0</v>
      </c>
      <c r="AB32" s="871">
        <v>50</v>
      </c>
      <c r="AC32" s="871">
        <v>35</v>
      </c>
      <c r="AD32" s="871">
        <v>45</v>
      </c>
      <c r="AE32" s="871">
        <v>25</v>
      </c>
      <c r="AF32" s="871">
        <v>30</v>
      </c>
      <c r="AG32" s="871">
        <v>45</v>
      </c>
    </row>
    <row r="33" spans="1:33">
      <c r="A33">
        <v>4</v>
      </c>
      <c r="B33">
        <v>2</v>
      </c>
      <c r="C33">
        <v>2</v>
      </c>
      <c r="D33" s="117">
        <v>190</v>
      </c>
      <c r="E33" s="117">
        <v>1014</v>
      </c>
      <c r="F33" s="117">
        <v>1014</v>
      </c>
      <c r="G33" s="20">
        <f t="shared" si="26"/>
        <v>0.73002159827213819</v>
      </c>
      <c r="H33" s="20">
        <f t="shared" ref="H33" si="57">F33/$F$3</f>
        <v>0.69309637730690365</v>
      </c>
      <c r="I33" s="27">
        <f t="shared" si="54"/>
        <v>0</v>
      </c>
      <c r="J33" s="24">
        <f t="shared" si="55"/>
        <v>0</v>
      </c>
      <c r="K33" s="27">
        <f t="shared" si="56"/>
        <v>0</v>
      </c>
      <c r="L33" s="117">
        <v>3</v>
      </c>
      <c r="M33" s="117">
        <v>201</v>
      </c>
      <c r="N33" s="19">
        <f t="shared" si="2"/>
        <v>67</v>
      </c>
      <c r="O33" t="s">
        <v>16</v>
      </c>
      <c r="P33" s="17">
        <v>0.71430000000000005</v>
      </c>
      <c r="Q33">
        <v>11.4</v>
      </c>
      <c r="R33" s="19">
        <f t="shared" si="9"/>
        <v>1</v>
      </c>
      <c r="S33" s="19">
        <f t="shared" si="10"/>
        <v>110</v>
      </c>
      <c r="U33">
        <f t="shared" si="18"/>
        <v>0</v>
      </c>
      <c r="V33">
        <f t="shared" si="19"/>
        <v>0</v>
      </c>
      <c r="W33">
        <f t="shared" si="20"/>
        <v>0</v>
      </c>
      <c r="X33">
        <f t="shared" si="21"/>
        <v>0</v>
      </c>
      <c r="Y33">
        <f t="shared" si="22"/>
        <v>1014</v>
      </c>
      <c r="Z33">
        <f t="shared" si="23"/>
        <v>0</v>
      </c>
      <c r="AB33" s="871">
        <v>55</v>
      </c>
      <c r="AC33" s="871">
        <v>45</v>
      </c>
      <c r="AD33" s="871">
        <v>50</v>
      </c>
      <c r="AE33" s="871">
        <v>25</v>
      </c>
      <c r="AF33" s="871">
        <v>35</v>
      </c>
      <c r="AG33" s="871">
        <v>20</v>
      </c>
    </row>
    <row r="34" spans="1:33">
      <c r="A34">
        <v>4</v>
      </c>
      <c r="B34">
        <v>2</v>
      </c>
      <c r="C34">
        <v>3</v>
      </c>
      <c r="D34" s="117">
        <v>220</v>
      </c>
      <c r="E34" s="117">
        <v>464</v>
      </c>
      <c r="F34" s="117">
        <v>1067</v>
      </c>
      <c r="G34" s="20">
        <f t="shared" si="26"/>
        <v>0.7681785457163427</v>
      </c>
      <c r="H34" s="20">
        <f t="shared" ref="H34" si="58">F34/$G$3</f>
        <v>0.60556186152099889</v>
      </c>
      <c r="I34" s="27">
        <f t="shared" si="54"/>
        <v>0</v>
      </c>
      <c r="J34" s="24">
        <f t="shared" si="55"/>
        <v>0</v>
      </c>
      <c r="K34" s="27">
        <f t="shared" si="56"/>
        <v>0</v>
      </c>
      <c r="L34">
        <v>4</v>
      </c>
      <c r="M34" s="115">
        <v>32</v>
      </c>
      <c r="N34" s="19">
        <f t="shared" si="2"/>
        <v>8</v>
      </c>
      <c r="O34" s="116" t="s">
        <v>19</v>
      </c>
      <c r="P34" s="17">
        <v>0.6</v>
      </c>
      <c r="Q34">
        <v>12.67</v>
      </c>
      <c r="R34" s="19">
        <f t="shared" si="9"/>
        <v>1</v>
      </c>
      <c r="S34" s="19">
        <f t="shared" si="10"/>
        <v>80</v>
      </c>
      <c r="U34">
        <f t="shared" si="18"/>
        <v>0</v>
      </c>
      <c r="V34">
        <f t="shared" si="19"/>
        <v>0</v>
      </c>
      <c r="W34">
        <f t="shared" si="20"/>
        <v>0</v>
      </c>
      <c r="X34">
        <f t="shared" si="21"/>
        <v>0</v>
      </c>
      <c r="Y34">
        <f t="shared" si="22"/>
        <v>0</v>
      </c>
      <c r="Z34">
        <f t="shared" si="23"/>
        <v>1067</v>
      </c>
      <c r="AB34" s="871">
        <v>65</v>
      </c>
      <c r="AC34" s="871">
        <v>65</v>
      </c>
      <c r="AD34" s="871">
        <v>55</v>
      </c>
      <c r="AE34" s="871">
        <v>35</v>
      </c>
      <c r="AF34" s="871">
        <v>65</v>
      </c>
      <c r="AG34" s="871">
        <v>55</v>
      </c>
    </row>
    <row r="35" spans="1:33">
      <c r="A35">
        <v>5</v>
      </c>
      <c r="B35">
        <v>1</v>
      </c>
      <c r="C35">
        <v>1</v>
      </c>
      <c r="D35" s="144">
        <v>13</v>
      </c>
      <c r="E35" s="145">
        <v>3716</v>
      </c>
      <c r="F35" s="146">
        <v>3716</v>
      </c>
      <c r="G35" s="20">
        <f t="shared" si="13"/>
        <v>0.63728348482250041</v>
      </c>
      <c r="H35" s="20">
        <f t="shared" ref="H35" si="59">F35/$B$3</f>
        <v>0.81904342076261849</v>
      </c>
      <c r="I35" s="27">
        <f t="shared" ref="I35:I66" si="60">IF(F35&gt;$D$2, 1, 0)</f>
        <v>0</v>
      </c>
      <c r="J35" s="24">
        <f t="shared" ref="J35:J66" si="61">IF(F35&gt;$D$4, 1, 0)</f>
        <v>0</v>
      </c>
      <c r="K35" s="27">
        <f t="shared" ref="K35:K66" si="62">IF(F35&gt;$D$5, 1, 0)</f>
        <v>0</v>
      </c>
      <c r="L35">
        <v>2</v>
      </c>
      <c r="M35" s="148">
        <v>13</v>
      </c>
      <c r="N35" s="19">
        <f t="shared" si="2"/>
        <v>6.5</v>
      </c>
      <c r="O35" s="147" t="s">
        <v>16</v>
      </c>
      <c r="P35" s="17">
        <v>0.2</v>
      </c>
      <c r="Q35">
        <v>11.25</v>
      </c>
      <c r="R35" s="19">
        <f t="shared" si="9"/>
        <v>1</v>
      </c>
      <c r="S35" s="19">
        <f t="shared" si="10"/>
        <v>287</v>
      </c>
      <c r="U35">
        <f t="shared" si="18"/>
        <v>3716</v>
      </c>
      <c r="V35">
        <f t="shared" si="19"/>
        <v>0</v>
      </c>
      <c r="W35">
        <f t="shared" si="20"/>
        <v>0</v>
      </c>
      <c r="X35">
        <f t="shared" si="21"/>
        <v>0</v>
      </c>
      <c r="Y35">
        <f t="shared" si="22"/>
        <v>0</v>
      </c>
      <c r="Z35">
        <f t="shared" si="23"/>
        <v>0</v>
      </c>
      <c r="AB35" s="871">
        <v>25</v>
      </c>
      <c r="AC35" s="871">
        <v>15</v>
      </c>
      <c r="AD35" s="871">
        <v>10</v>
      </c>
      <c r="AE35" s="871">
        <v>35</v>
      </c>
      <c r="AF35" s="871">
        <v>35</v>
      </c>
      <c r="AG35" s="871">
        <v>10</v>
      </c>
    </row>
    <row r="36" spans="1:33">
      <c r="A36">
        <v>5</v>
      </c>
      <c r="B36">
        <v>1</v>
      </c>
      <c r="C36">
        <v>2</v>
      </c>
      <c r="D36" s="139">
        <v>80</v>
      </c>
      <c r="E36" s="140">
        <v>4552</v>
      </c>
      <c r="F36" s="141">
        <v>4552</v>
      </c>
      <c r="G36" s="20">
        <f t="shared" si="13"/>
        <v>0.78065511919053332</v>
      </c>
      <c r="H36" s="20">
        <f t="shared" ref="H36" si="63">F36/$C$3</f>
        <v>0.98464200735453167</v>
      </c>
      <c r="I36" s="27">
        <f t="shared" si="60"/>
        <v>0</v>
      </c>
      <c r="J36" s="24">
        <f t="shared" si="61"/>
        <v>0</v>
      </c>
      <c r="K36" s="27">
        <f t="shared" si="62"/>
        <v>0</v>
      </c>
      <c r="L36">
        <v>2</v>
      </c>
      <c r="M36" s="142">
        <v>53</v>
      </c>
      <c r="N36" s="19">
        <f t="shared" si="2"/>
        <v>26.5</v>
      </c>
      <c r="O36" s="143" t="s">
        <v>16</v>
      </c>
      <c r="P36" s="17">
        <v>0.33329999999999999</v>
      </c>
      <c r="Q36">
        <v>11.8</v>
      </c>
      <c r="R36" s="19">
        <f t="shared" si="9"/>
        <v>1</v>
      </c>
      <c r="S36" s="19">
        <f t="shared" si="10"/>
        <v>220</v>
      </c>
      <c r="U36">
        <f t="shared" si="18"/>
        <v>0</v>
      </c>
      <c r="V36">
        <f t="shared" si="19"/>
        <v>4552</v>
      </c>
      <c r="W36">
        <f t="shared" si="20"/>
        <v>0</v>
      </c>
      <c r="X36">
        <f t="shared" si="21"/>
        <v>0</v>
      </c>
      <c r="Y36">
        <f t="shared" si="22"/>
        <v>0</v>
      </c>
      <c r="Z36">
        <f t="shared" si="23"/>
        <v>0</v>
      </c>
      <c r="AB36" s="871">
        <v>40</v>
      </c>
      <c r="AC36" s="871">
        <v>15</v>
      </c>
      <c r="AD36" s="871">
        <v>10</v>
      </c>
      <c r="AE36" s="871">
        <v>35</v>
      </c>
      <c r="AF36" s="871">
        <v>35</v>
      </c>
      <c r="AG36" s="871">
        <v>5</v>
      </c>
    </row>
    <row r="37" spans="1:33">
      <c r="A37">
        <v>5</v>
      </c>
      <c r="B37">
        <v>1</v>
      </c>
      <c r="C37">
        <v>3</v>
      </c>
      <c r="D37" s="134">
        <v>86</v>
      </c>
      <c r="E37" s="135">
        <v>5920</v>
      </c>
      <c r="F37" s="136">
        <v>5947</v>
      </c>
      <c r="G37" s="20">
        <f t="shared" si="13"/>
        <v>1.019893671754416</v>
      </c>
      <c r="H37" s="20">
        <f t="shared" ref="H37" si="64">F37/$D$3</f>
        <v>0.98038245961094628</v>
      </c>
      <c r="I37" s="27">
        <f t="shared" si="60"/>
        <v>1</v>
      </c>
      <c r="J37" s="24">
        <f t="shared" si="61"/>
        <v>1</v>
      </c>
      <c r="K37" s="27">
        <f t="shared" si="62"/>
        <v>0</v>
      </c>
      <c r="L37">
        <v>3</v>
      </c>
      <c r="M37" s="137">
        <v>36</v>
      </c>
      <c r="N37" s="19">
        <f t="shared" si="2"/>
        <v>12</v>
      </c>
      <c r="O37" s="138" t="s">
        <v>16</v>
      </c>
      <c r="P37" s="17">
        <v>0.5</v>
      </c>
      <c r="Q37">
        <v>8.1300000000000008</v>
      </c>
      <c r="R37" s="19">
        <f t="shared" si="9"/>
        <v>1</v>
      </c>
      <c r="S37" s="19">
        <f t="shared" si="10"/>
        <v>214</v>
      </c>
      <c r="U37">
        <f t="shared" si="18"/>
        <v>0</v>
      </c>
      <c r="V37">
        <f t="shared" si="19"/>
        <v>0</v>
      </c>
      <c r="W37">
        <f t="shared" si="20"/>
        <v>5947</v>
      </c>
      <c r="X37">
        <f t="shared" si="21"/>
        <v>0</v>
      </c>
      <c r="Y37">
        <f t="shared" si="22"/>
        <v>0</v>
      </c>
      <c r="Z37">
        <f t="shared" si="23"/>
        <v>0</v>
      </c>
      <c r="AB37" s="871">
        <v>35</v>
      </c>
      <c r="AC37" s="871">
        <v>20</v>
      </c>
      <c r="AD37" s="871">
        <v>15</v>
      </c>
      <c r="AE37" s="871">
        <v>40</v>
      </c>
      <c r="AF37" s="871">
        <v>40</v>
      </c>
      <c r="AG37" s="871">
        <v>5</v>
      </c>
    </row>
    <row r="38" spans="1:33">
      <c r="A38">
        <v>5</v>
      </c>
      <c r="B38">
        <v>2</v>
      </c>
      <c r="C38">
        <v>1</v>
      </c>
      <c r="D38" s="119">
        <v>0</v>
      </c>
      <c r="E38" s="120">
        <v>884</v>
      </c>
      <c r="F38" s="121">
        <v>1169</v>
      </c>
      <c r="G38" s="20">
        <f t="shared" ref="G38" si="65">F38/$G$2</f>
        <v>0.84161267098632109</v>
      </c>
      <c r="H38" s="20">
        <f t="shared" ref="H38" si="66">F38/$E$3</f>
        <v>0.92265193370165743</v>
      </c>
      <c r="I38" s="27">
        <f t="shared" ref="I38:I69" si="67">IF(F38&gt;$G$2, 1, 0)</f>
        <v>0</v>
      </c>
      <c r="J38" s="24">
        <f t="shared" ref="J38:J69" si="68">IF(F38&gt;$G$4, 1, 0)</f>
        <v>0</v>
      </c>
      <c r="K38" s="27">
        <f t="shared" ref="K38:K69" si="69">IF(F38&gt;$G$5, 1, 0)</f>
        <v>0</v>
      </c>
      <c r="L38">
        <v>2</v>
      </c>
      <c r="M38" s="122">
        <v>28</v>
      </c>
      <c r="N38" s="19">
        <f t="shared" si="2"/>
        <v>14</v>
      </c>
      <c r="O38" s="123" t="s">
        <v>19</v>
      </c>
      <c r="P38" s="17">
        <v>0.2</v>
      </c>
      <c r="Q38">
        <v>8.5</v>
      </c>
      <c r="R38" s="19">
        <f t="shared" si="9"/>
        <v>0</v>
      </c>
      <c r="S38" s="19">
        <f t="shared" si="10"/>
        <v>300</v>
      </c>
      <c r="U38">
        <f t="shared" si="18"/>
        <v>0</v>
      </c>
      <c r="V38">
        <f t="shared" si="19"/>
        <v>0</v>
      </c>
      <c r="W38">
        <f t="shared" si="20"/>
        <v>0</v>
      </c>
      <c r="X38">
        <f t="shared" si="21"/>
        <v>1169</v>
      </c>
      <c r="Y38">
        <f t="shared" si="22"/>
        <v>0</v>
      </c>
      <c r="Z38">
        <f t="shared" si="23"/>
        <v>0</v>
      </c>
      <c r="AB38" s="871">
        <v>50</v>
      </c>
      <c r="AC38" s="871">
        <v>30</v>
      </c>
      <c r="AD38" s="871">
        <v>60</v>
      </c>
      <c r="AE38" s="871">
        <v>30</v>
      </c>
      <c r="AF38" s="871">
        <v>65</v>
      </c>
      <c r="AG38" s="871">
        <v>25</v>
      </c>
    </row>
    <row r="39" spans="1:33">
      <c r="A39">
        <v>5</v>
      </c>
      <c r="B39">
        <v>2</v>
      </c>
      <c r="C39">
        <v>2</v>
      </c>
      <c r="D39" s="124">
        <v>0</v>
      </c>
      <c r="E39" s="125">
        <v>1317</v>
      </c>
      <c r="F39" s="126">
        <v>1317</v>
      </c>
      <c r="G39" s="20">
        <f t="shared" si="26"/>
        <v>0.94816414686825057</v>
      </c>
      <c r="H39" s="20">
        <f t="shared" ref="H39" si="70">F39/$F$3</f>
        <v>0.9002050580997949</v>
      </c>
      <c r="I39" s="27">
        <f t="shared" si="67"/>
        <v>0</v>
      </c>
      <c r="J39" s="24">
        <f t="shared" si="68"/>
        <v>0</v>
      </c>
      <c r="K39" s="27">
        <f t="shared" si="69"/>
        <v>0</v>
      </c>
      <c r="L39">
        <v>1</v>
      </c>
      <c r="M39" s="127">
        <v>66</v>
      </c>
      <c r="N39" s="19">
        <f t="shared" si="2"/>
        <v>66</v>
      </c>
      <c r="O39" s="128" t="s">
        <v>16</v>
      </c>
      <c r="P39" s="17">
        <v>0.26319999999999999</v>
      </c>
      <c r="Q39">
        <v>10.199999999999999</v>
      </c>
      <c r="R39" s="19">
        <f t="shared" si="9"/>
        <v>0</v>
      </c>
      <c r="S39" s="19">
        <f t="shared" si="10"/>
        <v>300</v>
      </c>
      <c r="U39">
        <f t="shared" si="18"/>
        <v>0</v>
      </c>
      <c r="V39">
        <f t="shared" si="19"/>
        <v>0</v>
      </c>
      <c r="W39">
        <f t="shared" si="20"/>
        <v>0</v>
      </c>
      <c r="X39">
        <f t="shared" si="21"/>
        <v>0</v>
      </c>
      <c r="Y39">
        <f t="shared" si="22"/>
        <v>1317</v>
      </c>
      <c r="Z39">
        <f t="shared" si="23"/>
        <v>0</v>
      </c>
      <c r="AB39" s="871">
        <v>75</v>
      </c>
      <c r="AC39" s="871">
        <v>35</v>
      </c>
      <c r="AD39" s="871">
        <v>50</v>
      </c>
      <c r="AE39" s="871">
        <v>30</v>
      </c>
      <c r="AF39" s="871">
        <v>85</v>
      </c>
      <c r="AG39" s="871">
        <v>30</v>
      </c>
    </row>
    <row r="40" spans="1:33">
      <c r="A40">
        <v>5</v>
      </c>
      <c r="B40">
        <v>2</v>
      </c>
      <c r="C40">
        <v>3</v>
      </c>
      <c r="D40" s="129">
        <v>29</v>
      </c>
      <c r="E40" s="130">
        <v>1473</v>
      </c>
      <c r="F40" s="131">
        <v>1543</v>
      </c>
      <c r="G40" s="20">
        <f t="shared" si="26"/>
        <v>1.1108711303095753</v>
      </c>
      <c r="H40" s="20">
        <f t="shared" ref="H40" si="71">F40/$G$3</f>
        <v>0.87570942111237227</v>
      </c>
      <c r="I40" s="27">
        <f t="shared" si="67"/>
        <v>1</v>
      </c>
      <c r="J40" s="24">
        <f t="shared" si="68"/>
        <v>0</v>
      </c>
      <c r="K40" s="27">
        <f t="shared" si="69"/>
        <v>0</v>
      </c>
      <c r="L40">
        <v>4</v>
      </c>
      <c r="M40" s="133">
        <v>79</v>
      </c>
      <c r="N40" s="19">
        <f t="shared" si="2"/>
        <v>19.75</v>
      </c>
      <c r="O40" s="132" t="s">
        <v>16</v>
      </c>
      <c r="P40" s="17">
        <v>0.33329999999999999</v>
      </c>
      <c r="Q40">
        <v>11.17</v>
      </c>
      <c r="R40" s="19">
        <f t="shared" si="9"/>
        <v>1</v>
      </c>
      <c r="S40" s="19">
        <f t="shared" si="10"/>
        <v>271</v>
      </c>
      <c r="U40">
        <f t="shared" si="18"/>
        <v>0</v>
      </c>
      <c r="V40">
        <f t="shared" si="19"/>
        <v>0</v>
      </c>
      <c r="W40">
        <f t="shared" si="20"/>
        <v>0</v>
      </c>
      <c r="X40">
        <f t="shared" si="21"/>
        <v>0</v>
      </c>
      <c r="Y40">
        <f t="shared" si="22"/>
        <v>0</v>
      </c>
      <c r="Z40">
        <f t="shared" si="23"/>
        <v>1543</v>
      </c>
      <c r="AB40" s="871">
        <v>65</v>
      </c>
      <c r="AC40" s="871">
        <v>30</v>
      </c>
      <c r="AD40" s="871">
        <v>40</v>
      </c>
      <c r="AE40" s="871">
        <v>35</v>
      </c>
      <c r="AF40" s="871">
        <v>75</v>
      </c>
      <c r="AG40" s="871">
        <v>30</v>
      </c>
    </row>
    <row r="41" spans="1:33">
      <c r="A41">
        <v>7</v>
      </c>
      <c r="B41">
        <v>1</v>
      </c>
      <c r="C41">
        <v>1</v>
      </c>
      <c r="D41" s="180">
        <v>117</v>
      </c>
      <c r="E41" s="181">
        <v>3280</v>
      </c>
      <c r="F41" s="182">
        <v>3280</v>
      </c>
      <c r="G41" s="20">
        <f t="shared" si="13"/>
        <v>0.5625107185731435</v>
      </c>
      <c r="H41" s="20">
        <f t="shared" ref="H41" si="72">F41/$B$3</f>
        <v>0.72294467709940491</v>
      </c>
      <c r="I41" s="27">
        <f t="shared" ref="I41:I72" si="73">IF(F41&gt;$D$2, 1, 0)</f>
        <v>0</v>
      </c>
      <c r="J41" s="24">
        <f t="shared" ref="J41:J72" si="74">IF(F41&gt;$D$4, 1, 0)</f>
        <v>0</v>
      </c>
      <c r="K41" s="27">
        <f t="shared" ref="K41:K72" si="75">IF(F41&gt;$D$5, 1, 0)</f>
        <v>0</v>
      </c>
      <c r="L41">
        <v>1</v>
      </c>
      <c r="M41" s="183">
        <v>9</v>
      </c>
      <c r="N41" s="19">
        <f t="shared" si="2"/>
        <v>9</v>
      </c>
      <c r="O41" s="184" t="s">
        <v>16</v>
      </c>
      <c r="P41" s="17">
        <v>0.61539999999999995</v>
      </c>
      <c r="Q41">
        <v>11</v>
      </c>
      <c r="R41" s="19">
        <f t="shared" si="9"/>
        <v>1</v>
      </c>
      <c r="S41" s="19">
        <f t="shared" si="10"/>
        <v>183</v>
      </c>
      <c r="U41">
        <f t="shared" si="18"/>
        <v>3280</v>
      </c>
      <c r="V41">
        <f t="shared" si="19"/>
        <v>0</v>
      </c>
      <c r="W41">
        <f t="shared" si="20"/>
        <v>0</v>
      </c>
      <c r="X41">
        <f t="shared" si="21"/>
        <v>0</v>
      </c>
      <c r="Y41">
        <f t="shared" si="22"/>
        <v>0</v>
      </c>
      <c r="Z41">
        <f t="shared" si="23"/>
        <v>0</v>
      </c>
      <c r="AB41" s="871">
        <v>75</v>
      </c>
      <c r="AC41" s="871">
        <v>55</v>
      </c>
      <c r="AD41" s="871">
        <v>70</v>
      </c>
      <c r="AE41" s="871">
        <v>60</v>
      </c>
      <c r="AF41" s="871">
        <v>70</v>
      </c>
      <c r="AG41" s="871">
        <v>75</v>
      </c>
    </row>
    <row r="42" spans="1:33">
      <c r="A42">
        <v>7</v>
      </c>
      <c r="B42">
        <v>1</v>
      </c>
      <c r="C42">
        <v>2</v>
      </c>
      <c r="D42" s="168">
        <v>234</v>
      </c>
      <c r="E42" s="169">
        <v>3352</v>
      </c>
      <c r="F42" s="170">
        <v>3918</v>
      </c>
      <c r="G42" s="20">
        <f t="shared" si="13"/>
        <v>0.67192591322243178</v>
      </c>
      <c r="H42" s="20">
        <f t="shared" ref="H42" si="76">F42/$C$3</f>
        <v>0.84750162232316673</v>
      </c>
      <c r="I42" s="27">
        <f t="shared" si="73"/>
        <v>0</v>
      </c>
      <c r="J42" s="24">
        <f t="shared" si="74"/>
        <v>0</v>
      </c>
      <c r="K42" s="27">
        <f t="shared" si="75"/>
        <v>0</v>
      </c>
      <c r="L42">
        <v>2</v>
      </c>
      <c r="M42" s="171">
        <v>16</v>
      </c>
      <c r="N42" s="19">
        <f t="shared" si="2"/>
        <v>8</v>
      </c>
      <c r="O42" s="172" t="s">
        <v>16</v>
      </c>
      <c r="P42" s="17">
        <v>0.4</v>
      </c>
      <c r="Q42">
        <v>9</v>
      </c>
      <c r="R42" s="19">
        <f t="shared" si="9"/>
        <v>1</v>
      </c>
      <c r="S42" s="19">
        <f t="shared" si="10"/>
        <v>66</v>
      </c>
      <c r="U42">
        <f t="shared" si="18"/>
        <v>0</v>
      </c>
      <c r="V42">
        <f t="shared" si="19"/>
        <v>3918</v>
      </c>
      <c r="W42">
        <f t="shared" si="20"/>
        <v>0</v>
      </c>
      <c r="X42">
        <f t="shared" si="21"/>
        <v>0</v>
      </c>
      <c r="Y42">
        <f t="shared" si="22"/>
        <v>0</v>
      </c>
      <c r="Z42">
        <f t="shared" si="23"/>
        <v>0</v>
      </c>
      <c r="AB42" s="871">
        <v>70</v>
      </c>
      <c r="AC42" s="871">
        <v>25</v>
      </c>
      <c r="AD42" s="871">
        <v>85</v>
      </c>
      <c r="AE42" s="871">
        <v>65</v>
      </c>
      <c r="AF42" s="871">
        <v>50</v>
      </c>
      <c r="AG42" s="871">
        <v>75</v>
      </c>
    </row>
    <row r="43" spans="1:33">
      <c r="A43">
        <v>7</v>
      </c>
      <c r="B43">
        <v>1</v>
      </c>
      <c r="C43">
        <v>3</v>
      </c>
      <c r="D43" s="174">
        <v>234</v>
      </c>
      <c r="E43" s="175">
        <v>5853</v>
      </c>
      <c r="F43" s="176">
        <v>5853</v>
      </c>
      <c r="G43" s="20">
        <f t="shared" si="13"/>
        <v>1.0037729377465272</v>
      </c>
      <c r="H43" s="20">
        <f t="shared" ref="H43" si="77">F43/$D$3</f>
        <v>0.96488625123639959</v>
      </c>
      <c r="I43" s="27">
        <f t="shared" si="73"/>
        <v>1</v>
      </c>
      <c r="J43" s="24">
        <f t="shared" si="74"/>
        <v>1</v>
      </c>
      <c r="K43" s="27">
        <f t="shared" si="75"/>
        <v>0</v>
      </c>
      <c r="L43">
        <v>1</v>
      </c>
      <c r="M43" s="177">
        <v>10</v>
      </c>
      <c r="N43" s="19">
        <f t="shared" si="2"/>
        <v>10</v>
      </c>
      <c r="O43" s="178" t="s">
        <v>16</v>
      </c>
      <c r="P43" s="17">
        <v>0.6</v>
      </c>
      <c r="Q43">
        <v>9.67</v>
      </c>
      <c r="R43" s="19">
        <f t="shared" si="9"/>
        <v>1</v>
      </c>
      <c r="S43" s="19">
        <f t="shared" si="10"/>
        <v>66</v>
      </c>
      <c r="U43">
        <f t="shared" si="18"/>
        <v>0</v>
      </c>
      <c r="V43">
        <f t="shared" si="19"/>
        <v>0</v>
      </c>
      <c r="W43">
        <f t="shared" si="20"/>
        <v>5853</v>
      </c>
      <c r="X43">
        <f t="shared" si="21"/>
        <v>0</v>
      </c>
      <c r="Y43">
        <f t="shared" si="22"/>
        <v>0</v>
      </c>
      <c r="Z43">
        <f t="shared" si="23"/>
        <v>0</v>
      </c>
      <c r="AB43" s="871">
        <v>70</v>
      </c>
      <c r="AC43" s="871">
        <v>30</v>
      </c>
      <c r="AD43" s="871">
        <v>35</v>
      </c>
      <c r="AE43" s="871">
        <v>80</v>
      </c>
      <c r="AF43" s="871">
        <v>55</v>
      </c>
      <c r="AG43" s="871">
        <v>50</v>
      </c>
    </row>
    <row r="44" spans="1:33">
      <c r="A44">
        <v>7</v>
      </c>
      <c r="B44">
        <v>2</v>
      </c>
      <c r="C44">
        <v>1</v>
      </c>
      <c r="D44" s="161">
        <v>86</v>
      </c>
      <c r="E44" s="162">
        <v>1026</v>
      </c>
      <c r="F44" s="164">
        <v>1026</v>
      </c>
      <c r="G44" s="20">
        <f t="shared" ref="G44" si="78">F44/$G$2</f>
        <v>0.73866090712742982</v>
      </c>
      <c r="H44" s="20">
        <f t="shared" ref="H44" si="79">F44/$E$3</f>
        <v>0.80978689818468819</v>
      </c>
      <c r="I44" s="27">
        <f t="shared" ref="I44:I75" si="80">IF(F44&gt;$G$2, 1, 0)</f>
        <v>0</v>
      </c>
      <c r="J44" s="24">
        <f t="shared" ref="J44:J75" si="81">IF(F44&gt;$G$4, 1, 0)</f>
        <v>0</v>
      </c>
      <c r="K44" s="27">
        <f t="shared" ref="K44:K75" si="82">IF(F44&gt;$G$5, 1, 0)</f>
        <v>0</v>
      </c>
      <c r="L44">
        <v>1</v>
      </c>
      <c r="M44" s="163">
        <v>15</v>
      </c>
      <c r="N44" s="19">
        <f t="shared" si="2"/>
        <v>15</v>
      </c>
      <c r="P44" s="17">
        <v>0.85709999999999997</v>
      </c>
      <c r="Q44">
        <v>11.42</v>
      </c>
      <c r="R44" s="19">
        <f t="shared" si="9"/>
        <v>1</v>
      </c>
      <c r="S44" s="19">
        <f t="shared" si="10"/>
        <v>214</v>
      </c>
      <c r="U44">
        <f t="shared" si="18"/>
        <v>0</v>
      </c>
      <c r="V44">
        <f t="shared" si="19"/>
        <v>0</v>
      </c>
      <c r="W44">
        <f t="shared" si="20"/>
        <v>0</v>
      </c>
      <c r="X44">
        <f t="shared" si="21"/>
        <v>1026</v>
      </c>
      <c r="Y44">
        <f t="shared" si="22"/>
        <v>0</v>
      </c>
      <c r="Z44">
        <f t="shared" si="23"/>
        <v>0</v>
      </c>
      <c r="AB44" s="871">
        <v>95</v>
      </c>
      <c r="AC44" s="871">
        <v>70</v>
      </c>
      <c r="AD44" s="871">
        <v>75</v>
      </c>
      <c r="AE44" s="871">
        <v>60</v>
      </c>
      <c r="AF44" s="871">
        <v>85</v>
      </c>
      <c r="AG44" s="871">
        <v>85</v>
      </c>
    </row>
    <row r="45" spans="1:33">
      <c r="A45">
        <v>7</v>
      </c>
      <c r="B45">
        <v>2</v>
      </c>
      <c r="C45">
        <v>2</v>
      </c>
      <c r="D45" s="154">
        <v>190</v>
      </c>
      <c r="E45" s="155">
        <v>1084</v>
      </c>
      <c r="F45" s="156">
        <v>1084</v>
      </c>
      <c r="G45" s="20">
        <f t="shared" si="26"/>
        <v>0.78041756659467243</v>
      </c>
      <c r="H45" s="20">
        <f t="shared" ref="H45" si="83">F45/$F$3</f>
        <v>0.74094326725905668</v>
      </c>
      <c r="I45" s="27">
        <f t="shared" si="80"/>
        <v>0</v>
      </c>
      <c r="J45" s="24">
        <f t="shared" si="81"/>
        <v>0</v>
      </c>
      <c r="K45" s="27">
        <f t="shared" si="82"/>
        <v>0</v>
      </c>
      <c r="L45">
        <v>1</v>
      </c>
      <c r="M45" s="157">
        <v>34</v>
      </c>
      <c r="N45" s="19">
        <f t="shared" si="2"/>
        <v>34</v>
      </c>
      <c r="O45" s="158" t="s">
        <v>16</v>
      </c>
      <c r="P45" s="17">
        <v>0.71430000000000005</v>
      </c>
      <c r="Q45">
        <v>13.6</v>
      </c>
      <c r="R45" s="19">
        <f t="shared" si="9"/>
        <v>1</v>
      </c>
      <c r="S45" s="19">
        <f t="shared" si="10"/>
        <v>110</v>
      </c>
      <c r="U45">
        <f t="shared" si="18"/>
        <v>0</v>
      </c>
      <c r="V45">
        <f t="shared" si="19"/>
        <v>0</v>
      </c>
      <c r="W45">
        <f t="shared" si="20"/>
        <v>0</v>
      </c>
      <c r="X45">
        <f t="shared" si="21"/>
        <v>0</v>
      </c>
      <c r="Y45">
        <f t="shared" si="22"/>
        <v>1084</v>
      </c>
      <c r="Z45">
        <f t="shared" si="23"/>
        <v>0</v>
      </c>
      <c r="AB45" s="871">
        <v>85</v>
      </c>
      <c r="AC45" s="871">
        <v>20</v>
      </c>
      <c r="AD45" s="871">
        <v>90</v>
      </c>
      <c r="AE45" s="871">
        <v>65</v>
      </c>
      <c r="AF45" s="871">
        <v>65</v>
      </c>
      <c r="AG45" s="871">
        <v>75</v>
      </c>
    </row>
    <row r="46" spans="1:33">
      <c r="A46">
        <v>7</v>
      </c>
      <c r="B46">
        <v>2</v>
      </c>
      <c r="C46">
        <v>3</v>
      </c>
      <c r="D46">
        <v>40</v>
      </c>
      <c r="E46" s="149">
        <v>799</v>
      </c>
      <c r="F46" s="151">
        <v>1471</v>
      </c>
      <c r="G46" s="20">
        <f t="shared" si="26"/>
        <v>1.0590352771778258</v>
      </c>
      <c r="H46" s="20">
        <f t="shared" ref="H46" si="84">F46/$G$3</f>
        <v>0.83484676503972755</v>
      </c>
      <c r="I46" s="27">
        <f t="shared" si="80"/>
        <v>1</v>
      </c>
      <c r="J46" s="24">
        <f t="shared" si="81"/>
        <v>0</v>
      </c>
      <c r="K46" s="27">
        <f t="shared" si="82"/>
        <v>0</v>
      </c>
      <c r="L46">
        <v>3</v>
      </c>
      <c r="M46" s="150">
        <v>73</v>
      </c>
      <c r="N46" s="19">
        <f t="shared" si="2"/>
        <v>24.333333333333332</v>
      </c>
      <c r="O46" s="152" t="s">
        <v>16</v>
      </c>
      <c r="P46" s="17">
        <v>0.61109999999999998</v>
      </c>
      <c r="Q46">
        <v>11.45</v>
      </c>
      <c r="R46" s="19">
        <f t="shared" si="9"/>
        <v>1</v>
      </c>
      <c r="S46" s="19">
        <f t="shared" si="10"/>
        <v>260</v>
      </c>
      <c r="U46">
        <f t="shared" si="18"/>
        <v>0</v>
      </c>
      <c r="V46">
        <f t="shared" si="19"/>
        <v>0</v>
      </c>
      <c r="W46">
        <f t="shared" si="20"/>
        <v>0</v>
      </c>
      <c r="X46">
        <f t="shared" si="21"/>
        <v>0</v>
      </c>
      <c r="Y46">
        <f t="shared" si="22"/>
        <v>0</v>
      </c>
      <c r="Z46">
        <f t="shared" si="23"/>
        <v>1471</v>
      </c>
      <c r="AB46" s="871">
        <v>95</v>
      </c>
      <c r="AC46" s="871">
        <v>55</v>
      </c>
      <c r="AD46" s="871">
        <v>85</v>
      </c>
      <c r="AE46" s="871">
        <v>60</v>
      </c>
      <c r="AF46" s="871">
        <v>95</v>
      </c>
      <c r="AG46" s="871">
        <v>95</v>
      </c>
    </row>
    <row r="47" spans="1:33">
      <c r="A47">
        <v>8</v>
      </c>
      <c r="B47">
        <v>1</v>
      </c>
      <c r="C47">
        <v>1</v>
      </c>
      <c r="D47" s="191">
        <v>179</v>
      </c>
      <c r="E47" s="192">
        <v>3900</v>
      </c>
      <c r="F47" s="193">
        <v>3900</v>
      </c>
      <c r="G47" s="20">
        <f t="shared" si="13"/>
        <v>0.66883896415709143</v>
      </c>
      <c r="H47" s="20">
        <f t="shared" ref="H47" si="85">F47/$B$3</f>
        <v>0.85959885386819479</v>
      </c>
      <c r="I47" s="27">
        <f t="shared" ref="I47:I78" si="86">IF(F47&gt;$D$2, 1, 0)</f>
        <v>0</v>
      </c>
      <c r="J47" s="24">
        <f t="shared" ref="J47:J78" si="87">IF(F47&gt;$D$4, 1, 0)</f>
        <v>0</v>
      </c>
      <c r="K47" s="27">
        <f t="shared" ref="K47:K78" si="88">IF(F47&gt;$D$5, 1, 0)</f>
        <v>0</v>
      </c>
      <c r="L47">
        <v>1</v>
      </c>
      <c r="M47" s="194">
        <v>2</v>
      </c>
      <c r="N47" s="19">
        <f t="shared" si="2"/>
        <v>2</v>
      </c>
      <c r="O47" s="195" t="s">
        <v>16</v>
      </c>
      <c r="P47" s="17">
        <v>0.125</v>
      </c>
      <c r="Q47">
        <v>7</v>
      </c>
      <c r="R47" s="19">
        <f t="shared" si="9"/>
        <v>1</v>
      </c>
      <c r="S47" s="19">
        <f t="shared" si="10"/>
        <v>121</v>
      </c>
      <c r="U47">
        <f t="shared" si="18"/>
        <v>3900</v>
      </c>
      <c r="V47">
        <f t="shared" si="19"/>
        <v>0</v>
      </c>
      <c r="W47">
        <f t="shared" si="20"/>
        <v>0</v>
      </c>
      <c r="X47">
        <f t="shared" si="21"/>
        <v>0</v>
      </c>
      <c r="Y47">
        <f t="shared" si="22"/>
        <v>0</v>
      </c>
      <c r="Z47">
        <f t="shared" si="23"/>
        <v>0</v>
      </c>
      <c r="AB47" s="871">
        <v>25</v>
      </c>
      <c r="AC47" s="871">
        <v>40</v>
      </c>
      <c r="AD47" s="871">
        <v>35</v>
      </c>
      <c r="AE47" s="871">
        <v>5</v>
      </c>
      <c r="AF47" s="871">
        <v>50</v>
      </c>
      <c r="AG47" s="871">
        <v>35</v>
      </c>
    </row>
    <row r="48" spans="1:33">
      <c r="A48">
        <v>8</v>
      </c>
      <c r="B48">
        <v>1</v>
      </c>
      <c r="C48">
        <v>2</v>
      </c>
      <c r="D48" s="197">
        <v>213</v>
      </c>
      <c r="E48" s="198">
        <v>4390</v>
      </c>
      <c r="F48" s="199">
        <v>4390</v>
      </c>
      <c r="G48" s="20">
        <f t="shared" si="13"/>
        <v>0.75287257760246951</v>
      </c>
      <c r="H48" s="20">
        <f t="shared" ref="H48" si="89">F48/$C$3</f>
        <v>0.94959982695219558</v>
      </c>
      <c r="I48" s="27">
        <f t="shared" si="86"/>
        <v>0</v>
      </c>
      <c r="J48" s="24">
        <f t="shared" si="87"/>
        <v>0</v>
      </c>
      <c r="K48" s="27">
        <f t="shared" si="88"/>
        <v>0</v>
      </c>
      <c r="L48">
        <v>1</v>
      </c>
      <c r="M48" s="200">
        <v>31</v>
      </c>
      <c r="N48" s="19">
        <f t="shared" si="2"/>
        <v>31</v>
      </c>
      <c r="O48" s="201" t="s">
        <v>19</v>
      </c>
      <c r="P48" s="17">
        <v>0</v>
      </c>
      <c r="Q48" s="37">
        <v>0</v>
      </c>
      <c r="R48" s="19">
        <f t="shared" si="9"/>
        <v>1</v>
      </c>
      <c r="S48" s="19">
        <f t="shared" si="10"/>
        <v>87</v>
      </c>
      <c r="U48">
        <f t="shared" si="18"/>
        <v>0</v>
      </c>
      <c r="V48">
        <f t="shared" si="19"/>
        <v>4390</v>
      </c>
      <c r="W48">
        <f t="shared" si="20"/>
        <v>0</v>
      </c>
      <c r="X48">
        <f t="shared" si="21"/>
        <v>0</v>
      </c>
      <c r="Y48">
        <f t="shared" si="22"/>
        <v>0</v>
      </c>
      <c r="Z48">
        <f t="shared" si="23"/>
        <v>0</v>
      </c>
      <c r="AB48" s="871">
        <v>15</v>
      </c>
      <c r="AC48" s="871">
        <v>5</v>
      </c>
      <c r="AD48" s="871">
        <v>15</v>
      </c>
      <c r="AE48" s="871">
        <v>35</v>
      </c>
      <c r="AF48" s="871">
        <v>20</v>
      </c>
      <c r="AG48" s="871">
        <v>10</v>
      </c>
    </row>
    <row r="49" spans="1:33">
      <c r="A49">
        <v>8</v>
      </c>
      <c r="B49">
        <v>1</v>
      </c>
      <c r="C49">
        <v>3</v>
      </c>
      <c r="D49" s="186">
        <v>153</v>
      </c>
      <c r="E49" s="187">
        <v>5824</v>
      </c>
      <c r="F49" s="188">
        <v>5824</v>
      </c>
      <c r="G49" s="20">
        <f t="shared" si="13"/>
        <v>0.99879951980792314</v>
      </c>
      <c r="H49" s="20">
        <f t="shared" ref="H49" si="90">F49/$D$3</f>
        <v>0.96010550609957135</v>
      </c>
      <c r="I49" s="27">
        <f t="shared" si="86"/>
        <v>0</v>
      </c>
      <c r="J49" s="24">
        <f t="shared" si="87"/>
        <v>0</v>
      </c>
      <c r="K49" s="27">
        <f t="shared" si="88"/>
        <v>0</v>
      </c>
      <c r="L49">
        <v>2</v>
      </c>
      <c r="M49" s="189">
        <v>70</v>
      </c>
      <c r="N49" s="19">
        <f t="shared" si="2"/>
        <v>35</v>
      </c>
      <c r="O49" s="190" t="s">
        <v>16</v>
      </c>
      <c r="P49" s="17">
        <v>0</v>
      </c>
      <c r="Q49" s="37">
        <v>0</v>
      </c>
      <c r="R49" s="19">
        <f t="shared" si="9"/>
        <v>1</v>
      </c>
      <c r="S49" s="19">
        <f t="shared" si="10"/>
        <v>147</v>
      </c>
      <c r="U49">
        <f t="shared" si="18"/>
        <v>0</v>
      </c>
      <c r="V49">
        <f t="shared" si="19"/>
        <v>0</v>
      </c>
      <c r="W49">
        <f t="shared" si="20"/>
        <v>5824</v>
      </c>
      <c r="X49">
        <f t="shared" si="21"/>
        <v>0</v>
      </c>
      <c r="Y49">
        <f t="shared" si="22"/>
        <v>0</v>
      </c>
      <c r="Z49">
        <f t="shared" si="23"/>
        <v>0</v>
      </c>
      <c r="AB49" s="871">
        <v>15</v>
      </c>
      <c r="AC49" s="871">
        <v>25</v>
      </c>
      <c r="AD49" s="871">
        <v>5</v>
      </c>
      <c r="AE49" s="871">
        <v>25</v>
      </c>
      <c r="AF49" s="871">
        <v>20</v>
      </c>
      <c r="AG49" s="871">
        <v>10</v>
      </c>
    </row>
    <row r="50" spans="1:33">
      <c r="A50">
        <v>8</v>
      </c>
      <c r="B50">
        <v>2</v>
      </c>
      <c r="C50">
        <v>1</v>
      </c>
      <c r="D50" s="202">
        <v>167</v>
      </c>
      <c r="E50" s="203">
        <v>762</v>
      </c>
      <c r="F50" s="204">
        <v>762</v>
      </c>
      <c r="G50" s="20">
        <f t="shared" ref="G50" si="91">F50/$G$2</f>
        <v>0.54859611231101513</v>
      </c>
      <c r="H50" s="20">
        <f t="shared" ref="H50" si="92">F50/$E$3</f>
        <v>0.60142067876874505</v>
      </c>
      <c r="I50" s="27">
        <f t="shared" ref="I50:I81" si="93">IF(F50&gt;$G$2, 1, 0)</f>
        <v>0</v>
      </c>
      <c r="J50" s="24">
        <f t="shared" ref="J50:J81" si="94">IF(F50&gt;$G$4, 1, 0)</f>
        <v>0</v>
      </c>
      <c r="K50" s="27">
        <f t="shared" ref="K50:K81" si="95">IF(F50&gt;$G$5, 1, 0)</f>
        <v>0</v>
      </c>
      <c r="L50">
        <v>1</v>
      </c>
      <c r="M50" s="205">
        <v>15</v>
      </c>
      <c r="N50" s="19">
        <f t="shared" si="2"/>
        <v>15</v>
      </c>
      <c r="O50" s="206" t="s">
        <v>16</v>
      </c>
      <c r="P50" s="17">
        <v>0.125</v>
      </c>
      <c r="Q50">
        <v>17</v>
      </c>
      <c r="R50" s="19">
        <f t="shared" si="9"/>
        <v>1</v>
      </c>
      <c r="S50" s="19">
        <f t="shared" si="10"/>
        <v>133</v>
      </c>
      <c r="U50">
        <f t="shared" si="18"/>
        <v>0</v>
      </c>
      <c r="V50">
        <f t="shared" si="19"/>
        <v>0</v>
      </c>
      <c r="W50">
        <f t="shared" si="20"/>
        <v>0</v>
      </c>
      <c r="X50">
        <f t="shared" si="21"/>
        <v>762</v>
      </c>
      <c r="Y50">
        <f t="shared" si="22"/>
        <v>0</v>
      </c>
      <c r="Z50">
        <f t="shared" si="23"/>
        <v>0</v>
      </c>
      <c r="AB50" s="871">
        <v>65</v>
      </c>
      <c r="AC50" s="871">
        <v>25</v>
      </c>
      <c r="AD50" s="871">
        <v>25</v>
      </c>
      <c r="AE50" s="871">
        <v>5</v>
      </c>
      <c r="AF50" s="871">
        <v>60</v>
      </c>
      <c r="AG50" s="871">
        <v>50</v>
      </c>
    </row>
    <row r="51" spans="1:33">
      <c r="A51">
        <v>8</v>
      </c>
      <c r="B51">
        <v>2</v>
      </c>
      <c r="C51">
        <v>2</v>
      </c>
      <c r="D51" s="214">
        <v>234</v>
      </c>
      <c r="E51" s="215">
        <v>1325</v>
      </c>
      <c r="F51" s="216">
        <v>1325</v>
      </c>
      <c r="G51" s="20">
        <f t="shared" si="26"/>
        <v>0.95392368610511158</v>
      </c>
      <c r="H51" s="20">
        <f t="shared" ref="H51" si="96">F51/$F$3</f>
        <v>0.90567327409432674</v>
      </c>
      <c r="I51" s="27">
        <f t="shared" si="93"/>
        <v>0</v>
      </c>
      <c r="J51" s="24">
        <f t="shared" si="94"/>
        <v>0</v>
      </c>
      <c r="K51" s="27">
        <f t="shared" si="95"/>
        <v>0</v>
      </c>
      <c r="L51">
        <v>1</v>
      </c>
      <c r="M51" s="217">
        <v>25</v>
      </c>
      <c r="N51" s="19">
        <f t="shared" si="2"/>
        <v>25</v>
      </c>
      <c r="O51" s="218" t="s">
        <v>19</v>
      </c>
      <c r="P51" s="17">
        <v>0</v>
      </c>
      <c r="Q51" s="37">
        <v>0</v>
      </c>
      <c r="R51" s="19">
        <f t="shared" si="9"/>
        <v>1</v>
      </c>
      <c r="S51" s="19">
        <f t="shared" si="10"/>
        <v>66</v>
      </c>
      <c r="U51">
        <f t="shared" si="18"/>
        <v>0</v>
      </c>
      <c r="V51">
        <f t="shared" si="19"/>
        <v>0</v>
      </c>
      <c r="W51">
        <f t="shared" si="20"/>
        <v>0</v>
      </c>
      <c r="X51">
        <f t="shared" si="21"/>
        <v>0</v>
      </c>
      <c r="Y51">
        <f t="shared" si="22"/>
        <v>1325</v>
      </c>
      <c r="Z51">
        <f t="shared" si="23"/>
        <v>0</v>
      </c>
      <c r="AB51" s="871">
        <v>5</v>
      </c>
      <c r="AC51" s="871">
        <v>5</v>
      </c>
      <c r="AD51" s="871">
        <v>5</v>
      </c>
      <c r="AE51" s="871">
        <v>15</v>
      </c>
      <c r="AF51" s="871">
        <v>10</v>
      </c>
      <c r="AG51" s="871">
        <v>10</v>
      </c>
    </row>
    <row r="52" spans="1:33">
      <c r="A52">
        <v>8</v>
      </c>
      <c r="B52">
        <v>2</v>
      </c>
      <c r="C52">
        <v>3</v>
      </c>
      <c r="D52" s="208">
        <v>190</v>
      </c>
      <c r="E52" s="209">
        <v>1632</v>
      </c>
      <c r="F52" s="210">
        <v>1632</v>
      </c>
      <c r="G52" s="20">
        <f t="shared" si="26"/>
        <v>1.1749460043196545</v>
      </c>
      <c r="H52" s="20">
        <f t="shared" ref="H52" si="97">F52/$G$3</f>
        <v>0.92622020431328034</v>
      </c>
      <c r="I52" s="27">
        <f t="shared" si="93"/>
        <v>1</v>
      </c>
      <c r="J52" s="24">
        <f t="shared" si="94"/>
        <v>0</v>
      </c>
      <c r="K52" s="27">
        <f t="shared" si="95"/>
        <v>0</v>
      </c>
      <c r="L52">
        <v>1</v>
      </c>
      <c r="M52" s="211">
        <v>43</v>
      </c>
      <c r="N52" s="19">
        <f t="shared" si="2"/>
        <v>43</v>
      </c>
      <c r="O52" s="212" t="s">
        <v>16</v>
      </c>
      <c r="P52" s="17">
        <v>0.125</v>
      </c>
      <c r="Q52">
        <v>6</v>
      </c>
      <c r="R52" s="19">
        <f t="shared" si="9"/>
        <v>1</v>
      </c>
      <c r="S52" s="19">
        <f t="shared" si="10"/>
        <v>110</v>
      </c>
      <c r="U52">
        <f t="shared" si="18"/>
        <v>0</v>
      </c>
      <c r="V52">
        <f t="shared" si="19"/>
        <v>0</v>
      </c>
      <c r="W52">
        <f t="shared" si="20"/>
        <v>0</v>
      </c>
      <c r="X52">
        <f t="shared" si="21"/>
        <v>0</v>
      </c>
      <c r="Y52">
        <f t="shared" si="22"/>
        <v>0</v>
      </c>
      <c r="Z52">
        <f t="shared" si="23"/>
        <v>1632</v>
      </c>
      <c r="AB52" s="871">
        <v>15</v>
      </c>
      <c r="AC52" s="871">
        <v>5</v>
      </c>
      <c r="AD52" s="871">
        <v>10</v>
      </c>
      <c r="AE52" s="871">
        <v>25</v>
      </c>
      <c r="AF52" s="871">
        <v>20</v>
      </c>
      <c r="AG52" s="871">
        <v>10</v>
      </c>
    </row>
    <row r="53" spans="1:33">
      <c r="A53">
        <v>9</v>
      </c>
      <c r="B53">
        <v>1</v>
      </c>
      <c r="C53">
        <v>1</v>
      </c>
      <c r="D53" s="243">
        <v>0</v>
      </c>
      <c r="E53" s="244">
        <v>4354</v>
      </c>
      <c r="F53" s="245">
        <v>4354</v>
      </c>
      <c r="G53" s="20">
        <f t="shared" si="13"/>
        <v>0.7466986794717887</v>
      </c>
      <c r="H53" s="20">
        <f t="shared" ref="H53" si="98">F53/$B$3</f>
        <v>0.95966497685695396</v>
      </c>
      <c r="I53" s="27">
        <f t="shared" ref="I53:I84" si="99">IF(F53&gt;$D$2, 1, 0)</f>
        <v>0</v>
      </c>
      <c r="J53" s="24">
        <f t="shared" ref="J53:J84" si="100">IF(F53&gt;$D$4, 1, 0)</f>
        <v>0</v>
      </c>
      <c r="K53" s="27">
        <f t="shared" ref="K53:K84" si="101">IF(F53&gt;$D$5, 1, 0)</f>
        <v>0</v>
      </c>
      <c r="L53">
        <v>2</v>
      </c>
      <c r="M53" s="246">
        <v>10</v>
      </c>
      <c r="N53" s="19">
        <f t="shared" si="2"/>
        <v>5</v>
      </c>
      <c r="O53" s="247" t="s">
        <v>16</v>
      </c>
      <c r="P53" s="17">
        <v>0.15</v>
      </c>
      <c r="Q53" s="21">
        <v>12</v>
      </c>
      <c r="R53" s="19">
        <f t="shared" si="9"/>
        <v>0</v>
      </c>
      <c r="S53" s="19">
        <f t="shared" si="10"/>
        <v>300</v>
      </c>
      <c r="U53">
        <f t="shared" si="18"/>
        <v>4354</v>
      </c>
      <c r="V53">
        <f t="shared" si="19"/>
        <v>0</v>
      </c>
      <c r="W53">
        <f t="shared" si="20"/>
        <v>0</v>
      </c>
      <c r="X53">
        <f t="shared" si="21"/>
        <v>0</v>
      </c>
      <c r="Y53">
        <f t="shared" si="22"/>
        <v>0</v>
      </c>
      <c r="Z53">
        <f t="shared" si="23"/>
        <v>0</v>
      </c>
      <c r="AB53" s="871">
        <v>75</v>
      </c>
      <c r="AC53" s="871">
        <v>65</v>
      </c>
      <c r="AD53" s="871">
        <v>70</v>
      </c>
      <c r="AE53" s="871">
        <v>75</v>
      </c>
      <c r="AF53" s="871">
        <v>65</v>
      </c>
      <c r="AG53" s="871">
        <v>45</v>
      </c>
    </row>
    <row r="54" spans="1:33">
      <c r="A54">
        <v>9</v>
      </c>
      <c r="B54">
        <v>1</v>
      </c>
      <c r="C54">
        <v>2</v>
      </c>
      <c r="D54" s="249">
        <v>0</v>
      </c>
      <c r="E54" s="250">
        <v>3340</v>
      </c>
      <c r="F54" s="251">
        <v>4380</v>
      </c>
      <c r="G54" s="20">
        <f t="shared" si="13"/>
        <v>0.75115760589950265</v>
      </c>
      <c r="H54" s="20">
        <f t="shared" ref="H54" si="102">F54/$C$3</f>
        <v>0.94743672939649581</v>
      </c>
      <c r="I54" s="27">
        <f t="shared" si="99"/>
        <v>0</v>
      </c>
      <c r="J54" s="24">
        <f t="shared" si="100"/>
        <v>0</v>
      </c>
      <c r="K54" s="27">
        <f t="shared" si="101"/>
        <v>0</v>
      </c>
      <c r="L54">
        <v>12</v>
      </c>
      <c r="M54" s="253">
        <v>222</v>
      </c>
      <c r="N54" s="19">
        <f t="shared" si="2"/>
        <v>18.5</v>
      </c>
      <c r="O54" s="252" t="s">
        <v>16</v>
      </c>
      <c r="P54" s="17">
        <v>0.15</v>
      </c>
      <c r="Q54">
        <v>11.5</v>
      </c>
      <c r="R54" s="19">
        <f t="shared" si="9"/>
        <v>0</v>
      </c>
      <c r="S54" s="19">
        <f t="shared" si="10"/>
        <v>300</v>
      </c>
      <c r="U54">
        <f t="shared" si="18"/>
        <v>0</v>
      </c>
      <c r="V54">
        <f t="shared" si="19"/>
        <v>4380</v>
      </c>
      <c r="W54">
        <f t="shared" si="20"/>
        <v>0</v>
      </c>
      <c r="X54">
        <f t="shared" si="21"/>
        <v>0</v>
      </c>
      <c r="Y54">
        <f t="shared" si="22"/>
        <v>0</v>
      </c>
      <c r="Z54">
        <f t="shared" si="23"/>
        <v>0</v>
      </c>
      <c r="AB54" s="871">
        <v>85</v>
      </c>
      <c r="AC54" s="871">
        <v>80</v>
      </c>
      <c r="AD54" s="871">
        <v>75</v>
      </c>
      <c r="AE54" s="871">
        <v>65</v>
      </c>
      <c r="AF54" s="871">
        <v>60</v>
      </c>
      <c r="AG54" s="871">
        <v>40</v>
      </c>
    </row>
    <row r="55" spans="1:33">
      <c r="A55">
        <v>9</v>
      </c>
      <c r="B55">
        <v>1</v>
      </c>
      <c r="C55">
        <v>3</v>
      </c>
      <c r="D55" s="236">
        <v>0</v>
      </c>
      <c r="E55" s="237">
        <v>6030</v>
      </c>
      <c r="F55" s="238">
        <v>6030</v>
      </c>
      <c r="G55" s="20">
        <f t="shared" si="13"/>
        <v>1.0341279368890413</v>
      </c>
      <c r="H55" s="20">
        <f t="shared" ref="H55" si="103">F55/$D$3</f>
        <v>0.99406528189910981</v>
      </c>
      <c r="I55" s="27">
        <f t="shared" si="99"/>
        <v>1</v>
      </c>
      <c r="J55" s="24">
        <f t="shared" si="100"/>
        <v>1</v>
      </c>
      <c r="K55" s="27">
        <f t="shared" si="101"/>
        <v>0</v>
      </c>
      <c r="L55">
        <v>8</v>
      </c>
      <c r="M55" s="239">
        <v>123</v>
      </c>
      <c r="N55" s="19">
        <f t="shared" si="2"/>
        <v>15.375</v>
      </c>
      <c r="O55" s="240" t="s">
        <v>16</v>
      </c>
      <c r="P55" s="17">
        <v>0.1</v>
      </c>
      <c r="Q55">
        <v>20</v>
      </c>
      <c r="R55" s="19">
        <f t="shared" si="9"/>
        <v>0</v>
      </c>
      <c r="S55" s="19">
        <f t="shared" si="10"/>
        <v>300</v>
      </c>
      <c r="U55">
        <f t="shared" si="18"/>
        <v>0</v>
      </c>
      <c r="V55">
        <f t="shared" si="19"/>
        <v>0</v>
      </c>
      <c r="W55">
        <f t="shared" si="20"/>
        <v>6030</v>
      </c>
      <c r="X55">
        <f t="shared" si="21"/>
        <v>0</v>
      </c>
      <c r="Y55">
        <f t="shared" si="22"/>
        <v>0</v>
      </c>
      <c r="Z55">
        <f t="shared" si="23"/>
        <v>0</v>
      </c>
      <c r="AB55" s="871">
        <v>80</v>
      </c>
      <c r="AC55" s="871">
        <v>65</v>
      </c>
      <c r="AD55" s="871">
        <v>65</v>
      </c>
      <c r="AE55" s="871">
        <v>75</v>
      </c>
      <c r="AF55" s="871">
        <v>70</v>
      </c>
      <c r="AG55" s="871">
        <v>50</v>
      </c>
    </row>
    <row r="56" spans="1:33">
      <c r="A56">
        <v>9</v>
      </c>
      <c r="B56">
        <v>2</v>
      </c>
      <c r="C56">
        <v>1</v>
      </c>
      <c r="D56" s="219">
        <v>0</v>
      </c>
      <c r="E56" s="220">
        <v>362</v>
      </c>
      <c r="F56" s="221">
        <v>1161</v>
      </c>
      <c r="G56" s="20">
        <f t="shared" ref="G56" si="104">F56/$G$2</f>
        <v>0.83585313174946008</v>
      </c>
      <c r="H56" s="20">
        <f t="shared" ref="H56" si="105">F56/$E$3</f>
        <v>0.91633780584056823</v>
      </c>
      <c r="I56" s="27">
        <f t="shared" ref="I56:I87" si="106">IF(F56&gt;$G$2, 1, 0)</f>
        <v>0</v>
      </c>
      <c r="J56" s="24">
        <f t="shared" ref="J56:J87" si="107">IF(F56&gt;$G$4, 1, 0)</f>
        <v>0</v>
      </c>
      <c r="K56" s="27">
        <f t="shared" ref="K56:K87" si="108">IF(F56&gt;$G$5, 1, 0)</f>
        <v>0</v>
      </c>
      <c r="L56">
        <v>3</v>
      </c>
      <c r="M56" s="222">
        <v>8</v>
      </c>
      <c r="N56" s="19">
        <f t="shared" si="2"/>
        <v>2.6666666666666665</v>
      </c>
      <c r="O56" s="223" t="s">
        <v>19</v>
      </c>
      <c r="P56" s="17">
        <v>0</v>
      </c>
      <c r="Q56" s="37">
        <v>0</v>
      </c>
      <c r="R56" s="19">
        <f t="shared" si="9"/>
        <v>0</v>
      </c>
      <c r="S56" s="19">
        <f t="shared" si="10"/>
        <v>300</v>
      </c>
      <c r="U56">
        <f t="shared" si="18"/>
        <v>0</v>
      </c>
      <c r="V56">
        <f t="shared" si="19"/>
        <v>0</v>
      </c>
      <c r="W56">
        <f t="shared" si="20"/>
        <v>0</v>
      </c>
      <c r="X56">
        <f t="shared" si="21"/>
        <v>1161</v>
      </c>
      <c r="Y56">
        <f t="shared" si="22"/>
        <v>0</v>
      </c>
      <c r="Z56">
        <f t="shared" si="23"/>
        <v>0</v>
      </c>
      <c r="AB56" s="871">
        <v>85</v>
      </c>
      <c r="AC56" s="871">
        <v>90</v>
      </c>
      <c r="AD56" s="871">
        <v>85</v>
      </c>
      <c r="AE56" s="871">
        <v>70</v>
      </c>
      <c r="AF56" s="871">
        <v>95</v>
      </c>
      <c r="AG56" s="871">
        <v>65</v>
      </c>
    </row>
    <row r="57" spans="1:33">
      <c r="A57">
        <v>9</v>
      </c>
      <c r="B57">
        <v>2</v>
      </c>
      <c r="C57">
        <v>2</v>
      </c>
      <c r="D57" s="230">
        <v>0</v>
      </c>
      <c r="E57" s="231">
        <v>1281</v>
      </c>
      <c r="F57" s="232">
        <v>1460</v>
      </c>
      <c r="G57" s="20">
        <f t="shared" si="26"/>
        <v>1.0511159107271417</v>
      </c>
      <c r="H57" s="20">
        <f t="shared" ref="H57" si="109">F57/$F$3</f>
        <v>0.99794941900205059</v>
      </c>
      <c r="I57" s="27">
        <f t="shared" si="106"/>
        <v>1</v>
      </c>
      <c r="J57" s="24">
        <f t="shared" si="107"/>
        <v>0</v>
      </c>
      <c r="K57" s="27">
        <f t="shared" si="108"/>
        <v>0</v>
      </c>
      <c r="L57">
        <v>12</v>
      </c>
      <c r="M57" s="233">
        <v>187</v>
      </c>
      <c r="N57" s="19">
        <f t="shared" si="2"/>
        <v>15.583333333333334</v>
      </c>
      <c r="O57" s="234" t="s">
        <v>16</v>
      </c>
      <c r="P57" s="17">
        <v>5.2600000000000001E-2</v>
      </c>
      <c r="Q57">
        <v>16</v>
      </c>
      <c r="R57" s="19">
        <f t="shared" si="9"/>
        <v>0</v>
      </c>
      <c r="S57" s="19">
        <f t="shared" si="10"/>
        <v>300</v>
      </c>
      <c r="U57">
        <f t="shared" si="18"/>
        <v>0</v>
      </c>
      <c r="V57">
        <f t="shared" si="19"/>
        <v>0</v>
      </c>
      <c r="W57">
        <f t="shared" si="20"/>
        <v>0</v>
      </c>
      <c r="X57">
        <f t="shared" si="21"/>
        <v>0</v>
      </c>
      <c r="Y57">
        <f t="shared" si="22"/>
        <v>1460</v>
      </c>
      <c r="Z57">
        <f t="shared" si="23"/>
        <v>0</v>
      </c>
      <c r="AB57" s="871">
        <v>75</v>
      </c>
      <c r="AC57" s="871">
        <v>70</v>
      </c>
      <c r="AD57" s="871">
        <v>70</v>
      </c>
      <c r="AE57" s="871">
        <v>65</v>
      </c>
      <c r="AF57" s="871">
        <v>65</v>
      </c>
      <c r="AG57" s="871">
        <v>60</v>
      </c>
    </row>
    <row r="58" spans="1:33">
      <c r="A58">
        <v>9</v>
      </c>
      <c r="B58">
        <v>2</v>
      </c>
      <c r="C58">
        <v>3</v>
      </c>
      <c r="D58" s="224">
        <v>0</v>
      </c>
      <c r="E58" s="225">
        <v>1177</v>
      </c>
      <c r="F58" s="226">
        <v>1720</v>
      </c>
      <c r="G58" s="20">
        <f t="shared" si="26"/>
        <v>1.238300935925126</v>
      </c>
      <c r="H58" s="20">
        <f t="shared" ref="H58" si="110">F58/$G$3</f>
        <v>0.97616345062429055</v>
      </c>
      <c r="I58" s="27">
        <f t="shared" si="106"/>
        <v>1</v>
      </c>
      <c r="J58" s="24">
        <f t="shared" si="107"/>
        <v>1</v>
      </c>
      <c r="K58" s="27">
        <f t="shared" si="108"/>
        <v>0</v>
      </c>
      <c r="L58">
        <v>7</v>
      </c>
      <c r="M58" s="228">
        <v>112</v>
      </c>
      <c r="N58" s="19">
        <f t="shared" si="2"/>
        <v>16</v>
      </c>
      <c r="O58" s="227" t="s">
        <v>16</v>
      </c>
      <c r="P58" s="17">
        <v>0.05</v>
      </c>
      <c r="Q58">
        <v>4</v>
      </c>
      <c r="R58" s="19">
        <f t="shared" si="9"/>
        <v>0</v>
      </c>
      <c r="S58" s="19">
        <f t="shared" si="10"/>
        <v>300</v>
      </c>
      <c r="U58">
        <f t="shared" si="18"/>
        <v>0</v>
      </c>
      <c r="V58">
        <f t="shared" si="19"/>
        <v>0</v>
      </c>
      <c r="W58">
        <f t="shared" si="20"/>
        <v>0</v>
      </c>
      <c r="X58">
        <f t="shared" si="21"/>
        <v>0</v>
      </c>
      <c r="Y58">
        <f t="shared" si="22"/>
        <v>0</v>
      </c>
      <c r="Z58">
        <f t="shared" si="23"/>
        <v>1720</v>
      </c>
      <c r="AB58" s="871">
        <v>90</v>
      </c>
      <c r="AC58" s="871">
        <v>80</v>
      </c>
      <c r="AD58" s="871">
        <v>95</v>
      </c>
      <c r="AE58" s="871">
        <v>80</v>
      </c>
      <c r="AF58" s="871">
        <v>95</v>
      </c>
      <c r="AG58" s="871">
        <v>80</v>
      </c>
    </row>
    <row r="59" spans="1:33">
      <c r="A59">
        <v>10</v>
      </c>
      <c r="B59">
        <v>1</v>
      </c>
      <c r="C59">
        <v>1</v>
      </c>
      <c r="D59" s="264">
        <v>0</v>
      </c>
      <c r="E59" s="265">
        <v>877</v>
      </c>
      <c r="F59" s="266">
        <v>2768</v>
      </c>
      <c r="G59" s="20">
        <f t="shared" si="13"/>
        <v>0.47470416738123822</v>
      </c>
      <c r="H59" s="20">
        <f t="shared" ref="H59" si="111">F59/$B$3</f>
        <v>0.61009477628388809</v>
      </c>
      <c r="I59" s="27">
        <f t="shared" ref="I59:I90" si="112">IF(F59&gt;$D$2, 1, 0)</f>
        <v>0</v>
      </c>
      <c r="J59" s="24">
        <f t="shared" ref="J59:J90" si="113">IF(F59&gt;$D$4, 1, 0)</f>
        <v>0</v>
      </c>
      <c r="K59" s="27">
        <f t="shared" ref="K59:K90" si="114">IF(F59&gt;$D$5, 1, 0)</f>
        <v>0</v>
      </c>
      <c r="L59">
        <v>3</v>
      </c>
      <c r="M59" s="267">
        <v>41</v>
      </c>
      <c r="N59" s="19">
        <f t="shared" si="2"/>
        <v>13.666666666666666</v>
      </c>
      <c r="O59" s="268" t="s">
        <v>19</v>
      </c>
      <c r="P59" s="17">
        <v>0.65</v>
      </c>
      <c r="Q59">
        <v>10.62</v>
      </c>
      <c r="R59" s="19">
        <f t="shared" si="9"/>
        <v>0</v>
      </c>
      <c r="S59" s="19">
        <f t="shared" si="10"/>
        <v>300</v>
      </c>
      <c r="U59">
        <f t="shared" si="18"/>
        <v>2768</v>
      </c>
      <c r="V59">
        <f t="shared" si="19"/>
        <v>0</v>
      </c>
      <c r="W59">
        <f t="shared" si="20"/>
        <v>0</v>
      </c>
      <c r="X59">
        <f t="shared" si="21"/>
        <v>0</v>
      </c>
      <c r="Y59">
        <f t="shared" si="22"/>
        <v>0</v>
      </c>
      <c r="Z59">
        <f t="shared" si="23"/>
        <v>0</v>
      </c>
      <c r="AB59" s="871">
        <v>85</v>
      </c>
      <c r="AC59" s="871">
        <v>75</v>
      </c>
      <c r="AD59" s="871">
        <v>90</v>
      </c>
      <c r="AE59" s="871">
        <v>35</v>
      </c>
      <c r="AF59" s="871">
        <v>85</v>
      </c>
      <c r="AG59" s="871">
        <v>95</v>
      </c>
    </row>
    <row r="60" spans="1:33">
      <c r="A60">
        <v>10</v>
      </c>
      <c r="B60">
        <v>1</v>
      </c>
      <c r="C60">
        <v>2</v>
      </c>
      <c r="D60">
        <v>35</v>
      </c>
      <c r="E60" s="260">
        <v>4500</v>
      </c>
      <c r="F60" s="261">
        <v>4588</v>
      </c>
      <c r="G60" s="20">
        <f t="shared" si="13"/>
        <v>0.78682901732121424</v>
      </c>
      <c r="H60" s="20">
        <f t="shared" ref="H60" si="115">F60/$C$3</f>
        <v>0.99242915855505087</v>
      </c>
      <c r="I60" s="27">
        <f t="shared" si="112"/>
        <v>0</v>
      </c>
      <c r="J60" s="24">
        <f t="shared" si="113"/>
        <v>0</v>
      </c>
      <c r="K60" s="27">
        <f t="shared" si="114"/>
        <v>0</v>
      </c>
      <c r="L60">
        <v>5</v>
      </c>
      <c r="M60" s="262">
        <v>67</v>
      </c>
      <c r="N60" s="19">
        <f t="shared" si="2"/>
        <v>13.4</v>
      </c>
      <c r="O60" s="263" t="s">
        <v>16</v>
      </c>
      <c r="P60" s="17">
        <v>0.77780000000000005</v>
      </c>
      <c r="Q60">
        <v>12.36</v>
      </c>
      <c r="R60" s="19">
        <f t="shared" si="9"/>
        <v>1</v>
      </c>
      <c r="S60" s="19">
        <f t="shared" si="10"/>
        <v>265</v>
      </c>
      <c r="U60">
        <f t="shared" si="18"/>
        <v>0</v>
      </c>
      <c r="V60">
        <f t="shared" si="19"/>
        <v>4588</v>
      </c>
      <c r="W60">
        <f t="shared" si="20"/>
        <v>0</v>
      </c>
      <c r="X60">
        <f t="shared" si="21"/>
        <v>0</v>
      </c>
      <c r="Y60">
        <f t="shared" si="22"/>
        <v>0</v>
      </c>
      <c r="Z60">
        <f t="shared" si="23"/>
        <v>0</v>
      </c>
      <c r="AB60" s="871">
        <v>65</v>
      </c>
      <c r="AC60" s="871">
        <v>45</v>
      </c>
      <c r="AD60" s="871">
        <v>35</v>
      </c>
      <c r="AE60" s="871">
        <v>80</v>
      </c>
      <c r="AF60" s="871">
        <v>75</v>
      </c>
      <c r="AG60" s="871">
        <v>30</v>
      </c>
    </row>
    <row r="61" spans="1:33">
      <c r="A61">
        <v>10</v>
      </c>
      <c r="B61">
        <v>1</v>
      </c>
      <c r="C61">
        <v>3</v>
      </c>
      <c r="D61" s="255">
        <v>96</v>
      </c>
      <c r="E61" s="256">
        <v>5722</v>
      </c>
      <c r="F61" s="257">
        <v>5831</v>
      </c>
      <c r="G61" s="20">
        <f t="shared" si="13"/>
        <v>1</v>
      </c>
      <c r="H61" s="20">
        <f t="shared" ref="H61" si="116">F61/$D$3</f>
        <v>0.9612594790636334</v>
      </c>
      <c r="I61" s="27">
        <f t="shared" si="112"/>
        <v>0</v>
      </c>
      <c r="J61" s="24">
        <f t="shared" si="113"/>
        <v>0</v>
      </c>
      <c r="K61" s="27">
        <f t="shared" si="114"/>
        <v>0</v>
      </c>
      <c r="L61">
        <v>5</v>
      </c>
      <c r="M61" s="259">
        <v>41</v>
      </c>
      <c r="N61" s="19">
        <f t="shared" si="2"/>
        <v>8.1999999999999993</v>
      </c>
      <c r="O61" s="258" t="s">
        <v>19</v>
      </c>
      <c r="P61" s="17">
        <v>0.8</v>
      </c>
      <c r="Q61">
        <v>11.58</v>
      </c>
      <c r="R61" s="19">
        <f t="shared" si="9"/>
        <v>1</v>
      </c>
      <c r="S61" s="19">
        <f t="shared" si="10"/>
        <v>204</v>
      </c>
      <c r="U61">
        <f t="shared" si="18"/>
        <v>0</v>
      </c>
      <c r="V61">
        <f t="shared" si="19"/>
        <v>0</v>
      </c>
      <c r="W61">
        <f t="shared" si="20"/>
        <v>5831</v>
      </c>
      <c r="X61">
        <f t="shared" si="21"/>
        <v>0</v>
      </c>
      <c r="Y61">
        <f t="shared" si="22"/>
        <v>0</v>
      </c>
      <c r="Z61">
        <f t="shared" si="23"/>
        <v>0</v>
      </c>
      <c r="AB61" s="871">
        <v>65</v>
      </c>
      <c r="AC61" s="871">
        <v>45</v>
      </c>
      <c r="AD61" s="871">
        <v>80</v>
      </c>
      <c r="AE61" s="871">
        <v>60</v>
      </c>
      <c r="AF61" s="871">
        <v>70</v>
      </c>
      <c r="AG61" s="871">
        <v>80</v>
      </c>
    </row>
    <row r="62" spans="1:33">
      <c r="A62">
        <v>10</v>
      </c>
      <c r="B62">
        <v>2</v>
      </c>
      <c r="C62">
        <v>1</v>
      </c>
      <c r="D62" s="269">
        <v>0</v>
      </c>
      <c r="E62" s="270">
        <v>830</v>
      </c>
      <c r="F62" s="272">
        <v>1003</v>
      </c>
      <c r="G62" s="20">
        <f t="shared" ref="G62" si="117">F62/$G$2</f>
        <v>0.72210223182145428</v>
      </c>
      <c r="H62" s="20">
        <f t="shared" ref="H62" si="118">F62/$E$3</f>
        <v>0.79163378058405687</v>
      </c>
      <c r="I62" s="27">
        <f t="shared" ref="I62:I93" si="119">IF(F62&gt;$G$2, 1, 0)</f>
        <v>0</v>
      </c>
      <c r="J62" s="24">
        <f t="shared" ref="J62:J93" si="120">IF(F62&gt;$G$4, 1, 0)</f>
        <v>0</v>
      </c>
      <c r="K62" s="27">
        <f t="shared" ref="K62:K93" si="121">IF(F62&gt;$G$5, 1, 0)</f>
        <v>0</v>
      </c>
      <c r="L62">
        <v>2</v>
      </c>
      <c r="M62" s="271">
        <v>46</v>
      </c>
      <c r="N62" s="19">
        <f t="shared" si="2"/>
        <v>23</v>
      </c>
      <c r="O62" s="273" t="s">
        <v>19</v>
      </c>
      <c r="P62" s="17">
        <v>0.7</v>
      </c>
      <c r="Q62">
        <v>11.14</v>
      </c>
      <c r="R62" s="19">
        <f t="shared" si="9"/>
        <v>0</v>
      </c>
      <c r="S62" s="19">
        <f t="shared" si="10"/>
        <v>300</v>
      </c>
      <c r="U62">
        <f t="shared" si="18"/>
        <v>0</v>
      </c>
      <c r="V62">
        <f t="shared" si="19"/>
        <v>0</v>
      </c>
      <c r="W62">
        <f t="shared" si="20"/>
        <v>0</v>
      </c>
      <c r="X62">
        <f t="shared" si="21"/>
        <v>1003</v>
      </c>
      <c r="Y62">
        <f t="shared" si="22"/>
        <v>0</v>
      </c>
      <c r="Z62">
        <f t="shared" si="23"/>
        <v>0</v>
      </c>
      <c r="AB62" s="871">
        <v>80</v>
      </c>
      <c r="AC62" s="871">
        <v>75</v>
      </c>
      <c r="AD62" s="871">
        <v>75</v>
      </c>
      <c r="AE62" s="871">
        <v>60</v>
      </c>
      <c r="AF62" s="871">
        <v>85</v>
      </c>
      <c r="AG62" s="871">
        <v>70</v>
      </c>
    </row>
    <row r="63" spans="1:33">
      <c r="A63">
        <v>10</v>
      </c>
      <c r="B63">
        <v>2</v>
      </c>
      <c r="C63">
        <v>2</v>
      </c>
      <c r="D63" s="274">
        <v>88</v>
      </c>
      <c r="E63" s="275">
        <v>1463</v>
      </c>
      <c r="F63" s="276">
        <v>1463</v>
      </c>
      <c r="G63" s="20">
        <f t="shared" si="26"/>
        <v>1.0532757379409647</v>
      </c>
      <c r="H63" s="20">
        <f t="shared" ref="H63" si="122">F63/$F$3</f>
        <v>1</v>
      </c>
      <c r="I63" s="27">
        <f t="shared" si="119"/>
        <v>1</v>
      </c>
      <c r="J63" s="24">
        <f t="shared" si="120"/>
        <v>0</v>
      </c>
      <c r="K63" s="27">
        <f t="shared" si="121"/>
        <v>0</v>
      </c>
      <c r="L63">
        <v>1</v>
      </c>
      <c r="M63" s="276">
        <v>77</v>
      </c>
      <c r="N63" s="19">
        <f t="shared" si="2"/>
        <v>77</v>
      </c>
      <c r="O63" s="277" t="s">
        <v>16</v>
      </c>
      <c r="P63" s="17">
        <v>0.69230000000000003</v>
      </c>
      <c r="Q63">
        <v>12.22</v>
      </c>
      <c r="R63" s="19">
        <f t="shared" si="9"/>
        <v>1</v>
      </c>
      <c r="S63" s="19">
        <f t="shared" si="10"/>
        <v>212</v>
      </c>
      <c r="U63">
        <f t="shared" si="18"/>
        <v>0</v>
      </c>
      <c r="V63">
        <f t="shared" si="19"/>
        <v>0</v>
      </c>
      <c r="W63">
        <f t="shared" si="20"/>
        <v>0</v>
      </c>
      <c r="X63">
        <f t="shared" si="21"/>
        <v>0</v>
      </c>
      <c r="Y63">
        <f t="shared" si="22"/>
        <v>1463</v>
      </c>
      <c r="Z63">
        <f t="shared" si="23"/>
        <v>0</v>
      </c>
      <c r="AB63" s="871">
        <v>65</v>
      </c>
      <c r="AC63" s="871">
        <v>60</v>
      </c>
      <c r="AD63" s="871">
        <v>50</v>
      </c>
      <c r="AE63" s="871">
        <v>85</v>
      </c>
      <c r="AF63" s="871">
        <v>50</v>
      </c>
      <c r="AG63" s="871">
        <v>30</v>
      </c>
    </row>
    <row r="64" spans="1:33">
      <c r="A64">
        <v>10</v>
      </c>
      <c r="B64">
        <v>2</v>
      </c>
      <c r="C64">
        <v>3</v>
      </c>
      <c r="D64" s="278">
        <v>48</v>
      </c>
      <c r="E64" s="279">
        <v>1752</v>
      </c>
      <c r="F64" s="280">
        <v>1752</v>
      </c>
      <c r="G64" s="20">
        <f t="shared" si="26"/>
        <v>1.2613390928725703</v>
      </c>
      <c r="H64" s="20">
        <f t="shared" ref="H64" si="123">F64/$G$3</f>
        <v>0.99432463110102154</v>
      </c>
      <c r="I64" s="27">
        <f t="shared" si="119"/>
        <v>1</v>
      </c>
      <c r="J64" s="24">
        <f t="shared" si="120"/>
        <v>1</v>
      </c>
      <c r="K64" s="27">
        <f t="shared" si="121"/>
        <v>1</v>
      </c>
      <c r="L64">
        <v>3</v>
      </c>
      <c r="M64" s="281">
        <v>61</v>
      </c>
      <c r="N64" s="19">
        <f t="shared" si="2"/>
        <v>20.333333333333332</v>
      </c>
      <c r="O64" s="282" t="s">
        <v>16</v>
      </c>
      <c r="P64" s="17">
        <v>0.94120000000000004</v>
      </c>
      <c r="Q64">
        <v>12.56</v>
      </c>
      <c r="R64" s="19">
        <f t="shared" si="9"/>
        <v>1</v>
      </c>
      <c r="S64" s="19">
        <f t="shared" si="10"/>
        <v>252</v>
      </c>
      <c r="U64">
        <f t="shared" si="18"/>
        <v>0</v>
      </c>
      <c r="V64">
        <f t="shared" si="19"/>
        <v>0</v>
      </c>
      <c r="W64">
        <f t="shared" si="20"/>
        <v>0</v>
      </c>
      <c r="X64">
        <f t="shared" si="21"/>
        <v>0</v>
      </c>
      <c r="Y64">
        <f t="shared" si="22"/>
        <v>0</v>
      </c>
      <c r="Z64">
        <f t="shared" si="23"/>
        <v>1752</v>
      </c>
      <c r="AB64" s="871">
        <v>85</v>
      </c>
      <c r="AC64" s="871">
        <v>75</v>
      </c>
      <c r="AD64" s="871">
        <v>60</v>
      </c>
      <c r="AE64" s="871">
        <v>70</v>
      </c>
      <c r="AF64" s="871">
        <v>70</v>
      </c>
      <c r="AG64" s="871">
        <v>55</v>
      </c>
    </row>
    <row r="65" spans="1:33">
      <c r="A65">
        <v>11</v>
      </c>
      <c r="B65">
        <v>1</v>
      </c>
      <c r="C65">
        <v>1</v>
      </c>
      <c r="D65" s="300">
        <v>84</v>
      </c>
      <c r="E65" s="301">
        <v>4346</v>
      </c>
      <c r="F65" s="302">
        <v>4346</v>
      </c>
      <c r="G65" s="20">
        <f t="shared" si="13"/>
        <v>0.74532670210941521</v>
      </c>
      <c r="H65" s="20">
        <f t="shared" ref="H65" si="124">F65/$B$3</f>
        <v>0.95790169715671147</v>
      </c>
      <c r="I65" s="27">
        <f t="shared" ref="I65:I96" si="125">IF(F65&gt;$D$2, 1, 0)</f>
        <v>0</v>
      </c>
      <c r="J65" s="24">
        <f t="shared" ref="J65:J96" si="126">IF(F65&gt;$D$4, 1, 0)</f>
        <v>0</v>
      </c>
      <c r="K65" s="27">
        <f t="shared" ref="K65:K96" si="127">IF(F65&gt;$D$5, 1, 0)</f>
        <v>0</v>
      </c>
      <c r="L65">
        <v>1</v>
      </c>
      <c r="M65" s="303">
        <v>9</v>
      </c>
      <c r="N65" s="19">
        <f t="shared" si="2"/>
        <v>9</v>
      </c>
      <c r="O65" s="304" t="s">
        <v>16</v>
      </c>
      <c r="P65" s="17">
        <v>0.33329999999999999</v>
      </c>
      <c r="Q65">
        <v>12.8</v>
      </c>
      <c r="R65" s="19">
        <f t="shared" si="9"/>
        <v>1</v>
      </c>
      <c r="S65" s="19">
        <f t="shared" si="10"/>
        <v>216</v>
      </c>
      <c r="U65">
        <f t="shared" si="18"/>
        <v>4346</v>
      </c>
      <c r="V65">
        <f t="shared" si="19"/>
        <v>0</v>
      </c>
      <c r="W65">
        <f t="shared" si="20"/>
        <v>0</v>
      </c>
      <c r="X65">
        <f t="shared" si="21"/>
        <v>0</v>
      </c>
      <c r="Y65">
        <f t="shared" si="22"/>
        <v>0</v>
      </c>
      <c r="Z65">
        <f t="shared" si="23"/>
        <v>0</v>
      </c>
      <c r="AB65" s="871">
        <v>25</v>
      </c>
      <c r="AC65" s="871">
        <v>10</v>
      </c>
      <c r="AD65" s="871">
        <v>10</v>
      </c>
      <c r="AE65" s="871">
        <v>60</v>
      </c>
      <c r="AF65" s="871">
        <v>10</v>
      </c>
      <c r="AG65" s="871">
        <v>10</v>
      </c>
    </row>
    <row r="66" spans="1:33">
      <c r="A66">
        <v>11</v>
      </c>
      <c r="B66">
        <v>1</v>
      </c>
      <c r="C66">
        <v>2</v>
      </c>
      <c r="D66">
        <v>34</v>
      </c>
      <c r="E66" s="306">
        <v>4496</v>
      </c>
      <c r="F66" s="307">
        <v>4496</v>
      </c>
      <c r="G66" s="20">
        <f t="shared" si="13"/>
        <v>0.77105127765391868</v>
      </c>
      <c r="H66" s="20">
        <f t="shared" ref="H66" si="128">F66/$C$3</f>
        <v>0.97252866104261304</v>
      </c>
      <c r="I66" s="27">
        <f t="shared" si="125"/>
        <v>0</v>
      </c>
      <c r="J66" s="24">
        <f t="shared" si="126"/>
        <v>0</v>
      </c>
      <c r="K66" s="27">
        <f t="shared" si="127"/>
        <v>0</v>
      </c>
      <c r="L66">
        <v>2</v>
      </c>
      <c r="M66" s="308">
        <v>44</v>
      </c>
      <c r="N66" s="19">
        <f t="shared" si="2"/>
        <v>22</v>
      </c>
      <c r="O66" s="309" t="s">
        <v>19</v>
      </c>
      <c r="P66" s="17">
        <v>0.27779999999999999</v>
      </c>
      <c r="Q66">
        <v>17</v>
      </c>
      <c r="R66" s="19">
        <f t="shared" si="9"/>
        <v>1</v>
      </c>
      <c r="S66" s="19">
        <f t="shared" si="10"/>
        <v>266</v>
      </c>
      <c r="U66">
        <f t="shared" si="18"/>
        <v>0</v>
      </c>
      <c r="V66">
        <f t="shared" si="19"/>
        <v>4496</v>
      </c>
      <c r="W66">
        <f t="shared" si="20"/>
        <v>0</v>
      </c>
      <c r="X66">
        <f t="shared" si="21"/>
        <v>0</v>
      </c>
      <c r="Y66">
        <f t="shared" si="22"/>
        <v>0</v>
      </c>
      <c r="Z66">
        <f t="shared" si="23"/>
        <v>0</v>
      </c>
      <c r="AB66" s="871">
        <v>30</v>
      </c>
      <c r="AC66" s="871">
        <v>10</v>
      </c>
      <c r="AD66" s="871">
        <v>20</v>
      </c>
      <c r="AE66" s="871">
        <v>45</v>
      </c>
      <c r="AF66" s="871">
        <v>50</v>
      </c>
      <c r="AG66" s="871">
        <v>25</v>
      </c>
    </row>
    <row r="67" spans="1:33">
      <c r="A67">
        <v>11</v>
      </c>
      <c r="B67">
        <v>1</v>
      </c>
      <c r="C67">
        <v>3</v>
      </c>
      <c r="D67" s="311">
        <v>46</v>
      </c>
      <c r="E67" s="312">
        <v>5918</v>
      </c>
      <c r="F67" s="313">
        <v>5918</v>
      </c>
      <c r="G67" s="20">
        <f t="shared" si="13"/>
        <v>1.014920253815812</v>
      </c>
      <c r="H67" s="20">
        <f t="shared" ref="H67" si="129">F67/$D$3</f>
        <v>0.97560171447411803</v>
      </c>
      <c r="I67" s="27">
        <f t="shared" si="125"/>
        <v>1</v>
      </c>
      <c r="J67" s="24">
        <f t="shared" si="126"/>
        <v>1</v>
      </c>
      <c r="K67" s="27">
        <f t="shared" si="127"/>
        <v>0</v>
      </c>
      <c r="L67">
        <v>1</v>
      </c>
      <c r="M67" s="314">
        <v>33</v>
      </c>
      <c r="N67" s="19">
        <f t="shared" si="2"/>
        <v>33</v>
      </c>
      <c r="O67" s="315" t="s">
        <v>16</v>
      </c>
      <c r="P67" s="17">
        <v>0.44440000000000002</v>
      </c>
      <c r="Q67">
        <v>11.75</v>
      </c>
      <c r="R67" s="19">
        <f t="shared" si="9"/>
        <v>1</v>
      </c>
      <c r="S67" s="19">
        <f t="shared" si="10"/>
        <v>254</v>
      </c>
      <c r="U67">
        <f t="shared" si="18"/>
        <v>0</v>
      </c>
      <c r="V67">
        <f t="shared" si="19"/>
        <v>0</v>
      </c>
      <c r="W67">
        <f t="shared" si="20"/>
        <v>5918</v>
      </c>
      <c r="X67">
        <f t="shared" si="21"/>
        <v>0</v>
      </c>
      <c r="Y67">
        <f t="shared" si="22"/>
        <v>0</v>
      </c>
      <c r="Z67">
        <f t="shared" si="23"/>
        <v>0</v>
      </c>
      <c r="AB67" s="871">
        <v>45</v>
      </c>
      <c r="AC67" s="871">
        <v>10</v>
      </c>
      <c r="AD67" s="871">
        <v>10</v>
      </c>
      <c r="AE67" s="871">
        <v>70</v>
      </c>
      <c r="AF67" s="871">
        <v>25</v>
      </c>
      <c r="AG67" s="871">
        <v>10</v>
      </c>
    </row>
    <row r="68" spans="1:33">
      <c r="A68">
        <v>11</v>
      </c>
      <c r="B68">
        <v>2</v>
      </c>
      <c r="C68">
        <v>1</v>
      </c>
      <c r="D68" s="288">
        <v>74</v>
      </c>
      <c r="E68" s="289">
        <v>1188</v>
      </c>
      <c r="F68" s="290">
        <v>1188</v>
      </c>
      <c r="G68" s="20">
        <f t="shared" ref="G68" si="130">F68/$G$2</f>
        <v>0.85529157667386613</v>
      </c>
      <c r="H68" s="20">
        <f t="shared" ref="H68" si="131">F68/$E$3</f>
        <v>0.93764798737174426</v>
      </c>
      <c r="I68" s="27">
        <f t="shared" ref="I68:I99" si="132">IF(F68&gt;$G$2, 1, 0)</f>
        <v>0</v>
      </c>
      <c r="J68" s="24">
        <f t="shared" ref="J68:J99" si="133">IF(F68&gt;$G$4, 1, 0)</f>
        <v>0</v>
      </c>
      <c r="K68" s="27">
        <f t="shared" ref="K68:K99" si="134">IF(F68&gt;$G$5, 1, 0)</f>
        <v>0</v>
      </c>
      <c r="L68">
        <v>1</v>
      </c>
      <c r="M68" s="291">
        <v>12</v>
      </c>
      <c r="N68" s="19">
        <f t="shared" si="2"/>
        <v>12</v>
      </c>
      <c r="O68" s="292" t="s">
        <v>16</v>
      </c>
      <c r="P68" s="17">
        <v>0.26669999999999999</v>
      </c>
      <c r="Q68">
        <v>9.5</v>
      </c>
      <c r="R68" s="19">
        <f t="shared" si="9"/>
        <v>1</v>
      </c>
      <c r="S68" s="19">
        <f t="shared" si="10"/>
        <v>226</v>
      </c>
      <c r="U68">
        <f t="shared" si="18"/>
        <v>0</v>
      </c>
      <c r="V68">
        <f t="shared" si="19"/>
        <v>0</v>
      </c>
      <c r="W68">
        <f t="shared" si="20"/>
        <v>0</v>
      </c>
      <c r="X68">
        <f t="shared" si="21"/>
        <v>1188</v>
      </c>
      <c r="Y68">
        <f t="shared" si="22"/>
        <v>0</v>
      </c>
      <c r="Z68">
        <f t="shared" si="23"/>
        <v>0</v>
      </c>
      <c r="AB68" s="871">
        <v>50</v>
      </c>
      <c r="AC68" s="871">
        <v>10</v>
      </c>
      <c r="AD68" s="871">
        <v>50</v>
      </c>
      <c r="AE68" s="871">
        <v>10</v>
      </c>
      <c r="AF68" s="871">
        <v>60</v>
      </c>
      <c r="AG68" s="871">
        <v>70</v>
      </c>
    </row>
    <row r="69" spans="1:33">
      <c r="A69">
        <v>11</v>
      </c>
      <c r="B69">
        <v>2</v>
      </c>
      <c r="C69">
        <v>2</v>
      </c>
      <c r="D69" s="283">
        <v>60</v>
      </c>
      <c r="E69" s="284">
        <v>1264</v>
      </c>
      <c r="F69" s="285">
        <v>1264</v>
      </c>
      <c r="G69" s="20">
        <f t="shared" si="26"/>
        <v>0.91000719942404606</v>
      </c>
      <c r="H69" s="20">
        <f t="shared" ref="H69" si="135">F69/$F$3</f>
        <v>0.86397812713602185</v>
      </c>
      <c r="I69" s="27">
        <f t="shared" si="132"/>
        <v>0</v>
      </c>
      <c r="J69" s="24">
        <f t="shared" si="133"/>
        <v>0</v>
      </c>
      <c r="K69" s="27">
        <f t="shared" si="134"/>
        <v>0</v>
      </c>
      <c r="L69">
        <v>1</v>
      </c>
      <c r="M69" s="286">
        <v>57</v>
      </c>
      <c r="N69" s="19">
        <f t="shared" si="2"/>
        <v>57</v>
      </c>
      <c r="O69" s="287" t="s">
        <v>16</v>
      </c>
      <c r="P69" s="17">
        <v>0.2</v>
      </c>
      <c r="Q69">
        <v>21.67</v>
      </c>
      <c r="R69" s="19">
        <f t="shared" si="9"/>
        <v>1</v>
      </c>
      <c r="S69" s="19">
        <f t="shared" si="10"/>
        <v>240</v>
      </c>
      <c r="U69">
        <f t="shared" si="18"/>
        <v>0</v>
      </c>
      <c r="V69">
        <f t="shared" si="19"/>
        <v>0</v>
      </c>
      <c r="W69">
        <f t="shared" si="20"/>
        <v>0</v>
      </c>
      <c r="X69">
        <f t="shared" si="21"/>
        <v>0</v>
      </c>
      <c r="Y69">
        <f t="shared" si="22"/>
        <v>1264</v>
      </c>
      <c r="Z69">
        <f t="shared" si="23"/>
        <v>0</v>
      </c>
      <c r="AB69" s="871">
        <v>40</v>
      </c>
      <c r="AC69" s="871">
        <v>15</v>
      </c>
      <c r="AD69" s="871">
        <v>30</v>
      </c>
      <c r="AE69" s="871">
        <v>20</v>
      </c>
      <c r="AF69" s="871">
        <v>50</v>
      </c>
      <c r="AG69" s="871">
        <v>65</v>
      </c>
    </row>
    <row r="70" spans="1:33">
      <c r="A70">
        <v>11</v>
      </c>
      <c r="B70">
        <v>2</v>
      </c>
      <c r="C70">
        <v>3</v>
      </c>
      <c r="D70" s="293">
        <v>0</v>
      </c>
      <c r="E70" s="294">
        <v>1673</v>
      </c>
      <c r="F70" s="295">
        <v>1673</v>
      </c>
      <c r="G70" s="20">
        <f t="shared" si="26"/>
        <v>1.2044636429085673</v>
      </c>
      <c r="H70" s="20">
        <f t="shared" ref="H70" si="136">F70/$G$3</f>
        <v>0.94948921679909193</v>
      </c>
      <c r="I70" s="27">
        <f t="shared" si="132"/>
        <v>1</v>
      </c>
      <c r="J70" s="24">
        <f t="shared" si="133"/>
        <v>0</v>
      </c>
      <c r="K70" s="27">
        <f t="shared" si="134"/>
        <v>0</v>
      </c>
      <c r="L70">
        <v>1</v>
      </c>
      <c r="M70" s="296">
        <v>96</v>
      </c>
      <c r="N70" s="19">
        <f t="shared" si="2"/>
        <v>96</v>
      </c>
      <c r="O70" s="297" t="s">
        <v>16</v>
      </c>
      <c r="P70" s="17">
        <v>0.1</v>
      </c>
      <c r="Q70">
        <v>6</v>
      </c>
      <c r="R70" s="19">
        <f t="shared" si="9"/>
        <v>0</v>
      </c>
      <c r="S70" s="19">
        <f t="shared" si="10"/>
        <v>300</v>
      </c>
      <c r="U70">
        <f t="shared" si="18"/>
        <v>0</v>
      </c>
      <c r="V70">
        <f t="shared" si="19"/>
        <v>0</v>
      </c>
      <c r="W70">
        <f t="shared" si="20"/>
        <v>0</v>
      </c>
      <c r="X70">
        <f t="shared" si="21"/>
        <v>0</v>
      </c>
      <c r="Y70">
        <f t="shared" si="22"/>
        <v>0</v>
      </c>
      <c r="Z70">
        <f t="shared" si="23"/>
        <v>1673</v>
      </c>
      <c r="AB70" s="871">
        <v>45</v>
      </c>
      <c r="AC70" s="871">
        <v>10</v>
      </c>
      <c r="AD70" s="871">
        <v>70</v>
      </c>
      <c r="AE70" s="871">
        <v>35</v>
      </c>
      <c r="AF70" s="871">
        <v>70</v>
      </c>
      <c r="AG70" s="871">
        <v>80</v>
      </c>
    </row>
    <row r="71" spans="1:33">
      <c r="A71">
        <v>12</v>
      </c>
      <c r="B71">
        <v>1</v>
      </c>
      <c r="C71">
        <v>1</v>
      </c>
      <c r="D71">
        <v>30</v>
      </c>
      <c r="E71" s="323">
        <v>3049</v>
      </c>
      <c r="F71" s="324">
        <v>3049</v>
      </c>
      <c r="G71" s="20">
        <f t="shared" si="13"/>
        <v>0.52289487223460818</v>
      </c>
      <c r="H71" s="20">
        <f t="shared" ref="H71" si="137">F71/$B$3</f>
        <v>0.67202997575490409</v>
      </c>
      <c r="I71" s="27">
        <f t="shared" ref="I71:I102" si="138">IF(F71&gt;$D$2, 1, 0)</f>
        <v>0</v>
      </c>
      <c r="J71" s="24">
        <f t="shared" ref="J71:J102" si="139">IF(F71&gt;$D$4, 1, 0)</f>
        <v>0</v>
      </c>
      <c r="K71" s="27">
        <f t="shared" ref="K71:K102" si="140">IF(F71&gt;$D$5, 1, 0)</f>
        <v>0</v>
      </c>
      <c r="L71">
        <v>2</v>
      </c>
      <c r="M71" s="325">
        <v>11</v>
      </c>
      <c r="N71" s="19">
        <f t="shared" si="2"/>
        <v>5.5</v>
      </c>
      <c r="O71" s="326" t="s">
        <v>16</v>
      </c>
      <c r="P71" s="17">
        <v>0.52629999999999999</v>
      </c>
      <c r="Q71">
        <v>7.9</v>
      </c>
      <c r="R71" s="19">
        <f t="shared" si="9"/>
        <v>1</v>
      </c>
      <c r="S71" s="19">
        <f t="shared" si="10"/>
        <v>270</v>
      </c>
      <c r="U71">
        <f t="shared" si="18"/>
        <v>3049</v>
      </c>
      <c r="V71">
        <f t="shared" si="19"/>
        <v>0</v>
      </c>
      <c r="W71">
        <f t="shared" si="20"/>
        <v>0</v>
      </c>
      <c r="X71">
        <f t="shared" si="21"/>
        <v>0</v>
      </c>
      <c r="Y71">
        <f t="shared" si="22"/>
        <v>0</v>
      </c>
      <c r="Z71">
        <f t="shared" si="23"/>
        <v>0</v>
      </c>
      <c r="AB71" s="871">
        <v>70</v>
      </c>
      <c r="AC71" s="871">
        <v>70</v>
      </c>
      <c r="AD71" s="871">
        <v>65</v>
      </c>
      <c r="AE71" s="871">
        <v>60</v>
      </c>
      <c r="AF71" s="871">
        <v>75</v>
      </c>
      <c r="AG71" s="871">
        <v>80</v>
      </c>
    </row>
    <row r="72" spans="1:33">
      <c r="A72">
        <v>12</v>
      </c>
      <c r="B72">
        <v>1</v>
      </c>
      <c r="C72">
        <v>2</v>
      </c>
      <c r="D72" s="328">
        <v>71</v>
      </c>
      <c r="E72" s="329">
        <v>4524</v>
      </c>
      <c r="F72" s="330">
        <v>4538</v>
      </c>
      <c r="G72" s="20">
        <f t="shared" si="13"/>
        <v>0.77825415880637971</v>
      </c>
      <c r="H72" s="20">
        <f t="shared" ref="H72" si="141">F72/$C$3</f>
        <v>0.98161367077655204</v>
      </c>
      <c r="I72" s="27">
        <f t="shared" si="138"/>
        <v>0</v>
      </c>
      <c r="J72" s="24">
        <f t="shared" si="139"/>
        <v>0</v>
      </c>
      <c r="K72" s="27">
        <f t="shared" si="140"/>
        <v>0</v>
      </c>
      <c r="L72">
        <v>3</v>
      </c>
      <c r="M72" s="332">
        <v>65</v>
      </c>
      <c r="N72" s="19">
        <f t="shared" si="2"/>
        <v>21.666666666666668</v>
      </c>
      <c r="O72" s="331" t="s">
        <v>16</v>
      </c>
      <c r="P72" s="17">
        <v>0.8</v>
      </c>
      <c r="Q72">
        <v>10.08</v>
      </c>
      <c r="R72" s="19">
        <f t="shared" si="9"/>
        <v>1</v>
      </c>
      <c r="S72" s="19">
        <f t="shared" si="10"/>
        <v>229</v>
      </c>
      <c r="U72">
        <f t="shared" si="18"/>
        <v>0</v>
      </c>
      <c r="V72">
        <f t="shared" si="19"/>
        <v>4538</v>
      </c>
      <c r="W72">
        <f t="shared" si="20"/>
        <v>0</v>
      </c>
      <c r="X72">
        <f t="shared" si="21"/>
        <v>0</v>
      </c>
      <c r="Y72">
        <f t="shared" si="22"/>
        <v>0</v>
      </c>
      <c r="Z72">
        <f t="shared" si="23"/>
        <v>0</v>
      </c>
      <c r="AB72" s="871">
        <v>45</v>
      </c>
      <c r="AC72" s="871">
        <v>25</v>
      </c>
      <c r="AD72" s="871">
        <v>25</v>
      </c>
      <c r="AE72" s="871">
        <v>65</v>
      </c>
      <c r="AF72" s="871">
        <v>55</v>
      </c>
      <c r="AG72" s="871">
        <v>10</v>
      </c>
    </row>
    <row r="73" spans="1:33">
      <c r="A73">
        <v>12</v>
      </c>
      <c r="B73">
        <v>1</v>
      </c>
      <c r="C73">
        <v>3</v>
      </c>
      <c r="D73" s="317">
        <v>152</v>
      </c>
      <c r="E73" s="318">
        <v>6012</v>
      </c>
      <c r="F73" s="319">
        <v>6012</v>
      </c>
      <c r="G73" s="20">
        <f t="shared" si="13"/>
        <v>1.031040987823701</v>
      </c>
      <c r="H73" s="20">
        <f t="shared" ref="H73" si="142">F73/$D$3</f>
        <v>0.99109792284866471</v>
      </c>
      <c r="I73" s="27">
        <f t="shared" si="138"/>
        <v>1</v>
      </c>
      <c r="J73" s="24">
        <f t="shared" si="139"/>
        <v>1</v>
      </c>
      <c r="K73" s="27">
        <f t="shared" si="140"/>
        <v>0</v>
      </c>
      <c r="L73">
        <v>2</v>
      </c>
      <c r="M73" s="320">
        <v>24</v>
      </c>
      <c r="N73" s="19">
        <f t="shared" si="2"/>
        <v>12</v>
      </c>
      <c r="O73" s="321" t="s">
        <v>16</v>
      </c>
      <c r="P73" s="17">
        <v>0.45450000000000002</v>
      </c>
      <c r="Q73">
        <v>18.600000000000001</v>
      </c>
      <c r="R73" s="19">
        <f t="shared" si="9"/>
        <v>1</v>
      </c>
      <c r="S73" s="19">
        <f t="shared" si="10"/>
        <v>148</v>
      </c>
      <c r="U73">
        <f t="shared" si="18"/>
        <v>0</v>
      </c>
      <c r="V73">
        <f t="shared" si="19"/>
        <v>0</v>
      </c>
      <c r="W73">
        <f t="shared" si="20"/>
        <v>6012</v>
      </c>
      <c r="X73">
        <f t="shared" si="21"/>
        <v>0</v>
      </c>
      <c r="Y73">
        <f t="shared" si="22"/>
        <v>0</v>
      </c>
      <c r="Z73">
        <f t="shared" si="23"/>
        <v>0</v>
      </c>
      <c r="AB73" s="871">
        <v>45</v>
      </c>
      <c r="AC73" s="871">
        <v>20</v>
      </c>
      <c r="AD73" s="871">
        <v>40</v>
      </c>
      <c r="AE73" s="871">
        <v>80</v>
      </c>
      <c r="AF73" s="871">
        <v>30</v>
      </c>
      <c r="AG73" s="871">
        <v>25</v>
      </c>
    </row>
    <row r="74" spans="1:33">
      <c r="A74">
        <v>12</v>
      </c>
      <c r="B74">
        <v>2</v>
      </c>
      <c r="C74">
        <v>1</v>
      </c>
      <c r="D74" s="336">
        <v>0</v>
      </c>
      <c r="E74" s="337">
        <v>995</v>
      </c>
      <c r="F74" s="338">
        <v>1098</v>
      </c>
      <c r="G74" s="20">
        <f t="shared" ref="G74" si="143">F74/$G$2</f>
        <v>0.79049676025917925</v>
      </c>
      <c r="H74" s="20">
        <f t="shared" ref="H74" si="144">F74/$E$3</f>
        <v>0.8666140489344909</v>
      </c>
      <c r="I74" s="27">
        <f t="shared" ref="I74:I105" si="145">IF(F74&gt;$G$2, 1, 0)</f>
        <v>0</v>
      </c>
      <c r="J74" s="24">
        <f t="shared" ref="J74:J105" si="146">IF(F74&gt;$G$4, 1, 0)</f>
        <v>0</v>
      </c>
      <c r="K74" s="27">
        <f t="shared" ref="K74:K105" si="147">IF(F74&gt;$G$5, 1, 0)</f>
        <v>0</v>
      </c>
      <c r="L74">
        <v>3</v>
      </c>
      <c r="M74" s="339">
        <v>90</v>
      </c>
      <c r="N74" s="19">
        <f t="shared" si="2"/>
        <v>30</v>
      </c>
      <c r="O74" s="340" t="s">
        <v>19</v>
      </c>
      <c r="P74" s="17">
        <v>0.65</v>
      </c>
      <c r="Q74">
        <v>12.77</v>
      </c>
      <c r="R74" s="19">
        <f t="shared" si="9"/>
        <v>0</v>
      </c>
      <c r="S74" s="19">
        <f t="shared" si="10"/>
        <v>300</v>
      </c>
      <c r="U74">
        <f t="shared" si="18"/>
        <v>0</v>
      </c>
      <c r="V74">
        <f t="shared" si="19"/>
        <v>0</v>
      </c>
      <c r="W74">
        <f t="shared" si="20"/>
        <v>0</v>
      </c>
      <c r="X74">
        <f t="shared" si="21"/>
        <v>1098</v>
      </c>
      <c r="Y74">
        <f t="shared" si="22"/>
        <v>0</v>
      </c>
      <c r="Z74">
        <f t="shared" si="23"/>
        <v>0</v>
      </c>
      <c r="AB74" s="871">
        <v>90</v>
      </c>
      <c r="AC74" s="871">
        <v>85</v>
      </c>
      <c r="AD74" s="871">
        <v>85</v>
      </c>
      <c r="AE74" s="871">
        <v>40</v>
      </c>
      <c r="AF74" s="871">
        <v>85</v>
      </c>
      <c r="AG74" s="871">
        <v>70</v>
      </c>
    </row>
    <row r="75" spans="1:33">
      <c r="A75">
        <v>12</v>
      </c>
      <c r="B75">
        <v>2</v>
      </c>
      <c r="C75">
        <v>2</v>
      </c>
      <c r="D75" s="343">
        <v>0</v>
      </c>
      <c r="E75" s="344">
        <v>1417</v>
      </c>
      <c r="F75" s="345">
        <v>1417</v>
      </c>
      <c r="G75" s="20">
        <f t="shared" si="26"/>
        <v>1.0201583873290136</v>
      </c>
      <c r="H75" s="20">
        <f t="shared" ref="H75" si="148">F75/$F$3</f>
        <v>0.96855775803144228</v>
      </c>
      <c r="I75" s="27">
        <f t="shared" si="145"/>
        <v>1</v>
      </c>
      <c r="J75" s="24">
        <f t="shared" si="146"/>
        <v>0</v>
      </c>
      <c r="K75" s="27">
        <f t="shared" si="147"/>
        <v>0</v>
      </c>
      <c r="L75">
        <v>1</v>
      </c>
      <c r="M75" s="346">
        <v>149</v>
      </c>
      <c r="N75" s="19">
        <f t="shared" si="2"/>
        <v>149</v>
      </c>
      <c r="O75" s="347" t="s">
        <v>19</v>
      </c>
      <c r="P75" s="17">
        <v>0.63160000000000005</v>
      </c>
      <c r="Q75">
        <v>10.5</v>
      </c>
      <c r="R75" s="19">
        <f t="shared" si="9"/>
        <v>0</v>
      </c>
      <c r="S75" s="19">
        <f t="shared" si="10"/>
        <v>300</v>
      </c>
      <c r="U75">
        <f t="shared" si="18"/>
        <v>0</v>
      </c>
      <c r="V75">
        <f t="shared" si="19"/>
        <v>0</v>
      </c>
      <c r="W75">
        <f t="shared" si="20"/>
        <v>0</v>
      </c>
      <c r="X75">
        <f t="shared" si="21"/>
        <v>0</v>
      </c>
      <c r="Y75">
        <f t="shared" si="22"/>
        <v>1417</v>
      </c>
      <c r="Z75">
        <f t="shared" si="23"/>
        <v>0</v>
      </c>
      <c r="AB75" s="871">
        <v>70</v>
      </c>
      <c r="AC75" s="871">
        <v>35</v>
      </c>
      <c r="AD75" s="871">
        <v>70</v>
      </c>
      <c r="AE75" s="871">
        <v>60</v>
      </c>
      <c r="AF75" s="871">
        <v>45</v>
      </c>
      <c r="AG75" s="871">
        <v>45</v>
      </c>
    </row>
    <row r="76" spans="1:33">
      <c r="A76">
        <v>12</v>
      </c>
      <c r="B76">
        <v>2</v>
      </c>
      <c r="C76">
        <v>3</v>
      </c>
      <c r="D76" s="350">
        <v>123</v>
      </c>
      <c r="E76" s="351">
        <v>1726</v>
      </c>
      <c r="F76" s="352">
        <v>1726</v>
      </c>
      <c r="G76" s="20">
        <f t="shared" si="26"/>
        <v>1.2426205903527718</v>
      </c>
      <c r="H76" s="20">
        <f t="shared" ref="H76" si="149">F76/$G$3</f>
        <v>0.97956867196367758</v>
      </c>
      <c r="I76" s="27">
        <f t="shared" si="145"/>
        <v>1</v>
      </c>
      <c r="J76" s="24">
        <f t="shared" si="146"/>
        <v>1</v>
      </c>
      <c r="K76" s="27">
        <f t="shared" si="147"/>
        <v>0</v>
      </c>
      <c r="L76">
        <v>1</v>
      </c>
      <c r="M76" s="353">
        <v>51</v>
      </c>
      <c r="N76" s="19">
        <f t="shared" si="2"/>
        <v>51</v>
      </c>
      <c r="O76" s="354" t="s">
        <v>16</v>
      </c>
      <c r="P76" s="17">
        <v>0.46150000000000002</v>
      </c>
      <c r="Q76">
        <v>10.17</v>
      </c>
      <c r="R76" s="19">
        <f t="shared" ref="R76:R139" si="150">IF(D76&gt;0, 1, 0)</f>
        <v>1</v>
      </c>
      <c r="S76" s="19">
        <f t="shared" ref="S76:S139" si="151">300-D76</f>
        <v>177</v>
      </c>
      <c r="U76">
        <f t="shared" si="18"/>
        <v>0</v>
      </c>
      <c r="V76">
        <f t="shared" si="19"/>
        <v>0</v>
      </c>
      <c r="W76">
        <f t="shared" si="20"/>
        <v>0</v>
      </c>
      <c r="X76">
        <f t="shared" si="21"/>
        <v>0</v>
      </c>
      <c r="Y76">
        <f t="shared" si="22"/>
        <v>0</v>
      </c>
      <c r="Z76">
        <f t="shared" si="23"/>
        <v>1726</v>
      </c>
      <c r="AB76" s="871">
        <v>45</v>
      </c>
      <c r="AC76" s="871">
        <v>30</v>
      </c>
      <c r="AD76" s="871">
        <v>30</v>
      </c>
      <c r="AE76" s="871">
        <v>75</v>
      </c>
      <c r="AF76" s="871">
        <v>40</v>
      </c>
      <c r="AG76" s="871">
        <v>45</v>
      </c>
    </row>
    <row r="77" spans="1:33">
      <c r="A77">
        <v>13</v>
      </c>
      <c r="B77">
        <v>1</v>
      </c>
      <c r="C77">
        <v>1</v>
      </c>
      <c r="D77" s="383">
        <v>0</v>
      </c>
      <c r="E77" s="383">
        <v>3598</v>
      </c>
      <c r="F77" s="383">
        <v>3598</v>
      </c>
      <c r="G77" s="20">
        <f t="shared" si="13"/>
        <v>0.61704681872749101</v>
      </c>
      <c r="H77" s="20">
        <f t="shared" ref="H77" si="152">F77/$B$3</f>
        <v>0.79303504518404233</v>
      </c>
      <c r="I77" s="27">
        <f t="shared" ref="I77:I108" si="153">IF(F77&gt;$D$2, 1, 0)</f>
        <v>0</v>
      </c>
      <c r="J77" s="24">
        <f t="shared" ref="J77:J108" si="154">IF(F77&gt;$D$4, 1, 0)</f>
        <v>0</v>
      </c>
      <c r="K77" s="27">
        <f t="shared" ref="K77:K108" si="155">IF(F77&gt;$D$5, 1, 0)</f>
        <v>0</v>
      </c>
      <c r="L77" s="383">
        <v>3</v>
      </c>
      <c r="M77" s="383">
        <v>13</v>
      </c>
      <c r="N77" s="19">
        <f t="shared" ref="N77:N140" si="156">M77/L77</f>
        <v>4.333333333333333</v>
      </c>
      <c r="O77" s="374" t="s">
        <v>19</v>
      </c>
      <c r="P77" s="17">
        <v>0.15</v>
      </c>
      <c r="Q77">
        <v>8.33</v>
      </c>
      <c r="R77" s="19">
        <f t="shared" si="150"/>
        <v>0</v>
      </c>
      <c r="S77" s="19">
        <f t="shared" si="151"/>
        <v>300</v>
      </c>
      <c r="U77">
        <f t="shared" si="18"/>
        <v>3598</v>
      </c>
      <c r="V77">
        <f t="shared" si="19"/>
        <v>0</v>
      </c>
      <c r="W77">
        <f t="shared" si="20"/>
        <v>0</v>
      </c>
      <c r="X77">
        <f t="shared" si="21"/>
        <v>0</v>
      </c>
      <c r="Y77">
        <f t="shared" si="22"/>
        <v>0</v>
      </c>
      <c r="Z77">
        <f t="shared" si="23"/>
        <v>0</v>
      </c>
      <c r="AB77" s="871">
        <v>80</v>
      </c>
      <c r="AC77" s="871">
        <v>25</v>
      </c>
      <c r="AD77" s="871">
        <v>80</v>
      </c>
      <c r="AE77" s="871">
        <v>30</v>
      </c>
      <c r="AF77" s="871">
        <v>90</v>
      </c>
      <c r="AG77" s="871">
        <v>85</v>
      </c>
    </row>
    <row r="78" spans="1:33">
      <c r="A78">
        <v>13</v>
      </c>
      <c r="B78">
        <v>1</v>
      </c>
      <c r="C78">
        <v>2</v>
      </c>
      <c r="D78" s="383">
        <v>0</v>
      </c>
      <c r="E78" s="383">
        <v>4454</v>
      </c>
      <c r="F78" s="383">
        <v>4554</v>
      </c>
      <c r="G78" s="20">
        <f t="shared" si="13"/>
        <v>0.78099811353112669</v>
      </c>
      <c r="H78" s="20">
        <f t="shared" ref="H78" si="157">F78/$C$3</f>
        <v>0.9850746268656716</v>
      </c>
      <c r="I78" s="27">
        <f t="shared" si="153"/>
        <v>0</v>
      </c>
      <c r="J78" s="24">
        <f t="shared" si="154"/>
        <v>0</v>
      </c>
      <c r="K78" s="27">
        <f t="shared" si="155"/>
        <v>0</v>
      </c>
      <c r="L78" s="383">
        <v>4</v>
      </c>
      <c r="M78" s="383">
        <v>98</v>
      </c>
      <c r="N78" s="19">
        <f t="shared" si="156"/>
        <v>24.5</v>
      </c>
      <c r="O78" s="382" t="s">
        <v>19</v>
      </c>
      <c r="P78" s="17">
        <v>0.1</v>
      </c>
      <c r="Q78" s="383">
        <v>6</v>
      </c>
      <c r="R78" s="19">
        <f t="shared" si="150"/>
        <v>0</v>
      </c>
      <c r="S78" s="19">
        <f t="shared" si="151"/>
        <v>300</v>
      </c>
      <c r="U78">
        <f t="shared" si="18"/>
        <v>0</v>
      </c>
      <c r="V78">
        <f t="shared" si="19"/>
        <v>4554</v>
      </c>
      <c r="W78">
        <f t="shared" si="20"/>
        <v>0</v>
      </c>
      <c r="X78">
        <f t="shared" si="21"/>
        <v>0</v>
      </c>
      <c r="Y78">
        <f t="shared" si="22"/>
        <v>0</v>
      </c>
      <c r="Z78">
        <f t="shared" si="23"/>
        <v>0</v>
      </c>
      <c r="AB78" s="871">
        <v>80</v>
      </c>
      <c r="AC78" s="871">
        <v>35</v>
      </c>
      <c r="AD78" s="871">
        <v>80</v>
      </c>
      <c r="AE78" s="871">
        <v>50</v>
      </c>
      <c r="AF78" s="871">
        <v>80</v>
      </c>
      <c r="AG78" s="871">
        <v>60</v>
      </c>
    </row>
    <row r="79" spans="1:33">
      <c r="A79">
        <v>13</v>
      </c>
      <c r="B79">
        <v>1</v>
      </c>
      <c r="C79">
        <v>3</v>
      </c>
      <c r="D79" s="376">
        <v>15</v>
      </c>
      <c r="E79" s="377">
        <v>5843</v>
      </c>
      <c r="F79" s="378">
        <v>5860</v>
      </c>
      <c r="G79" s="20">
        <f t="shared" si="13"/>
        <v>1.0049734179386041</v>
      </c>
      <c r="H79" s="20">
        <f t="shared" ref="H79" si="158">F79/$D$3</f>
        <v>0.96604022420046154</v>
      </c>
      <c r="I79" s="27">
        <f t="shared" si="153"/>
        <v>1</v>
      </c>
      <c r="J79" s="24">
        <f t="shared" si="154"/>
        <v>1</v>
      </c>
      <c r="K79" s="27">
        <f t="shared" si="155"/>
        <v>0</v>
      </c>
      <c r="L79">
        <v>3</v>
      </c>
      <c r="M79" s="380">
        <v>87</v>
      </c>
      <c r="N79" s="19">
        <f t="shared" si="156"/>
        <v>29</v>
      </c>
      <c r="O79" s="379" t="s">
        <v>16</v>
      </c>
      <c r="P79" s="17">
        <v>0.1</v>
      </c>
      <c r="Q79">
        <v>11</v>
      </c>
      <c r="R79" s="19">
        <f t="shared" si="150"/>
        <v>1</v>
      </c>
      <c r="S79" s="19">
        <f t="shared" si="151"/>
        <v>285</v>
      </c>
      <c r="U79">
        <f t="shared" si="18"/>
        <v>0</v>
      </c>
      <c r="V79">
        <f t="shared" si="19"/>
        <v>0</v>
      </c>
      <c r="W79">
        <f t="shared" si="20"/>
        <v>5860</v>
      </c>
      <c r="X79">
        <f t="shared" si="21"/>
        <v>0</v>
      </c>
      <c r="Y79">
        <f t="shared" si="22"/>
        <v>0</v>
      </c>
      <c r="Z79">
        <f t="shared" si="23"/>
        <v>0</v>
      </c>
      <c r="AB79" s="871">
        <v>90</v>
      </c>
      <c r="AC79" s="871">
        <v>20</v>
      </c>
      <c r="AD79" s="871">
        <v>85</v>
      </c>
      <c r="AE79" s="871">
        <v>55</v>
      </c>
      <c r="AF79" s="871">
        <v>80</v>
      </c>
      <c r="AG79" s="871">
        <v>70</v>
      </c>
    </row>
    <row r="80" spans="1:33">
      <c r="A80">
        <v>13</v>
      </c>
      <c r="B80">
        <v>2</v>
      </c>
      <c r="C80">
        <v>1</v>
      </c>
      <c r="D80" s="362">
        <v>0</v>
      </c>
      <c r="E80" s="363">
        <v>1008</v>
      </c>
      <c r="F80" s="364">
        <v>1023</v>
      </c>
      <c r="G80" s="20">
        <f t="shared" ref="G80" si="159">F80/$G$2</f>
        <v>0.73650107991360692</v>
      </c>
      <c r="H80" s="20">
        <f t="shared" ref="H80" si="160">F80/$E$3</f>
        <v>0.80741910023677976</v>
      </c>
      <c r="I80" s="27">
        <f t="shared" ref="I80:I111" si="161">IF(F80&gt;$G$2, 1, 0)</f>
        <v>0</v>
      </c>
      <c r="J80" s="24">
        <f t="shared" ref="J80:J111" si="162">IF(F80&gt;$G$4, 1, 0)</f>
        <v>0</v>
      </c>
      <c r="K80" s="27">
        <f t="shared" ref="K80:K111" si="163">IF(F80&gt;$G$5, 1, 0)</f>
        <v>0</v>
      </c>
      <c r="L80">
        <v>2</v>
      </c>
      <c r="M80" s="365">
        <v>30</v>
      </c>
      <c r="N80" s="19">
        <f t="shared" si="156"/>
        <v>15</v>
      </c>
      <c r="O80" s="366" t="s">
        <v>19</v>
      </c>
      <c r="P80" s="17">
        <v>0.3</v>
      </c>
      <c r="Q80">
        <v>16.670000000000002</v>
      </c>
      <c r="R80" s="19">
        <f t="shared" si="150"/>
        <v>0</v>
      </c>
      <c r="S80" s="19">
        <f t="shared" si="151"/>
        <v>300</v>
      </c>
      <c r="U80">
        <f t="shared" si="18"/>
        <v>0</v>
      </c>
      <c r="V80">
        <f t="shared" si="19"/>
        <v>0</v>
      </c>
      <c r="W80">
        <f t="shared" si="20"/>
        <v>0</v>
      </c>
      <c r="X80">
        <f t="shared" si="21"/>
        <v>1023</v>
      </c>
      <c r="Y80">
        <f t="shared" si="22"/>
        <v>0</v>
      </c>
      <c r="Z80">
        <f t="shared" si="23"/>
        <v>0</v>
      </c>
      <c r="AB80" s="871">
        <v>80</v>
      </c>
      <c r="AC80" s="871">
        <v>50</v>
      </c>
      <c r="AD80" s="871">
        <v>50</v>
      </c>
      <c r="AE80" s="871">
        <v>30</v>
      </c>
      <c r="AF80" s="871">
        <v>65</v>
      </c>
      <c r="AG80" s="871">
        <v>65</v>
      </c>
    </row>
    <row r="81" spans="1:33">
      <c r="A81">
        <v>13</v>
      </c>
      <c r="B81">
        <v>2</v>
      </c>
      <c r="C81">
        <v>2</v>
      </c>
      <c r="D81" s="368">
        <v>22</v>
      </c>
      <c r="E81" s="369">
        <v>1339</v>
      </c>
      <c r="F81" s="370">
        <v>1339</v>
      </c>
      <c r="G81" s="20">
        <f t="shared" si="26"/>
        <v>0.9640028797696184</v>
      </c>
      <c r="H81" s="20">
        <f t="shared" ref="H81" si="164">F81/$F$3</f>
        <v>0.9152426520847573</v>
      </c>
      <c r="I81" s="27">
        <f t="shared" si="161"/>
        <v>0</v>
      </c>
      <c r="J81" s="24">
        <f t="shared" si="162"/>
        <v>0</v>
      </c>
      <c r="K81" s="27">
        <f t="shared" si="163"/>
        <v>0</v>
      </c>
      <c r="L81">
        <v>1</v>
      </c>
      <c r="M81" s="371">
        <v>82</v>
      </c>
      <c r="N81" s="19">
        <f t="shared" si="156"/>
        <v>82</v>
      </c>
      <c r="O81" s="372" t="s">
        <v>19</v>
      </c>
      <c r="P81" s="17">
        <v>0.16669999999999999</v>
      </c>
      <c r="Q81">
        <v>8</v>
      </c>
      <c r="R81" s="19">
        <f t="shared" si="150"/>
        <v>1</v>
      </c>
      <c r="S81" s="19">
        <f t="shared" si="151"/>
        <v>278</v>
      </c>
      <c r="U81">
        <f t="shared" ref="U81:U144" si="165">IF($B81*10+$C81=11, $F81, 0)</f>
        <v>0</v>
      </c>
      <c r="V81">
        <f t="shared" ref="V81:V144" si="166">IF($B81*10+$C81=12, $F81, 0)</f>
        <v>0</v>
      </c>
      <c r="W81">
        <f t="shared" ref="W81:W144" si="167">IF($B81*10+$C81=13, $F81, 0)</f>
        <v>0</v>
      </c>
      <c r="X81">
        <f t="shared" ref="X81:X144" si="168">IF($B81*10+$C81=21, $F81, 0)</f>
        <v>0</v>
      </c>
      <c r="Y81">
        <f t="shared" ref="Y81:Y144" si="169">IF($B81*10+$C81=22, $F81, 0)</f>
        <v>1339</v>
      </c>
      <c r="Z81">
        <f t="shared" ref="Z81:Z144" si="170">IF($B81*10+$C81=23, $F81, 0)</f>
        <v>0</v>
      </c>
      <c r="AB81" s="871">
        <v>75</v>
      </c>
      <c r="AC81" s="871">
        <v>40</v>
      </c>
      <c r="AD81" s="871">
        <v>75</v>
      </c>
      <c r="AE81" s="871">
        <v>50</v>
      </c>
      <c r="AF81" s="871">
        <v>65</v>
      </c>
      <c r="AG81" s="871">
        <v>65</v>
      </c>
    </row>
    <row r="82" spans="1:33">
      <c r="A82">
        <v>13</v>
      </c>
      <c r="B82">
        <v>2</v>
      </c>
      <c r="C82">
        <v>3</v>
      </c>
      <c r="D82" s="356">
        <v>0</v>
      </c>
      <c r="E82" s="357">
        <v>1508</v>
      </c>
      <c r="F82" s="358">
        <v>1508</v>
      </c>
      <c r="G82" s="20">
        <f t="shared" si="26"/>
        <v>1.0856731461483082</v>
      </c>
      <c r="H82" s="20">
        <f t="shared" ref="H82" si="171">F82/$G$3</f>
        <v>0.85584562996594782</v>
      </c>
      <c r="I82" s="27">
        <f t="shared" si="161"/>
        <v>1</v>
      </c>
      <c r="J82" s="24">
        <f t="shared" si="162"/>
        <v>0</v>
      </c>
      <c r="K82" s="27">
        <f t="shared" si="163"/>
        <v>0</v>
      </c>
      <c r="L82">
        <v>2</v>
      </c>
      <c r="M82" s="359">
        <v>92</v>
      </c>
      <c r="N82" s="19">
        <f t="shared" si="156"/>
        <v>46</v>
      </c>
      <c r="O82" s="360" t="s">
        <v>16</v>
      </c>
      <c r="P82" s="17">
        <v>0.2</v>
      </c>
      <c r="Q82">
        <v>18</v>
      </c>
      <c r="R82" s="19">
        <f t="shared" si="150"/>
        <v>0</v>
      </c>
      <c r="S82" s="19">
        <f t="shared" si="151"/>
        <v>300</v>
      </c>
      <c r="U82">
        <f t="shared" si="165"/>
        <v>0</v>
      </c>
      <c r="V82">
        <f t="shared" si="166"/>
        <v>0</v>
      </c>
      <c r="W82">
        <f t="shared" si="167"/>
        <v>0</v>
      </c>
      <c r="X82">
        <f t="shared" si="168"/>
        <v>0</v>
      </c>
      <c r="Y82">
        <f t="shared" si="169"/>
        <v>0</v>
      </c>
      <c r="Z82">
        <f t="shared" si="170"/>
        <v>1508</v>
      </c>
      <c r="AB82" s="871">
        <v>75</v>
      </c>
      <c r="AC82" s="871">
        <v>20</v>
      </c>
      <c r="AD82" s="871">
        <v>70</v>
      </c>
      <c r="AE82" s="871">
        <v>30</v>
      </c>
      <c r="AF82" s="871">
        <v>70</v>
      </c>
      <c r="AG82" s="871">
        <v>70</v>
      </c>
    </row>
    <row r="83" spans="1:33">
      <c r="A83">
        <v>14</v>
      </c>
      <c r="B83">
        <v>1</v>
      </c>
      <c r="C83">
        <v>1</v>
      </c>
      <c r="D83" s="393">
        <v>0</v>
      </c>
      <c r="E83" s="394">
        <v>3333</v>
      </c>
      <c r="F83" s="395">
        <v>3333</v>
      </c>
      <c r="G83" s="20">
        <f t="shared" ref="G83:G145" si="172">F83/$D$2</f>
        <v>0.57160006859886814</v>
      </c>
      <c r="H83" s="20">
        <f t="shared" ref="H83" si="173">F83/$B$3</f>
        <v>0.73462640511351118</v>
      </c>
      <c r="I83" s="27">
        <f t="shared" ref="I83:I114" si="174">IF(F83&gt;$D$2, 1, 0)</f>
        <v>0</v>
      </c>
      <c r="J83" s="24">
        <f t="shared" ref="J83:J114" si="175">IF(F83&gt;$D$4, 1, 0)</f>
        <v>0</v>
      </c>
      <c r="K83" s="27">
        <f t="shared" ref="K83:K114" si="176">IF(F83&gt;$D$5, 1, 0)</f>
        <v>0</v>
      </c>
      <c r="L83">
        <v>2</v>
      </c>
      <c r="M83" s="396">
        <v>18</v>
      </c>
      <c r="N83" s="19">
        <f t="shared" si="156"/>
        <v>9</v>
      </c>
      <c r="O83" s="397" t="s">
        <v>19</v>
      </c>
      <c r="P83" s="17">
        <v>0.3</v>
      </c>
      <c r="Q83">
        <v>10.83</v>
      </c>
      <c r="R83" s="19">
        <f t="shared" si="150"/>
        <v>0</v>
      </c>
      <c r="S83" s="19">
        <f t="shared" si="151"/>
        <v>300</v>
      </c>
      <c r="U83">
        <f t="shared" si="165"/>
        <v>3333</v>
      </c>
      <c r="V83">
        <f t="shared" si="166"/>
        <v>0</v>
      </c>
      <c r="W83">
        <f t="shared" si="167"/>
        <v>0</v>
      </c>
      <c r="X83">
        <f t="shared" si="168"/>
        <v>0</v>
      </c>
      <c r="Y83">
        <f t="shared" si="169"/>
        <v>0</v>
      </c>
      <c r="Z83">
        <f t="shared" si="170"/>
        <v>0</v>
      </c>
      <c r="AB83" s="871">
        <v>85</v>
      </c>
      <c r="AC83" s="871">
        <v>35</v>
      </c>
      <c r="AD83" s="871">
        <v>85</v>
      </c>
      <c r="AE83" s="871">
        <v>25</v>
      </c>
      <c r="AF83" s="871">
        <v>85</v>
      </c>
      <c r="AG83" s="871">
        <v>80</v>
      </c>
    </row>
    <row r="84" spans="1:33">
      <c r="A84">
        <v>14</v>
      </c>
      <c r="B84">
        <v>1</v>
      </c>
      <c r="C84">
        <v>2</v>
      </c>
      <c r="D84" s="387">
        <v>34</v>
      </c>
      <c r="E84" s="388">
        <v>4591</v>
      </c>
      <c r="F84" s="389">
        <v>4591</v>
      </c>
      <c r="G84" s="20">
        <f t="shared" si="172"/>
        <v>0.78734350883210424</v>
      </c>
      <c r="H84" s="20">
        <f t="shared" ref="H84" si="177">F84/$C$3</f>
        <v>0.99307808782176077</v>
      </c>
      <c r="I84" s="27">
        <f t="shared" si="174"/>
        <v>0</v>
      </c>
      <c r="J84" s="24">
        <f t="shared" si="175"/>
        <v>0</v>
      </c>
      <c r="K84" s="27">
        <f t="shared" si="176"/>
        <v>0</v>
      </c>
      <c r="L84" s="383">
        <v>3</v>
      </c>
      <c r="M84" s="390">
        <v>67</v>
      </c>
      <c r="N84" s="19">
        <f t="shared" si="156"/>
        <v>22.333333333333332</v>
      </c>
      <c r="O84" s="391" t="s">
        <v>16</v>
      </c>
      <c r="P84" s="17">
        <v>0.44440000000000002</v>
      </c>
      <c r="Q84">
        <v>13.75</v>
      </c>
      <c r="R84" s="19">
        <f t="shared" si="150"/>
        <v>1</v>
      </c>
      <c r="S84" s="19">
        <f t="shared" si="151"/>
        <v>266</v>
      </c>
      <c r="U84">
        <f t="shared" si="165"/>
        <v>0</v>
      </c>
      <c r="V84">
        <f t="shared" si="166"/>
        <v>4591</v>
      </c>
      <c r="W84">
        <f t="shared" si="167"/>
        <v>0</v>
      </c>
      <c r="X84">
        <f t="shared" si="168"/>
        <v>0</v>
      </c>
      <c r="Y84">
        <f t="shared" si="169"/>
        <v>0</v>
      </c>
      <c r="Z84">
        <f t="shared" si="170"/>
        <v>0</v>
      </c>
      <c r="AB84" s="871">
        <v>75</v>
      </c>
      <c r="AC84" s="871">
        <v>25</v>
      </c>
      <c r="AD84" s="871">
        <v>80</v>
      </c>
      <c r="AE84" s="871">
        <v>40</v>
      </c>
      <c r="AF84" s="871">
        <v>85</v>
      </c>
      <c r="AG84" s="871">
        <v>65</v>
      </c>
    </row>
    <row r="85" spans="1:33">
      <c r="A85">
        <v>14</v>
      </c>
      <c r="B85">
        <v>1</v>
      </c>
      <c r="C85">
        <v>3</v>
      </c>
      <c r="D85" s="399">
        <v>64</v>
      </c>
      <c r="E85" s="400">
        <v>6032</v>
      </c>
      <c r="F85" s="401">
        <v>6032</v>
      </c>
      <c r="G85" s="20">
        <f t="shared" si="172"/>
        <v>1.0344709312296347</v>
      </c>
      <c r="H85" s="20">
        <f t="shared" ref="H85" si="178">F85/$D$3</f>
        <v>0.99439498846027041</v>
      </c>
      <c r="I85" s="27">
        <f t="shared" si="174"/>
        <v>1</v>
      </c>
      <c r="J85" s="24">
        <f t="shared" si="175"/>
        <v>1</v>
      </c>
      <c r="K85" s="27">
        <f t="shared" si="176"/>
        <v>0</v>
      </c>
      <c r="L85">
        <v>3</v>
      </c>
      <c r="M85" s="402">
        <v>60</v>
      </c>
      <c r="N85" s="19">
        <f t="shared" si="156"/>
        <v>20</v>
      </c>
      <c r="O85" s="403" t="s">
        <v>16</v>
      </c>
      <c r="P85" s="17">
        <v>0.5</v>
      </c>
      <c r="Q85">
        <v>9.7799999999999994</v>
      </c>
      <c r="R85" s="19">
        <f t="shared" si="150"/>
        <v>1</v>
      </c>
      <c r="S85" s="19">
        <f t="shared" si="151"/>
        <v>236</v>
      </c>
      <c r="U85">
        <f t="shared" si="165"/>
        <v>0</v>
      </c>
      <c r="V85">
        <f t="shared" si="166"/>
        <v>0</v>
      </c>
      <c r="W85">
        <f t="shared" si="167"/>
        <v>6032</v>
      </c>
      <c r="X85">
        <f t="shared" si="168"/>
        <v>0</v>
      </c>
      <c r="Y85">
        <f t="shared" si="169"/>
        <v>0</v>
      </c>
      <c r="Z85">
        <f t="shared" si="170"/>
        <v>0</v>
      </c>
      <c r="AB85" s="871">
        <v>85</v>
      </c>
      <c r="AC85" s="871">
        <v>15</v>
      </c>
      <c r="AD85" s="871">
        <v>75</v>
      </c>
      <c r="AE85" s="871">
        <v>40</v>
      </c>
      <c r="AF85" s="871">
        <v>75</v>
      </c>
      <c r="AG85" s="871">
        <v>60</v>
      </c>
    </row>
    <row r="86" spans="1:33">
      <c r="A86">
        <v>14</v>
      </c>
      <c r="B86">
        <v>2</v>
      </c>
      <c r="C86">
        <v>1</v>
      </c>
      <c r="D86" s="415">
        <v>0</v>
      </c>
      <c r="E86" s="416">
        <v>518</v>
      </c>
      <c r="F86" s="417">
        <v>775</v>
      </c>
      <c r="G86" s="20">
        <f t="shared" ref="G86:G148" si="179">F86/$G$2</f>
        <v>0.55795536357091435</v>
      </c>
      <c r="H86" s="20">
        <f t="shared" ref="H86" si="180">F86/$E$3</f>
        <v>0.61168113654301504</v>
      </c>
      <c r="I86" s="27">
        <f t="shared" ref="I86:I117" si="181">IF(F86&gt;$G$2, 1, 0)</f>
        <v>0</v>
      </c>
      <c r="J86" s="24">
        <f t="shared" ref="J86:J117" si="182">IF(F86&gt;$G$4, 1, 0)</f>
        <v>0</v>
      </c>
      <c r="K86" s="27">
        <f t="shared" ref="K86:K117" si="183">IF(F86&gt;$G$5, 1, 0)</f>
        <v>0</v>
      </c>
      <c r="L86">
        <v>3</v>
      </c>
      <c r="M86" s="419">
        <v>24</v>
      </c>
      <c r="N86" s="19">
        <f t="shared" si="156"/>
        <v>8</v>
      </c>
      <c r="O86" s="418" t="s">
        <v>19</v>
      </c>
      <c r="P86" s="17">
        <v>0.25</v>
      </c>
      <c r="Q86">
        <v>18.8</v>
      </c>
      <c r="R86" s="19">
        <f t="shared" si="150"/>
        <v>0</v>
      </c>
      <c r="S86" s="19">
        <f t="shared" si="151"/>
        <v>300</v>
      </c>
      <c r="U86">
        <f t="shared" si="165"/>
        <v>0</v>
      </c>
      <c r="V86">
        <f t="shared" si="166"/>
        <v>0</v>
      </c>
      <c r="W86">
        <f t="shared" si="167"/>
        <v>0</v>
      </c>
      <c r="X86">
        <f t="shared" si="168"/>
        <v>775</v>
      </c>
      <c r="Y86">
        <f t="shared" si="169"/>
        <v>0</v>
      </c>
      <c r="Z86">
        <f t="shared" si="170"/>
        <v>0</v>
      </c>
      <c r="AB86" s="871">
        <v>100</v>
      </c>
      <c r="AC86" s="871">
        <v>35</v>
      </c>
      <c r="AD86" s="871">
        <v>100</v>
      </c>
      <c r="AE86" s="871">
        <v>5</v>
      </c>
      <c r="AF86" s="871">
        <v>95</v>
      </c>
      <c r="AG86" s="871">
        <v>90</v>
      </c>
    </row>
    <row r="87" spans="1:33">
      <c r="A87">
        <v>14</v>
      </c>
      <c r="B87">
        <v>2</v>
      </c>
      <c r="C87">
        <v>2</v>
      </c>
      <c r="D87">
        <v>0</v>
      </c>
      <c r="E87" s="410">
        <v>1229</v>
      </c>
      <c r="F87" s="411">
        <v>1229</v>
      </c>
      <c r="G87" s="20">
        <f t="shared" si="179"/>
        <v>0.884809215262779</v>
      </c>
      <c r="H87" s="20">
        <f t="shared" ref="H87" si="184">F87/$F$3</f>
        <v>0.84005468215994528</v>
      </c>
      <c r="I87" s="27">
        <f t="shared" si="181"/>
        <v>0</v>
      </c>
      <c r="J87" s="24">
        <f t="shared" si="182"/>
        <v>0</v>
      </c>
      <c r="K87" s="27">
        <f t="shared" si="183"/>
        <v>0</v>
      </c>
      <c r="L87">
        <v>2</v>
      </c>
      <c r="M87" s="412">
        <v>101</v>
      </c>
      <c r="N87" s="19">
        <f t="shared" si="156"/>
        <v>50.5</v>
      </c>
      <c r="O87" s="413" t="s">
        <v>19</v>
      </c>
      <c r="P87" s="17">
        <v>0.36840000000000001</v>
      </c>
      <c r="Q87">
        <v>9.57</v>
      </c>
      <c r="R87" s="19">
        <f t="shared" si="150"/>
        <v>0</v>
      </c>
      <c r="S87" s="19">
        <f t="shared" si="151"/>
        <v>300</v>
      </c>
      <c r="U87">
        <f t="shared" si="165"/>
        <v>0</v>
      </c>
      <c r="V87">
        <f t="shared" si="166"/>
        <v>0</v>
      </c>
      <c r="W87">
        <f t="shared" si="167"/>
        <v>0</v>
      </c>
      <c r="X87">
        <f t="shared" si="168"/>
        <v>0</v>
      </c>
      <c r="Y87">
        <f t="shared" si="169"/>
        <v>1229</v>
      </c>
      <c r="Z87">
        <f t="shared" si="170"/>
        <v>0</v>
      </c>
      <c r="AB87" s="871">
        <v>90</v>
      </c>
      <c r="AC87" s="871">
        <v>30</v>
      </c>
      <c r="AD87" s="871">
        <v>95</v>
      </c>
      <c r="AE87" s="871">
        <v>25</v>
      </c>
      <c r="AF87" s="871">
        <v>90</v>
      </c>
      <c r="AG87" s="871">
        <v>90</v>
      </c>
    </row>
    <row r="88" spans="1:33">
      <c r="A88">
        <v>14</v>
      </c>
      <c r="B88">
        <v>2</v>
      </c>
      <c r="C88">
        <v>3</v>
      </c>
      <c r="D88" s="405">
        <v>51</v>
      </c>
      <c r="E88" s="406">
        <v>1596</v>
      </c>
      <c r="F88" s="407">
        <v>1740</v>
      </c>
      <c r="G88" s="20">
        <f t="shared" si="179"/>
        <v>1.2526997840172787</v>
      </c>
      <c r="H88" s="20">
        <f t="shared" ref="H88" si="185">F88/$G$3</f>
        <v>0.98751418842224747</v>
      </c>
      <c r="I88" s="27">
        <f t="shared" si="181"/>
        <v>1</v>
      </c>
      <c r="J88" s="24">
        <f t="shared" si="182"/>
        <v>1</v>
      </c>
      <c r="K88" s="27">
        <f t="shared" si="183"/>
        <v>1</v>
      </c>
      <c r="L88" s="409">
        <v>2</v>
      </c>
      <c r="M88" s="409">
        <v>83</v>
      </c>
      <c r="N88" s="19">
        <f t="shared" si="156"/>
        <v>41.5</v>
      </c>
      <c r="O88" s="408" t="s">
        <v>16</v>
      </c>
      <c r="P88" s="17">
        <v>0.35289999999999999</v>
      </c>
      <c r="Q88">
        <v>9.67</v>
      </c>
      <c r="R88" s="19">
        <f t="shared" si="150"/>
        <v>1</v>
      </c>
      <c r="S88" s="19">
        <f t="shared" si="151"/>
        <v>249</v>
      </c>
      <c r="U88">
        <f t="shared" si="165"/>
        <v>0</v>
      </c>
      <c r="V88">
        <f t="shared" si="166"/>
        <v>0</v>
      </c>
      <c r="W88">
        <f t="shared" si="167"/>
        <v>0</v>
      </c>
      <c r="X88">
        <f t="shared" si="168"/>
        <v>0</v>
      </c>
      <c r="Y88">
        <f t="shared" si="169"/>
        <v>0</v>
      </c>
      <c r="Z88">
        <f t="shared" si="170"/>
        <v>1740</v>
      </c>
      <c r="AB88" s="871">
        <v>90</v>
      </c>
      <c r="AC88" s="871">
        <v>30</v>
      </c>
      <c r="AD88" s="871">
        <v>30</v>
      </c>
      <c r="AE88" s="871">
        <v>15</v>
      </c>
      <c r="AF88" s="871">
        <v>80</v>
      </c>
      <c r="AG88" s="871">
        <v>85</v>
      </c>
    </row>
    <row r="89" spans="1:33">
      <c r="A89">
        <v>15</v>
      </c>
      <c r="B89">
        <v>1</v>
      </c>
      <c r="C89">
        <v>1</v>
      </c>
      <c r="D89" s="440">
        <v>133</v>
      </c>
      <c r="E89" s="441">
        <v>3843</v>
      </c>
      <c r="F89" s="442">
        <v>3843</v>
      </c>
      <c r="G89" s="20">
        <f t="shared" si="172"/>
        <v>0.65906362545018005</v>
      </c>
      <c r="H89" s="20">
        <f t="shared" ref="H89" si="186">F89/$B$3</f>
        <v>0.84703548600396739</v>
      </c>
      <c r="I89" s="27">
        <f t="shared" ref="I89:I120" si="187">IF(F89&gt;$D$2, 1, 0)</f>
        <v>0</v>
      </c>
      <c r="J89" s="24">
        <f t="shared" ref="J89:J120" si="188">IF(F89&gt;$D$4, 1, 0)</f>
        <v>0</v>
      </c>
      <c r="K89" s="27">
        <f t="shared" ref="K89:K120" si="189">IF(F89&gt;$D$5, 1, 0)</f>
        <v>0</v>
      </c>
      <c r="L89">
        <v>1</v>
      </c>
      <c r="M89" s="442">
        <v>14</v>
      </c>
      <c r="N89" s="19">
        <f t="shared" si="156"/>
        <v>14</v>
      </c>
      <c r="O89" s="443" t="s">
        <v>16</v>
      </c>
      <c r="P89" s="17">
        <v>0.63639999999999997</v>
      </c>
      <c r="Q89">
        <v>12.86</v>
      </c>
      <c r="R89" s="19">
        <f t="shared" si="150"/>
        <v>1</v>
      </c>
      <c r="S89" s="19">
        <f t="shared" si="151"/>
        <v>167</v>
      </c>
      <c r="U89">
        <f t="shared" si="165"/>
        <v>3843</v>
      </c>
      <c r="V89">
        <f t="shared" si="166"/>
        <v>0</v>
      </c>
      <c r="W89">
        <f t="shared" si="167"/>
        <v>0</v>
      </c>
      <c r="X89">
        <f t="shared" si="168"/>
        <v>0</v>
      </c>
      <c r="Y89">
        <f t="shared" si="169"/>
        <v>0</v>
      </c>
      <c r="Z89">
        <f t="shared" si="170"/>
        <v>0</v>
      </c>
      <c r="AB89" s="871">
        <v>35</v>
      </c>
      <c r="AC89" s="871">
        <v>80</v>
      </c>
      <c r="AD89" s="871">
        <v>45</v>
      </c>
      <c r="AE89" s="871">
        <v>90</v>
      </c>
      <c r="AF89" s="871">
        <v>85</v>
      </c>
      <c r="AG89" s="871">
        <v>15</v>
      </c>
    </row>
    <row r="90" spans="1:33">
      <c r="A90">
        <v>15</v>
      </c>
      <c r="B90">
        <v>1</v>
      </c>
      <c r="C90">
        <v>2</v>
      </c>
      <c r="D90" s="446">
        <v>22</v>
      </c>
      <c r="E90" s="447">
        <v>4537</v>
      </c>
      <c r="F90" s="448">
        <v>4537</v>
      </c>
      <c r="G90" s="20">
        <f t="shared" si="172"/>
        <v>0.77808266163608297</v>
      </c>
      <c r="H90" s="20">
        <f t="shared" ref="H90" si="190">F90/$C$3</f>
        <v>0.98139736102098207</v>
      </c>
      <c r="I90" s="27">
        <f t="shared" si="187"/>
        <v>0</v>
      </c>
      <c r="J90" s="24">
        <f t="shared" si="188"/>
        <v>0</v>
      </c>
      <c r="K90" s="27">
        <f t="shared" si="189"/>
        <v>0</v>
      </c>
      <c r="L90">
        <v>3</v>
      </c>
      <c r="M90" s="449">
        <v>45</v>
      </c>
      <c r="N90" s="19">
        <f t="shared" si="156"/>
        <v>15</v>
      </c>
      <c r="O90" s="450" t="s">
        <v>16</v>
      </c>
      <c r="P90" s="17">
        <v>0.57889999999999997</v>
      </c>
      <c r="Q90">
        <v>14.27</v>
      </c>
      <c r="R90" s="19">
        <f t="shared" si="150"/>
        <v>1</v>
      </c>
      <c r="S90" s="19">
        <f t="shared" si="151"/>
        <v>278</v>
      </c>
      <c r="U90">
        <f t="shared" si="165"/>
        <v>0</v>
      </c>
      <c r="V90">
        <f t="shared" si="166"/>
        <v>4537</v>
      </c>
      <c r="W90">
        <f t="shared" si="167"/>
        <v>0</v>
      </c>
      <c r="X90">
        <f t="shared" si="168"/>
        <v>0</v>
      </c>
      <c r="Y90">
        <f t="shared" si="169"/>
        <v>0</v>
      </c>
      <c r="Z90">
        <f t="shared" si="170"/>
        <v>0</v>
      </c>
      <c r="AB90" s="871">
        <v>90</v>
      </c>
      <c r="AC90" s="871">
        <v>60</v>
      </c>
      <c r="AD90" s="871">
        <v>80</v>
      </c>
      <c r="AE90" s="871">
        <v>95</v>
      </c>
      <c r="AF90" s="871">
        <v>85</v>
      </c>
      <c r="AG90" s="871">
        <v>25</v>
      </c>
    </row>
    <row r="91" spans="1:33">
      <c r="A91">
        <v>15</v>
      </c>
      <c r="B91">
        <v>1</v>
      </c>
      <c r="C91">
        <v>3</v>
      </c>
      <c r="D91" s="453">
        <v>77</v>
      </c>
      <c r="E91" s="454">
        <v>5873</v>
      </c>
      <c r="F91" s="455">
        <v>5873</v>
      </c>
      <c r="G91" s="20">
        <f t="shared" si="172"/>
        <v>1.0072028811524609</v>
      </c>
      <c r="H91" s="20">
        <f t="shared" ref="H91" si="191">F91/$D$3</f>
        <v>0.96818331684800529</v>
      </c>
      <c r="I91" s="27">
        <f t="shared" si="187"/>
        <v>1</v>
      </c>
      <c r="J91" s="24">
        <f t="shared" si="188"/>
        <v>1</v>
      </c>
      <c r="K91" s="27">
        <f t="shared" si="189"/>
        <v>0</v>
      </c>
      <c r="L91">
        <v>2</v>
      </c>
      <c r="M91" s="456">
        <v>43</v>
      </c>
      <c r="N91" s="19">
        <f t="shared" si="156"/>
        <v>21.5</v>
      </c>
      <c r="O91" s="457" t="s">
        <v>16</v>
      </c>
      <c r="P91" s="17">
        <v>0.52939999999999998</v>
      </c>
      <c r="Q91">
        <v>8.33</v>
      </c>
      <c r="R91" s="19">
        <f t="shared" si="150"/>
        <v>1</v>
      </c>
      <c r="S91" s="19">
        <f t="shared" si="151"/>
        <v>223</v>
      </c>
      <c r="U91">
        <f t="shared" si="165"/>
        <v>0</v>
      </c>
      <c r="V91">
        <f t="shared" si="166"/>
        <v>0</v>
      </c>
      <c r="W91">
        <f t="shared" si="167"/>
        <v>5873</v>
      </c>
      <c r="X91">
        <f t="shared" si="168"/>
        <v>0</v>
      </c>
      <c r="Y91">
        <f t="shared" si="169"/>
        <v>0</v>
      </c>
      <c r="Z91">
        <f t="shared" si="170"/>
        <v>0</v>
      </c>
      <c r="AB91" s="871">
        <v>75</v>
      </c>
      <c r="AC91" s="871">
        <v>75</v>
      </c>
      <c r="AD91" s="871">
        <v>75</v>
      </c>
      <c r="AE91" s="871">
        <v>65</v>
      </c>
      <c r="AF91" s="871">
        <v>85</v>
      </c>
      <c r="AG91" s="871">
        <v>80</v>
      </c>
    </row>
    <row r="92" spans="1:33">
      <c r="A92">
        <v>15</v>
      </c>
      <c r="B92">
        <v>2</v>
      </c>
      <c r="C92">
        <v>1</v>
      </c>
      <c r="D92" s="433">
        <v>141</v>
      </c>
      <c r="E92" s="434">
        <v>1083</v>
      </c>
      <c r="F92" s="435">
        <v>1083</v>
      </c>
      <c r="G92" s="20">
        <f t="shared" ref="G92" si="192">F92/$G$2</f>
        <v>0.77969762419006483</v>
      </c>
      <c r="H92" s="20">
        <f t="shared" ref="H92" si="193">F92/$E$3</f>
        <v>0.85477505919494867</v>
      </c>
      <c r="I92" s="27">
        <f t="shared" ref="I92:I123" si="194">IF(F92&gt;$G$2, 1, 0)</f>
        <v>0</v>
      </c>
      <c r="J92" s="24">
        <f t="shared" ref="J92:J123" si="195">IF(F92&gt;$G$4, 1, 0)</f>
        <v>0</v>
      </c>
      <c r="K92" s="27">
        <f t="shared" ref="K92:K123" si="196">IF(F92&gt;$G$5, 1, 0)</f>
        <v>0</v>
      </c>
      <c r="L92">
        <v>1</v>
      </c>
      <c r="M92" s="436">
        <v>16</v>
      </c>
      <c r="N92" s="19">
        <f t="shared" si="156"/>
        <v>16</v>
      </c>
      <c r="O92" s="437" t="s">
        <v>16</v>
      </c>
      <c r="P92" s="17">
        <v>0.5</v>
      </c>
      <c r="Q92">
        <v>9.1999999999999993</v>
      </c>
      <c r="R92" s="19">
        <f t="shared" si="150"/>
        <v>1</v>
      </c>
      <c r="S92" s="19">
        <f t="shared" si="151"/>
        <v>159</v>
      </c>
      <c r="U92">
        <f t="shared" si="165"/>
        <v>0</v>
      </c>
      <c r="V92">
        <f t="shared" si="166"/>
        <v>0</v>
      </c>
      <c r="W92">
        <f t="shared" si="167"/>
        <v>0</v>
      </c>
      <c r="X92">
        <f t="shared" si="168"/>
        <v>1083</v>
      </c>
      <c r="Y92">
        <f t="shared" si="169"/>
        <v>0</v>
      </c>
      <c r="Z92">
        <f t="shared" si="170"/>
        <v>0</v>
      </c>
      <c r="AB92" s="871">
        <v>60</v>
      </c>
      <c r="AC92" s="871">
        <v>90</v>
      </c>
      <c r="AD92" s="871">
        <v>70</v>
      </c>
      <c r="AE92" s="871">
        <v>80</v>
      </c>
      <c r="AF92" s="871">
        <v>85</v>
      </c>
      <c r="AG92" s="871">
        <v>30</v>
      </c>
    </row>
    <row r="93" spans="1:33">
      <c r="A93">
        <v>15</v>
      </c>
      <c r="B93">
        <v>2</v>
      </c>
      <c r="C93">
        <v>2</v>
      </c>
      <c r="D93" s="421">
        <v>0</v>
      </c>
      <c r="E93" s="422">
        <v>436</v>
      </c>
      <c r="F93" s="423">
        <v>1349</v>
      </c>
      <c r="G93" s="20">
        <f t="shared" si="179"/>
        <v>0.97120230381569472</v>
      </c>
      <c r="H93" s="20">
        <f t="shared" ref="H93" si="197">F93/$F$3</f>
        <v>0.92207792207792205</v>
      </c>
      <c r="I93" s="27">
        <f t="shared" si="194"/>
        <v>0</v>
      </c>
      <c r="J93" s="24">
        <f t="shared" si="195"/>
        <v>0</v>
      </c>
      <c r="K93" s="27">
        <f t="shared" si="196"/>
        <v>0</v>
      </c>
      <c r="L93">
        <v>2</v>
      </c>
      <c r="M93" s="424">
        <v>88</v>
      </c>
      <c r="N93" s="19">
        <f t="shared" si="156"/>
        <v>44</v>
      </c>
      <c r="O93" s="425" t="s">
        <v>19</v>
      </c>
      <c r="P93" s="17">
        <v>0.31580000000000003</v>
      </c>
      <c r="Q93">
        <v>13.17</v>
      </c>
      <c r="R93" s="19">
        <f t="shared" si="150"/>
        <v>0</v>
      </c>
      <c r="S93" s="19">
        <f t="shared" si="151"/>
        <v>300</v>
      </c>
      <c r="U93">
        <f t="shared" si="165"/>
        <v>0</v>
      </c>
      <c r="V93">
        <f t="shared" si="166"/>
        <v>0</v>
      </c>
      <c r="W93">
        <f t="shared" si="167"/>
        <v>0</v>
      </c>
      <c r="X93">
        <f t="shared" si="168"/>
        <v>0</v>
      </c>
      <c r="Y93">
        <f t="shared" si="169"/>
        <v>1349</v>
      </c>
      <c r="Z93">
        <f t="shared" si="170"/>
        <v>0</v>
      </c>
      <c r="AB93" s="871">
        <v>85</v>
      </c>
      <c r="AC93" s="871">
        <v>65</v>
      </c>
      <c r="AD93" s="871">
        <v>80</v>
      </c>
      <c r="AE93" s="871">
        <v>90</v>
      </c>
      <c r="AF93" s="871">
        <v>85</v>
      </c>
      <c r="AG93" s="871">
        <v>50</v>
      </c>
    </row>
    <row r="94" spans="1:33">
      <c r="A94">
        <v>15</v>
      </c>
      <c r="B94">
        <v>2</v>
      </c>
      <c r="C94">
        <v>3</v>
      </c>
      <c r="D94" s="428">
        <v>0</v>
      </c>
      <c r="E94" s="429">
        <v>1448</v>
      </c>
      <c r="F94" s="431">
        <v>1448</v>
      </c>
      <c r="G94" s="20">
        <f t="shared" si="179"/>
        <v>1.0424766018718503</v>
      </c>
      <c r="H94" s="20">
        <f t="shared" ref="H94" si="198">F94/$G$3</f>
        <v>0.82179341657207716</v>
      </c>
      <c r="I94" s="27">
        <f t="shared" si="194"/>
        <v>1</v>
      </c>
      <c r="J94" s="24">
        <f t="shared" si="195"/>
        <v>0</v>
      </c>
      <c r="K94" s="27">
        <f t="shared" si="196"/>
        <v>0</v>
      </c>
      <c r="L94">
        <v>1</v>
      </c>
      <c r="M94" s="430">
        <v>89</v>
      </c>
      <c r="N94" s="19">
        <f t="shared" si="156"/>
        <v>89</v>
      </c>
      <c r="O94" s="431" t="s">
        <v>19</v>
      </c>
      <c r="P94" s="17">
        <v>0.5</v>
      </c>
      <c r="Q94">
        <v>12.3</v>
      </c>
      <c r="R94" s="19">
        <f t="shared" si="150"/>
        <v>0</v>
      </c>
      <c r="S94" s="19">
        <f t="shared" si="151"/>
        <v>300</v>
      </c>
      <c r="U94">
        <f t="shared" si="165"/>
        <v>0</v>
      </c>
      <c r="V94">
        <f t="shared" si="166"/>
        <v>0</v>
      </c>
      <c r="W94">
        <f t="shared" si="167"/>
        <v>0</v>
      </c>
      <c r="X94">
        <f t="shared" si="168"/>
        <v>0</v>
      </c>
      <c r="Y94">
        <f t="shared" si="169"/>
        <v>0</v>
      </c>
      <c r="Z94">
        <f t="shared" si="170"/>
        <v>1448</v>
      </c>
      <c r="AB94" s="871">
        <v>95</v>
      </c>
      <c r="AC94" s="871">
        <v>85</v>
      </c>
      <c r="AD94" s="871">
        <v>75</v>
      </c>
      <c r="AE94" s="871">
        <v>85</v>
      </c>
      <c r="AF94" s="871">
        <v>85</v>
      </c>
      <c r="AG94" s="871">
        <v>50</v>
      </c>
    </row>
    <row r="95" spans="1:33">
      <c r="A95">
        <v>16</v>
      </c>
      <c r="B95">
        <v>1</v>
      </c>
      <c r="C95">
        <v>1</v>
      </c>
      <c r="D95" s="464">
        <v>0</v>
      </c>
      <c r="E95" s="465">
        <v>4274</v>
      </c>
      <c r="F95" s="466">
        <v>4537</v>
      </c>
      <c r="G95" s="20">
        <f t="shared" si="172"/>
        <v>0.77808266163608297</v>
      </c>
      <c r="H95" s="20">
        <f t="shared" ref="H95" si="199">F95/$B$3</f>
        <v>1</v>
      </c>
      <c r="I95" s="27">
        <f t="shared" ref="I95:I126" si="200">IF(F95&gt;$D$2, 1, 0)</f>
        <v>0</v>
      </c>
      <c r="J95" s="24">
        <f t="shared" ref="J95:J126" si="201">IF(F95&gt;$D$4, 1, 0)</f>
        <v>0</v>
      </c>
      <c r="K95" s="27">
        <f t="shared" ref="K95:K126" si="202">IF(F95&gt;$D$5, 1, 0)</f>
        <v>0</v>
      </c>
      <c r="L95">
        <v>2</v>
      </c>
      <c r="M95" s="461">
        <v>14</v>
      </c>
      <c r="N95" s="19">
        <f>M95/L95</f>
        <v>7</v>
      </c>
      <c r="O95" s="467" t="s">
        <v>16</v>
      </c>
      <c r="P95" s="17">
        <v>0.2</v>
      </c>
      <c r="Q95">
        <v>14</v>
      </c>
      <c r="R95" s="19">
        <f t="shared" si="150"/>
        <v>0</v>
      </c>
      <c r="S95" s="19">
        <f t="shared" si="151"/>
        <v>300</v>
      </c>
      <c r="U95">
        <f t="shared" si="165"/>
        <v>4537</v>
      </c>
      <c r="V95">
        <f t="shared" si="166"/>
        <v>0</v>
      </c>
      <c r="W95">
        <f t="shared" si="167"/>
        <v>0</v>
      </c>
      <c r="X95">
        <f t="shared" si="168"/>
        <v>0</v>
      </c>
      <c r="Y95">
        <f t="shared" si="169"/>
        <v>0</v>
      </c>
      <c r="Z95">
        <f t="shared" si="170"/>
        <v>0</v>
      </c>
      <c r="AB95" s="871">
        <v>85</v>
      </c>
      <c r="AC95" s="871">
        <v>45</v>
      </c>
      <c r="AD95" s="871">
        <v>90</v>
      </c>
      <c r="AE95" s="871">
        <v>80</v>
      </c>
      <c r="AF95" s="871">
        <v>95</v>
      </c>
      <c r="AG95" s="871">
        <v>85</v>
      </c>
    </row>
    <row r="96" spans="1:33">
      <c r="A96">
        <v>16</v>
      </c>
      <c r="B96">
        <v>1</v>
      </c>
      <c r="C96">
        <v>2</v>
      </c>
      <c r="D96" s="459">
        <v>0</v>
      </c>
      <c r="E96" s="460">
        <v>4311</v>
      </c>
      <c r="F96" s="462">
        <v>4495</v>
      </c>
      <c r="G96" s="20">
        <f t="shared" si="172"/>
        <v>0.77087978048362205</v>
      </c>
      <c r="H96" s="20">
        <f t="shared" ref="H96" si="203">F96/$C$3</f>
        <v>0.97231235128704308</v>
      </c>
      <c r="I96" s="27">
        <f t="shared" si="200"/>
        <v>0</v>
      </c>
      <c r="J96" s="24">
        <f t="shared" si="201"/>
        <v>0</v>
      </c>
      <c r="K96" s="27">
        <f t="shared" si="202"/>
        <v>0</v>
      </c>
      <c r="L96" s="463">
        <v>7</v>
      </c>
      <c r="M96" s="463">
        <v>85</v>
      </c>
      <c r="N96" s="19">
        <f>M96/L96</f>
        <v>12.142857142857142</v>
      </c>
      <c r="O96" s="467" t="s">
        <v>16</v>
      </c>
      <c r="P96" s="17">
        <v>0.35</v>
      </c>
      <c r="Q96">
        <v>14.86</v>
      </c>
      <c r="R96" s="19">
        <f t="shared" si="150"/>
        <v>0</v>
      </c>
      <c r="S96" s="19">
        <f t="shared" si="151"/>
        <v>300</v>
      </c>
      <c r="U96">
        <f t="shared" si="165"/>
        <v>0</v>
      </c>
      <c r="V96">
        <f t="shared" si="166"/>
        <v>4495</v>
      </c>
      <c r="W96">
        <f t="shared" si="167"/>
        <v>0</v>
      </c>
      <c r="X96">
        <f t="shared" si="168"/>
        <v>0</v>
      </c>
      <c r="Y96">
        <f t="shared" si="169"/>
        <v>0</v>
      </c>
      <c r="Z96">
        <f t="shared" si="170"/>
        <v>0</v>
      </c>
      <c r="AB96" s="871">
        <v>85</v>
      </c>
      <c r="AC96" s="871">
        <v>20</v>
      </c>
      <c r="AD96" s="871">
        <v>85</v>
      </c>
      <c r="AE96" s="871">
        <v>80</v>
      </c>
      <c r="AF96" s="871">
        <v>80</v>
      </c>
      <c r="AG96" s="871">
        <v>70</v>
      </c>
    </row>
    <row r="97" spans="1:33">
      <c r="A97">
        <v>16</v>
      </c>
      <c r="B97">
        <v>1</v>
      </c>
      <c r="C97">
        <v>3</v>
      </c>
      <c r="D97" s="468">
        <v>50</v>
      </c>
      <c r="E97" s="469">
        <v>6008</v>
      </c>
      <c r="F97" s="472">
        <v>6008</v>
      </c>
      <c r="G97" s="20">
        <f t="shared" si="172"/>
        <v>1.030354999142514</v>
      </c>
      <c r="H97" s="20">
        <f t="shared" ref="H97" si="204">F97/$D$3</f>
        <v>0.99043850972634351</v>
      </c>
      <c r="I97" s="27">
        <f t="shared" si="200"/>
        <v>1</v>
      </c>
      <c r="J97" s="24">
        <f t="shared" si="201"/>
        <v>1</v>
      </c>
      <c r="K97" s="27">
        <f t="shared" si="202"/>
        <v>0</v>
      </c>
      <c r="L97">
        <v>4</v>
      </c>
      <c r="M97" s="470">
        <v>53</v>
      </c>
      <c r="N97" s="19">
        <f t="shared" si="156"/>
        <v>13.25</v>
      </c>
      <c r="O97" s="471" t="s">
        <v>16</v>
      </c>
      <c r="P97" s="17">
        <v>0.38890000000000002</v>
      </c>
      <c r="Q97">
        <v>9</v>
      </c>
      <c r="R97" s="19">
        <f t="shared" si="150"/>
        <v>1</v>
      </c>
      <c r="S97" s="19">
        <f t="shared" si="151"/>
        <v>250</v>
      </c>
      <c r="U97">
        <f t="shared" si="165"/>
        <v>0</v>
      </c>
      <c r="V97">
        <f t="shared" si="166"/>
        <v>0</v>
      </c>
      <c r="W97">
        <f t="shared" si="167"/>
        <v>6008</v>
      </c>
      <c r="X97">
        <f t="shared" si="168"/>
        <v>0</v>
      </c>
      <c r="Y97">
        <f t="shared" si="169"/>
        <v>0</v>
      </c>
      <c r="Z97">
        <f t="shared" si="170"/>
        <v>0</v>
      </c>
      <c r="AB97" s="871">
        <v>75</v>
      </c>
      <c r="AC97" s="871">
        <v>15</v>
      </c>
      <c r="AD97" s="871">
        <v>45</v>
      </c>
      <c r="AE97" s="871">
        <v>90</v>
      </c>
      <c r="AF97" s="871">
        <v>50</v>
      </c>
      <c r="AG97" s="871">
        <v>45</v>
      </c>
    </row>
    <row r="98" spans="1:33">
      <c r="A98">
        <v>16</v>
      </c>
      <c r="B98">
        <v>2</v>
      </c>
      <c r="C98">
        <v>1</v>
      </c>
      <c r="D98">
        <v>30</v>
      </c>
      <c r="E98" s="473">
        <v>1267</v>
      </c>
      <c r="F98" s="474">
        <v>1267</v>
      </c>
      <c r="G98" s="20">
        <f t="shared" ref="G98" si="205">F98/$G$2</f>
        <v>0.91216702663786897</v>
      </c>
      <c r="H98" s="20">
        <f t="shared" ref="H98" si="206">F98/$E$3</f>
        <v>1</v>
      </c>
      <c r="I98" s="27">
        <f t="shared" ref="I98:I129" si="207">IF(F98&gt;$G$2, 1, 0)</f>
        <v>0</v>
      </c>
      <c r="J98" s="24">
        <f t="shared" ref="J98:J129" si="208">IF(F98&gt;$G$4, 1, 0)</f>
        <v>0</v>
      </c>
      <c r="K98" s="27">
        <f t="shared" ref="K98:K129" si="209">IF(F98&gt;$G$5, 1, 0)</f>
        <v>0</v>
      </c>
      <c r="L98">
        <v>2</v>
      </c>
      <c r="M98" s="475">
        <v>19</v>
      </c>
      <c r="N98" s="19">
        <f t="shared" si="156"/>
        <v>9.5</v>
      </c>
      <c r="O98" s="476" t="s">
        <v>16</v>
      </c>
      <c r="P98" s="17">
        <v>0.33329999999999999</v>
      </c>
      <c r="Q98">
        <v>7.83</v>
      </c>
      <c r="R98" s="19">
        <f t="shared" si="150"/>
        <v>1</v>
      </c>
      <c r="S98" s="19">
        <f t="shared" si="151"/>
        <v>270</v>
      </c>
      <c r="U98">
        <f t="shared" si="165"/>
        <v>0</v>
      </c>
      <c r="V98">
        <f t="shared" si="166"/>
        <v>0</v>
      </c>
      <c r="W98">
        <f t="shared" si="167"/>
        <v>0</v>
      </c>
      <c r="X98">
        <f t="shared" si="168"/>
        <v>1267</v>
      </c>
      <c r="Y98">
        <f t="shared" si="169"/>
        <v>0</v>
      </c>
      <c r="Z98">
        <f t="shared" si="170"/>
        <v>0</v>
      </c>
      <c r="AB98" s="871">
        <v>95</v>
      </c>
      <c r="AC98" s="871">
        <v>60</v>
      </c>
      <c r="AD98" s="871">
        <v>95</v>
      </c>
      <c r="AE98" s="871">
        <v>40</v>
      </c>
      <c r="AF98" s="871">
        <v>95</v>
      </c>
      <c r="AG98" s="871">
        <v>95</v>
      </c>
    </row>
    <row r="99" spans="1:33">
      <c r="A99">
        <v>16</v>
      </c>
      <c r="B99">
        <v>2</v>
      </c>
      <c r="C99">
        <v>2</v>
      </c>
      <c r="D99" s="482">
        <v>109</v>
      </c>
      <c r="E99" s="483">
        <v>1349</v>
      </c>
      <c r="F99" s="484">
        <v>1349</v>
      </c>
      <c r="G99" s="20">
        <f t="shared" si="179"/>
        <v>0.97120230381569472</v>
      </c>
      <c r="H99" s="20">
        <f t="shared" ref="H99" si="210">F99/$F$3</f>
        <v>0.92207792207792205</v>
      </c>
      <c r="I99" s="27">
        <f t="shared" si="207"/>
        <v>0</v>
      </c>
      <c r="J99" s="24">
        <f t="shared" si="208"/>
        <v>0</v>
      </c>
      <c r="K99" s="27">
        <f t="shared" si="209"/>
        <v>0</v>
      </c>
      <c r="L99">
        <v>3</v>
      </c>
      <c r="M99" s="485">
        <v>86</v>
      </c>
      <c r="N99" s="19">
        <f t="shared" si="156"/>
        <v>28.666666666666668</v>
      </c>
      <c r="O99" s="486" t="s">
        <v>16</v>
      </c>
      <c r="P99" s="17">
        <v>0.16669999999999999</v>
      </c>
      <c r="Q99">
        <v>8</v>
      </c>
      <c r="R99" s="19">
        <f t="shared" si="150"/>
        <v>1</v>
      </c>
      <c r="S99" s="19">
        <f t="shared" si="151"/>
        <v>191</v>
      </c>
      <c r="U99">
        <f t="shared" si="165"/>
        <v>0</v>
      </c>
      <c r="V99">
        <f t="shared" si="166"/>
        <v>0</v>
      </c>
      <c r="W99">
        <f t="shared" si="167"/>
        <v>0</v>
      </c>
      <c r="X99">
        <f t="shared" si="168"/>
        <v>0</v>
      </c>
      <c r="Y99">
        <f t="shared" si="169"/>
        <v>1349</v>
      </c>
      <c r="Z99">
        <f t="shared" si="170"/>
        <v>0</v>
      </c>
      <c r="AB99" s="871">
        <v>75</v>
      </c>
      <c r="AC99" s="871">
        <v>15</v>
      </c>
      <c r="AD99" s="871">
        <v>60</v>
      </c>
      <c r="AE99" s="871">
        <v>75</v>
      </c>
      <c r="AF99" s="871">
        <v>60</v>
      </c>
      <c r="AG99" s="871">
        <v>45</v>
      </c>
    </row>
    <row r="100" spans="1:33">
      <c r="A100">
        <v>16</v>
      </c>
      <c r="B100">
        <v>2</v>
      </c>
      <c r="C100">
        <v>3</v>
      </c>
      <c r="D100" s="477">
        <v>75</v>
      </c>
      <c r="E100" s="478">
        <v>1694</v>
      </c>
      <c r="F100" s="479">
        <v>1694</v>
      </c>
      <c r="G100" s="20">
        <f t="shared" si="179"/>
        <v>1.2195824334053276</v>
      </c>
      <c r="H100" s="20">
        <f t="shared" ref="H100" si="211">F100/$G$3</f>
        <v>0.9614074914869466</v>
      </c>
      <c r="I100" s="27">
        <f t="shared" si="207"/>
        <v>1</v>
      </c>
      <c r="J100" s="24">
        <f t="shared" si="208"/>
        <v>0</v>
      </c>
      <c r="K100" s="27">
        <f t="shared" si="209"/>
        <v>0</v>
      </c>
      <c r="L100" s="480">
        <v>2</v>
      </c>
      <c r="M100" s="480">
        <v>51</v>
      </c>
      <c r="N100" s="19">
        <f t="shared" si="156"/>
        <v>25.5</v>
      </c>
      <c r="O100" s="481" t="s">
        <v>16</v>
      </c>
      <c r="P100" s="17">
        <v>0.25</v>
      </c>
      <c r="Q100">
        <v>12.25</v>
      </c>
      <c r="R100" s="19">
        <f t="shared" si="150"/>
        <v>1</v>
      </c>
      <c r="S100" s="19">
        <f t="shared" si="151"/>
        <v>225</v>
      </c>
      <c r="U100">
        <f t="shared" si="165"/>
        <v>0</v>
      </c>
      <c r="V100">
        <f t="shared" si="166"/>
        <v>0</v>
      </c>
      <c r="W100">
        <f t="shared" si="167"/>
        <v>0</v>
      </c>
      <c r="X100">
        <f t="shared" si="168"/>
        <v>0</v>
      </c>
      <c r="Y100">
        <f t="shared" si="169"/>
        <v>0</v>
      </c>
      <c r="Z100">
        <f t="shared" si="170"/>
        <v>1694</v>
      </c>
      <c r="AB100" s="871">
        <v>75</v>
      </c>
      <c r="AC100" s="871">
        <v>25</v>
      </c>
      <c r="AD100" s="871">
        <v>75</v>
      </c>
      <c r="AE100" s="871">
        <v>60</v>
      </c>
      <c r="AF100" s="871">
        <v>65</v>
      </c>
      <c r="AG100" s="871">
        <v>70</v>
      </c>
    </row>
    <row r="101" spans="1:33">
      <c r="A101">
        <v>17</v>
      </c>
      <c r="B101">
        <v>1</v>
      </c>
      <c r="C101">
        <v>1</v>
      </c>
      <c r="D101" s="509">
        <v>29</v>
      </c>
      <c r="E101" s="510">
        <v>4076</v>
      </c>
      <c r="F101" s="511">
        <v>4076</v>
      </c>
      <c r="G101" s="20">
        <f t="shared" si="172"/>
        <v>0.69902246612930885</v>
      </c>
      <c r="H101" s="20">
        <f t="shared" ref="H101" si="212">F101/$B$3</f>
        <v>0.89839100727352872</v>
      </c>
      <c r="I101" s="27">
        <f t="shared" ref="I101:I132" si="213">IF(F101&gt;$D$2, 1, 0)</f>
        <v>0</v>
      </c>
      <c r="J101" s="24">
        <f t="shared" ref="J101:J132" si="214">IF(F101&gt;$D$4, 1, 0)</f>
        <v>0</v>
      </c>
      <c r="K101" s="27">
        <f t="shared" ref="K101:K132" si="215">IF(F101&gt;$D$5, 1, 0)</f>
        <v>0</v>
      </c>
      <c r="L101">
        <v>2</v>
      </c>
      <c r="M101" s="512">
        <v>16</v>
      </c>
      <c r="N101" s="19">
        <f t="shared" si="156"/>
        <v>8</v>
      </c>
      <c r="O101" s="513" t="s">
        <v>16</v>
      </c>
      <c r="P101" s="17">
        <v>0.57889999999999997</v>
      </c>
      <c r="Q101">
        <v>10.27</v>
      </c>
      <c r="R101" s="19">
        <f t="shared" si="150"/>
        <v>1</v>
      </c>
      <c r="S101" s="19">
        <f t="shared" si="151"/>
        <v>271</v>
      </c>
      <c r="U101">
        <f t="shared" si="165"/>
        <v>4076</v>
      </c>
      <c r="V101">
        <f t="shared" si="166"/>
        <v>0</v>
      </c>
      <c r="W101">
        <f t="shared" si="167"/>
        <v>0</v>
      </c>
      <c r="X101">
        <f t="shared" si="168"/>
        <v>0</v>
      </c>
      <c r="Y101">
        <f t="shared" si="169"/>
        <v>0</v>
      </c>
      <c r="Z101">
        <f t="shared" si="170"/>
        <v>0</v>
      </c>
      <c r="AB101" s="871">
        <v>75</v>
      </c>
      <c r="AC101" s="871">
        <v>55</v>
      </c>
      <c r="AD101" s="871">
        <v>70</v>
      </c>
      <c r="AE101" s="871">
        <v>70</v>
      </c>
      <c r="AF101" s="871">
        <v>80</v>
      </c>
      <c r="AG101" s="871">
        <v>60</v>
      </c>
    </row>
    <row r="102" spans="1:33">
      <c r="A102">
        <v>17</v>
      </c>
      <c r="B102">
        <v>1</v>
      </c>
      <c r="C102">
        <v>2</v>
      </c>
      <c r="D102">
        <v>30</v>
      </c>
      <c r="E102" s="515">
        <v>4505</v>
      </c>
      <c r="F102" s="516">
        <v>4623</v>
      </c>
      <c r="G102" s="20">
        <f t="shared" si="172"/>
        <v>0.79283141828159831</v>
      </c>
      <c r="H102" s="20">
        <f t="shared" ref="H102" si="216">F102/$C$3</f>
        <v>1</v>
      </c>
      <c r="I102" s="27">
        <f t="shared" si="213"/>
        <v>0</v>
      </c>
      <c r="J102" s="24">
        <f t="shared" si="214"/>
        <v>0</v>
      </c>
      <c r="K102" s="27">
        <f t="shared" si="215"/>
        <v>0</v>
      </c>
      <c r="L102">
        <v>5</v>
      </c>
      <c r="M102" s="518">
        <v>110</v>
      </c>
      <c r="N102" s="19">
        <f t="shared" si="156"/>
        <v>22</v>
      </c>
      <c r="O102" s="517" t="s">
        <v>16</v>
      </c>
      <c r="P102" s="17">
        <v>0.57889999999999997</v>
      </c>
      <c r="Q102">
        <v>10.82</v>
      </c>
      <c r="R102" s="19">
        <f t="shared" si="150"/>
        <v>1</v>
      </c>
      <c r="S102" s="19">
        <f t="shared" si="151"/>
        <v>270</v>
      </c>
      <c r="U102">
        <f t="shared" si="165"/>
        <v>0</v>
      </c>
      <c r="V102">
        <f t="shared" si="166"/>
        <v>4623</v>
      </c>
      <c r="W102">
        <f t="shared" si="167"/>
        <v>0</v>
      </c>
      <c r="X102">
        <f t="shared" si="168"/>
        <v>0</v>
      </c>
      <c r="Y102">
        <f t="shared" si="169"/>
        <v>0</v>
      </c>
      <c r="Z102">
        <f t="shared" si="170"/>
        <v>0</v>
      </c>
      <c r="AB102" s="871">
        <v>75</v>
      </c>
      <c r="AC102" s="871">
        <v>25</v>
      </c>
      <c r="AD102" s="871">
        <v>60</v>
      </c>
      <c r="AE102" s="871">
        <v>70</v>
      </c>
      <c r="AF102" s="871">
        <v>75</v>
      </c>
      <c r="AG102" s="871">
        <v>45</v>
      </c>
    </row>
    <row r="103" spans="1:33">
      <c r="A103">
        <v>17</v>
      </c>
      <c r="B103">
        <v>1</v>
      </c>
      <c r="C103">
        <v>3</v>
      </c>
      <c r="D103" s="503">
        <v>14</v>
      </c>
      <c r="E103" s="504">
        <v>4743</v>
      </c>
      <c r="F103" s="505">
        <v>6066</v>
      </c>
      <c r="G103" s="20">
        <f t="shared" si="172"/>
        <v>1.0403018350197222</v>
      </c>
      <c r="H103" s="20">
        <f t="shared" ref="H103" si="217">F103/$D$3</f>
        <v>1</v>
      </c>
      <c r="I103" s="27">
        <f t="shared" si="213"/>
        <v>1</v>
      </c>
      <c r="J103" s="24">
        <f t="shared" si="214"/>
        <v>1</v>
      </c>
      <c r="K103" s="27">
        <f t="shared" si="215"/>
        <v>1</v>
      </c>
      <c r="L103">
        <v>4</v>
      </c>
      <c r="M103" s="506">
        <v>68</v>
      </c>
      <c r="N103" s="19">
        <f t="shared" si="156"/>
        <v>17</v>
      </c>
      <c r="O103" s="507" t="s">
        <v>16</v>
      </c>
      <c r="P103" s="17">
        <v>0.55000000000000004</v>
      </c>
      <c r="Q103">
        <v>11.18</v>
      </c>
      <c r="R103" s="19">
        <f t="shared" si="150"/>
        <v>1</v>
      </c>
      <c r="S103" s="19">
        <f t="shared" si="151"/>
        <v>286</v>
      </c>
      <c r="U103">
        <f t="shared" si="165"/>
        <v>0</v>
      </c>
      <c r="V103">
        <f t="shared" si="166"/>
        <v>0</v>
      </c>
      <c r="W103">
        <f t="shared" si="167"/>
        <v>6066</v>
      </c>
      <c r="X103">
        <f t="shared" si="168"/>
        <v>0</v>
      </c>
      <c r="Y103">
        <f t="shared" si="169"/>
        <v>0</v>
      </c>
      <c r="Z103">
        <f t="shared" si="170"/>
        <v>0</v>
      </c>
      <c r="AB103" s="871">
        <v>80</v>
      </c>
      <c r="AC103" s="871">
        <v>15</v>
      </c>
      <c r="AD103" s="871">
        <v>65</v>
      </c>
      <c r="AE103" s="871">
        <v>75</v>
      </c>
      <c r="AF103" s="871">
        <v>85</v>
      </c>
      <c r="AG103" s="871">
        <v>55</v>
      </c>
    </row>
    <row r="104" spans="1:33">
      <c r="A104">
        <v>17</v>
      </c>
      <c r="B104">
        <v>2</v>
      </c>
      <c r="C104">
        <v>1</v>
      </c>
      <c r="D104">
        <v>18</v>
      </c>
      <c r="E104" s="499">
        <v>1058</v>
      </c>
      <c r="F104" s="502">
        <v>1058</v>
      </c>
      <c r="G104" s="20">
        <f t="shared" ref="G104" si="218">F104/$G$2</f>
        <v>0.76169906407487398</v>
      </c>
      <c r="H104" s="20">
        <f t="shared" ref="H104" si="219">F104/$E$3</f>
        <v>0.835043409629045</v>
      </c>
      <c r="I104" s="27">
        <f t="shared" ref="I104:I135" si="220">IF(F104&gt;$G$2, 1, 0)</f>
        <v>0</v>
      </c>
      <c r="J104" s="24">
        <f t="shared" ref="J104:J135" si="221">IF(F104&gt;$G$4, 1, 0)</f>
        <v>0</v>
      </c>
      <c r="K104" s="27">
        <f t="shared" ref="K104:K135" si="222">IF(F104&gt;$G$5, 1, 0)</f>
        <v>0</v>
      </c>
      <c r="L104">
        <v>2</v>
      </c>
      <c r="M104" s="500">
        <v>39</v>
      </c>
      <c r="N104" s="19">
        <f t="shared" si="156"/>
        <v>19.5</v>
      </c>
      <c r="O104" s="514" t="s">
        <v>16</v>
      </c>
      <c r="P104" s="17">
        <v>0.68420000000000003</v>
      </c>
      <c r="Q104">
        <v>12.08</v>
      </c>
      <c r="R104" s="19">
        <f t="shared" si="150"/>
        <v>1</v>
      </c>
      <c r="S104" s="19">
        <f t="shared" si="151"/>
        <v>282</v>
      </c>
      <c r="U104">
        <f t="shared" si="165"/>
        <v>0</v>
      </c>
      <c r="V104">
        <f t="shared" si="166"/>
        <v>0</v>
      </c>
      <c r="W104">
        <f t="shared" si="167"/>
        <v>0</v>
      </c>
      <c r="X104">
        <f t="shared" si="168"/>
        <v>1058</v>
      </c>
      <c r="Y104">
        <f t="shared" si="169"/>
        <v>0</v>
      </c>
      <c r="Z104">
        <f t="shared" si="170"/>
        <v>0</v>
      </c>
      <c r="AB104" s="871">
        <v>85</v>
      </c>
      <c r="AC104" s="871">
        <v>25</v>
      </c>
      <c r="AD104" s="871">
        <v>60</v>
      </c>
      <c r="AE104" s="871">
        <v>70</v>
      </c>
      <c r="AF104" s="871">
        <v>85</v>
      </c>
      <c r="AG104" s="871">
        <v>70</v>
      </c>
    </row>
    <row r="105" spans="1:33">
      <c r="A105">
        <v>17</v>
      </c>
      <c r="B105">
        <v>2</v>
      </c>
      <c r="C105">
        <v>2</v>
      </c>
      <c r="D105" s="493">
        <v>0</v>
      </c>
      <c r="E105" s="494">
        <v>499</v>
      </c>
      <c r="F105" s="495">
        <v>1256</v>
      </c>
      <c r="G105" s="20">
        <f t="shared" si="179"/>
        <v>0.90424766018718505</v>
      </c>
      <c r="H105" s="20">
        <f t="shared" ref="H105" si="223">F105/$F$3</f>
        <v>0.85850991114149011</v>
      </c>
      <c r="I105" s="27">
        <f t="shared" si="220"/>
        <v>0</v>
      </c>
      <c r="J105" s="24">
        <f t="shared" si="221"/>
        <v>0</v>
      </c>
      <c r="K105" s="27">
        <f t="shared" si="222"/>
        <v>0</v>
      </c>
      <c r="L105">
        <v>3</v>
      </c>
      <c r="M105" s="496">
        <v>118</v>
      </c>
      <c r="N105" s="19">
        <f t="shared" si="156"/>
        <v>39.333333333333336</v>
      </c>
      <c r="O105" s="497" t="s">
        <v>19</v>
      </c>
      <c r="P105" s="17">
        <v>0.57889999999999997</v>
      </c>
      <c r="Q105">
        <v>10.45</v>
      </c>
      <c r="R105" s="19">
        <f t="shared" si="150"/>
        <v>0</v>
      </c>
      <c r="S105" s="19">
        <f t="shared" si="151"/>
        <v>300</v>
      </c>
      <c r="U105">
        <f t="shared" si="165"/>
        <v>0</v>
      </c>
      <c r="V105">
        <f t="shared" si="166"/>
        <v>0</v>
      </c>
      <c r="W105">
        <f t="shared" si="167"/>
        <v>0</v>
      </c>
      <c r="X105">
        <f t="shared" si="168"/>
        <v>0</v>
      </c>
      <c r="Y105">
        <f t="shared" si="169"/>
        <v>1256</v>
      </c>
      <c r="Z105">
        <f t="shared" si="170"/>
        <v>0</v>
      </c>
      <c r="AB105" s="871">
        <v>75</v>
      </c>
      <c r="AC105" s="871">
        <v>15</v>
      </c>
      <c r="AD105" s="871">
        <v>60</v>
      </c>
      <c r="AE105" s="871">
        <v>65</v>
      </c>
      <c r="AF105" s="871">
        <v>75</v>
      </c>
      <c r="AG105" s="871">
        <v>60</v>
      </c>
    </row>
    <row r="106" spans="1:33">
      <c r="A106">
        <v>17</v>
      </c>
      <c r="B106">
        <v>2</v>
      </c>
      <c r="C106">
        <v>3</v>
      </c>
      <c r="D106" s="488">
        <v>0</v>
      </c>
      <c r="E106" s="489">
        <v>1038</v>
      </c>
      <c r="F106" s="490">
        <v>1539</v>
      </c>
      <c r="G106" s="20">
        <f t="shared" si="179"/>
        <v>1.1079913606911447</v>
      </c>
      <c r="H106" s="20">
        <f t="shared" ref="H106" si="224">F106/$G$3</f>
        <v>0.87343927355278095</v>
      </c>
      <c r="I106" s="27">
        <f t="shared" si="220"/>
        <v>1</v>
      </c>
      <c r="J106" s="24">
        <f t="shared" si="221"/>
        <v>0</v>
      </c>
      <c r="K106" s="27">
        <f t="shared" si="222"/>
        <v>0</v>
      </c>
      <c r="L106">
        <v>4</v>
      </c>
      <c r="M106" s="492">
        <v>88</v>
      </c>
      <c r="N106" s="19">
        <f t="shared" si="156"/>
        <v>22</v>
      </c>
      <c r="O106" s="491" t="s">
        <v>19</v>
      </c>
      <c r="P106" s="17">
        <v>0.3</v>
      </c>
      <c r="Q106">
        <v>10.67</v>
      </c>
      <c r="R106" s="19">
        <f t="shared" si="150"/>
        <v>0</v>
      </c>
      <c r="S106" s="19">
        <f t="shared" si="151"/>
        <v>300</v>
      </c>
      <c r="U106">
        <f t="shared" si="165"/>
        <v>0</v>
      </c>
      <c r="V106">
        <f t="shared" si="166"/>
        <v>0</v>
      </c>
      <c r="W106">
        <f t="shared" si="167"/>
        <v>0</v>
      </c>
      <c r="X106">
        <f t="shared" si="168"/>
        <v>0</v>
      </c>
      <c r="Y106">
        <f t="shared" si="169"/>
        <v>0</v>
      </c>
      <c r="Z106">
        <f t="shared" si="170"/>
        <v>1539</v>
      </c>
      <c r="AB106" s="871">
        <v>90</v>
      </c>
      <c r="AC106" s="871">
        <v>10</v>
      </c>
      <c r="AD106" s="871">
        <v>85</v>
      </c>
      <c r="AE106" s="871">
        <v>55</v>
      </c>
      <c r="AF106" s="871">
        <v>90</v>
      </c>
      <c r="AG106" s="871">
        <v>90</v>
      </c>
    </row>
    <row r="107" spans="1:33">
      <c r="A107">
        <v>18</v>
      </c>
      <c r="B107">
        <v>1</v>
      </c>
      <c r="C107">
        <v>1</v>
      </c>
      <c r="D107">
        <v>25</v>
      </c>
      <c r="E107" s="531">
        <v>3579</v>
      </c>
      <c r="F107" s="532">
        <v>3644</v>
      </c>
      <c r="G107" s="20">
        <f t="shared" si="172"/>
        <v>0.62493568856113879</v>
      </c>
      <c r="H107" s="20">
        <f t="shared" ref="H107" si="225">F107/$B$3</f>
        <v>0.80317390346043638</v>
      </c>
      <c r="I107" s="27">
        <f t="shared" ref="I107:I138" si="226">IF(F107&gt;$D$2, 1, 0)</f>
        <v>0</v>
      </c>
      <c r="J107" s="24">
        <f t="shared" ref="J107:J138" si="227">IF(F107&gt;$D$4, 1, 0)</f>
        <v>0</v>
      </c>
      <c r="K107" s="27">
        <f t="shared" ref="K107:K138" si="228">IF(F107&gt;$D$5, 1, 0)</f>
        <v>0</v>
      </c>
      <c r="L107">
        <v>2</v>
      </c>
      <c r="M107" s="533">
        <v>24</v>
      </c>
      <c r="N107" s="19">
        <f t="shared" si="156"/>
        <v>12</v>
      </c>
      <c r="O107" s="534" t="s">
        <v>16</v>
      </c>
      <c r="P107" s="17">
        <v>1</v>
      </c>
      <c r="Q107">
        <v>6.67</v>
      </c>
      <c r="R107" s="19">
        <f t="shared" si="150"/>
        <v>1</v>
      </c>
      <c r="S107" s="19">
        <f t="shared" si="151"/>
        <v>275</v>
      </c>
      <c r="U107">
        <f t="shared" si="165"/>
        <v>3644</v>
      </c>
      <c r="V107">
        <f t="shared" si="166"/>
        <v>0</v>
      </c>
      <c r="W107">
        <f t="shared" si="167"/>
        <v>0</v>
      </c>
      <c r="X107">
        <f t="shared" si="168"/>
        <v>0</v>
      </c>
      <c r="Y107">
        <f t="shared" si="169"/>
        <v>0</v>
      </c>
      <c r="Z107">
        <f t="shared" si="170"/>
        <v>0</v>
      </c>
      <c r="AB107" s="871">
        <v>65</v>
      </c>
      <c r="AC107" s="871">
        <v>90</v>
      </c>
      <c r="AD107" s="871">
        <v>90</v>
      </c>
      <c r="AE107" s="871">
        <v>40</v>
      </c>
      <c r="AF107" s="871">
        <v>80</v>
      </c>
      <c r="AG107" s="871">
        <v>50</v>
      </c>
    </row>
    <row r="108" spans="1:33">
      <c r="A108">
        <v>18</v>
      </c>
      <c r="B108">
        <v>1</v>
      </c>
      <c r="C108">
        <v>2</v>
      </c>
      <c r="D108" s="525">
        <v>0</v>
      </c>
      <c r="E108" s="526">
        <v>4278</v>
      </c>
      <c r="F108" s="527">
        <v>4431</v>
      </c>
      <c r="G108" s="20">
        <f t="shared" si="172"/>
        <v>0.7599039615846338</v>
      </c>
      <c r="H108" s="20">
        <f t="shared" ref="H108" si="229">F108/$C$3</f>
        <v>0.95846852693056461</v>
      </c>
      <c r="I108" s="27">
        <f t="shared" si="226"/>
        <v>0</v>
      </c>
      <c r="J108" s="24">
        <f t="shared" si="227"/>
        <v>0</v>
      </c>
      <c r="K108" s="27">
        <f t="shared" si="228"/>
        <v>0</v>
      </c>
      <c r="L108">
        <v>5</v>
      </c>
      <c r="M108" s="529">
        <v>94</v>
      </c>
      <c r="N108" s="19">
        <f t="shared" si="156"/>
        <v>18.8</v>
      </c>
      <c r="O108" s="528" t="s">
        <v>16</v>
      </c>
      <c r="P108" s="17">
        <v>0.7</v>
      </c>
      <c r="Q108">
        <v>10</v>
      </c>
      <c r="R108" s="19">
        <f t="shared" si="150"/>
        <v>0</v>
      </c>
      <c r="S108" s="19">
        <f t="shared" si="151"/>
        <v>300</v>
      </c>
      <c r="U108">
        <f t="shared" si="165"/>
        <v>0</v>
      </c>
      <c r="V108">
        <f t="shared" si="166"/>
        <v>4431</v>
      </c>
      <c r="W108">
        <f t="shared" si="167"/>
        <v>0</v>
      </c>
      <c r="X108">
        <f t="shared" si="168"/>
        <v>0</v>
      </c>
      <c r="Y108">
        <f t="shared" si="169"/>
        <v>0</v>
      </c>
      <c r="Z108">
        <f t="shared" si="170"/>
        <v>0</v>
      </c>
      <c r="AB108" s="871">
        <v>85</v>
      </c>
      <c r="AC108" s="871">
        <v>35</v>
      </c>
      <c r="AD108" s="871">
        <v>55</v>
      </c>
      <c r="AE108" s="871">
        <v>40</v>
      </c>
      <c r="AF108" s="871">
        <v>75</v>
      </c>
      <c r="AG108" s="871">
        <v>70</v>
      </c>
    </row>
    <row r="109" spans="1:33">
      <c r="A109">
        <v>18</v>
      </c>
      <c r="B109">
        <v>1</v>
      </c>
      <c r="C109">
        <v>3</v>
      </c>
      <c r="D109" s="520">
        <v>0</v>
      </c>
      <c r="E109" s="521">
        <v>5963</v>
      </c>
      <c r="F109" s="522">
        <v>5963</v>
      </c>
      <c r="G109" s="20">
        <f t="shared" si="172"/>
        <v>1.022637626479163</v>
      </c>
      <c r="H109" s="20">
        <f t="shared" ref="H109" si="230">F109/$D$3</f>
        <v>0.98302011210023077</v>
      </c>
      <c r="I109" s="27">
        <f t="shared" si="226"/>
        <v>1</v>
      </c>
      <c r="J109" s="24">
        <f t="shared" si="227"/>
        <v>1</v>
      </c>
      <c r="K109" s="27">
        <f t="shared" si="228"/>
        <v>0</v>
      </c>
      <c r="L109" s="523">
        <v>4</v>
      </c>
      <c r="M109" s="523">
        <v>93</v>
      </c>
      <c r="N109" s="19">
        <f t="shared" si="156"/>
        <v>23.25</v>
      </c>
      <c r="O109" s="523" t="s">
        <v>16</v>
      </c>
      <c r="P109" s="17">
        <v>0.6</v>
      </c>
      <c r="Q109">
        <v>10.08</v>
      </c>
      <c r="R109" s="19">
        <f t="shared" si="150"/>
        <v>0</v>
      </c>
      <c r="S109" s="19">
        <f t="shared" si="151"/>
        <v>300</v>
      </c>
      <c r="U109">
        <f t="shared" si="165"/>
        <v>0</v>
      </c>
      <c r="V109">
        <f t="shared" si="166"/>
        <v>0</v>
      </c>
      <c r="W109">
        <f t="shared" si="167"/>
        <v>5963</v>
      </c>
      <c r="X109">
        <f t="shared" si="168"/>
        <v>0</v>
      </c>
      <c r="Y109">
        <f t="shared" si="169"/>
        <v>0</v>
      </c>
      <c r="Z109">
        <f t="shared" si="170"/>
        <v>0</v>
      </c>
      <c r="AB109" s="871">
        <v>30</v>
      </c>
      <c r="AC109" s="871">
        <v>65</v>
      </c>
      <c r="AD109" s="871">
        <v>70</v>
      </c>
      <c r="AE109" s="871">
        <v>75</v>
      </c>
      <c r="AF109" s="871">
        <v>75</v>
      </c>
      <c r="AG109" s="871">
        <v>55</v>
      </c>
    </row>
    <row r="110" spans="1:33">
      <c r="A110">
        <v>18</v>
      </c>
      <c r="B110">
        <v>2</v>
      </c>
      <c r="C110">
        <v>1</v>
      </c>
      <c r="D110">
        <v>22</v>
      </c>
      <c r="E110" s="536">
        <v>1195</v>
      </c>
      <c r="F110" s="537">
        <v>1195</v>
      </c>
      <c r="G110" s="20">
        <f t="shared" ref="G110" si="231">F110/$G$2</f>
        <v>0.86033117350611954</v>
      </c>
      <c r="H110" s="20">
        <f t="shared" ref="H110" si="232">F110/$E$3</f>
        <v>0.94317284925019729</v>
      </c>
      <c r="I110" s="27">
        <f t="shared" ref="I110:I141" si="233">IF(F110&gt;$G$2, 1, 0)</f>
        <v>0</v>
      </c>
      <c r="J110" s="24">
        <f t="shared" ref="J110:J141" si="234">IF(F110&gt;$G$4, 1, 0)</f>
        <v>0</v>
      </c>
      <c r="K110" s="27">
        <f t="shared" ref="K110:K141" si="235">IF(F110&gt;$G$5, 1, 0)</f>
        <v>0</v>
      </c>
      <c r="L110">
        <v>2</v>
      </c>
      <c r="M110" s="538">
        <v>24</v>
      </c>
      <c r="N110" s="19">
        <f t="shared" si="156"/>
        <v>12</v>
      </c>
      <c r="O110" s="539" t="s">
        <v>16</v>
      </c>
      <c r="P110" s="17">
        <v>1</v>
      </c>
      <c r="Q110">
        <v>6.44</v>
      </c>
      <c r="R110" s="19">
        <f t="shared" si="150"/>
        <v>1</v>
      </c>
      <c r="S110" s="19">
        <f t="shared" si="151"/>
        <v>278</v>
      </c>
      <c r="U110">
        <f t="shared" si="165"/>
        <v>0</v>
      </c>
      <c r="V110">
        <f t="shared" si="166"/>
        <v>0</v>
      </c>
      <c r="W110">
        <f t="shared" si="167"/>
        <v>0</v>
      </c>
      <c r="X110">
        <f t="shared" si="168"/>
        <v>1195</v>
      </c>
      <c r="Y110">
        <f t="shared" si="169"/>
        <v>0</v>
      </c>
      <c r="Z110">
        <f t="shared" si="170"/>
        <v>0</v>
      </c>
      <c r="AB110" s="871">
        <v>90</v>
      </c>
      <c r="AC110" s="871">
        <v>95</v>
      </c>
      <c r="AD110" s="871">
        <v>100</v>
      </c>
      <c r="AE110" s="871">
        <v>35</v>
      </c>
      <c r="AF110" s="871">
        <v>90</v>
      </c>
      <c r="AG110" s="871">
        <v>80</v>
      </c>
    </row>
    <row r="111" spans="1:33">
      <c r="A111">
        <v>18</v>
      </c>
      <c r="B111">
        <v>2</v>
      </c>
      <c r="C111">
        <v>2</v>
      </c>
      <c r="D111" s="546">
        <v>1</v>
      </c>
      <c r="E111" s="547">
        <v>1354</v>
      </c>
      <c r="F111" s="548">
        <v>1370</v>
      </c>
      <c r="G111" s="20">
        <f t="shared" si="179"/>
        <v>0.98632109431245496</v>
      </c>
      <c r="H111" s="20">
        <f t="shared" ref="H111" si="236">F111/$F$3</f>
        <v>0.93643198906356806</v>
      </c>
      <c r="I111" s="27">
        <f t="shared" si="233"/>
        <v>0</v>
      </c>
      <c r="J111" s="24">
        <f t="shared" si="234"/>
        <v>0</v>
      </c>
      <c r="K111" s="27">
        <f t="shared" si="235"/>
        <v>0</v>
      </c>
      <c r="L111">
        <v>3</v>
      </c>
      <c r="M111" s="549">
        <v>139</v>
      </c>
      <c r="N111" s="19">
        <f t="shared" si="156"/>
        <v>46.333333333333336</v>
      </c>
      <c r="O111" s="550" t="s">
        <v>16</v>
      </c>
      <c r="P111" s="17">
        <v>0.84209999999999996</v>
      </c>
      <c r="Q111">
        <v>9.5299999999999994</v>
      </c>
      <c r="R111" s="19">
        <f t="shared" si="150"/>
        <v>1</v>
      </c>
      <c r="S111" s="19">
        <f t="shared" si="151"/>
        <v>299</v>
      </c>
      <c r="U111">
        <f t="shared" si="165"/>
        <v>0</v>
      </c>
      <c r="V111">
        <f t="shared" si="166"/>
        <v>0</v>
      </c>
      <c r="W111">
        <f t="shared" si="167"/>
        <v>0</v>
      </c>
      <c r="X111">
        <f t="shared" si="168"/>
        <v>0</v>
      </c>
      <c r="Y111">
        <f t="shared" si="169"/>
        <v>1370</v>
      </c>
      <c r="Z111">
        <f t="shared" si="170"/>
        <v>0</v>
      </c>
      <c r="AB111" s="871">
        <v>85</v>
      </c>
      <c r="AC111" s="871">
        <v>45</v>
      </c>
      <c r="AD111" s="871">
        <v>70</v>
      </c>
      <c r="AE111" s="871">
        <v>55</v>
      </c>
      <c r="AF111" s="871">
        <v>60</v>
      </c>
      <c r="AG111" s="871">
        <v>70</v>
      </c>
    </row>
    <row r="112" spans="1:33">
      <c r="A112">
        <v>18</v>
      </c>
      <c r="B112">
        <v>2</v>
      </c>
      <c r="C112">
        <v>3</v>
      </c>
      <c r="D112">
        <v>30</v>
      </c>
      <c r="E112" s="541">
        <v>1453</v>
      </c>
      <c r="F112" s="542">
        <v>1649</v>
      </c>
      <c r="G112" s="20">
        <f t="shared" si="179"/>
        <v>1.1871850251979841</v>
      </c>
      <c r="H112" s="20">
        <f t="shared" ref="H112" si="237">F112/$G$3</f>
        <v>0.93586833144154369</v>
      </c>
      <c r="I112" s="27">
        <f t="shared" si="233"/>
        <v>1</v>
      </c>
      <c r="J112" s="24">
        <f t="shared" si="234"/>
        <v>0</v>
      </c>
      <c r="K112" s="27">
        <f t="shared" si="235"/>
        <v>0</v>
      </c>
      <c r="L112">
        <v>3</v>
      </c>
      <c r="M112" s="543">
        <v>91</v>
      </c>
      <c r="N112" s="19">
        <f t="shared" si="156"/>
        <v>30.333333333333332</v>
      </c>
      <c r="O112" s="544" t="s">
        <v>16</v>
      </c>
      <c r="P112" s="17">
        <v>0.88890000000000002</v>
      </c>
      <c r="Q112">
        <v>9.5</v>
      </c>
      <c r="R112" s="19">
        <f t="shared" si="150"/>
        <v>1</v>
      </c>
      <c r="S112" s="19">
        <f t="shared" si="151"/>
        <v>270</v>
      </c>
      <c r="U112">
        <f t="shared" si="165"/>
        <v>0</v>
      </c>
      <c r="V112">
        <f t="shared" si="166"/>
        <v>0</v>
      </c>
      <c r="W112">
        <f t="shared" si="167"/>
        <v>0</v>
      </c>
      <c r="X112">
        <f t="shared" si="168"/>
        <v>0</v>
      </c>
      <c r="Y112">
        <f t="shared" si="169"/>
        <v>0</v>
      </c>
      <c r="Z112">
        <f t="shared" si="170"/>
        <v>1649</v>
      </c>
      <c r="AB112" s="871">
        <v>95</v>
      </c>
      <c r="AC112" s="871">
        <v>60</v>
      </c>
      <c r="AD112" s="871">
        <v>60</v>
      </c>
      <c r="AE112" s="871">
        <v>55</v>
      </c>
      <c r="AF112" s="871">
        <v>75</v>
      </c>
      <c r="AG112" s="871">
        <v>95</v>
      </c>
    </row>
    <row r="113" spans="1:33">
      <c r="A113">
        <v>19</v>
      </c>
      <c r="B113">
        <v>1</v>
      </c>
      <c r="C113">
        <v>1</v>
      </c>
      <c r="D113" s="574">
        <v>130</v>
      </c>
      <c r="E113" s="575">
        <v>3265</v>
      </c>
      <c r="F113" s="576">
        <v>3265</v>
      </c>
      <c r="G113" s="20">
        <f t="shared" si="172"/>
        <v>0.55993826101869315</v>
      </c>
      <c r="H113" s="20">
        <f t="shared" ref="H113" si="238">F113/$B$3</f>
        <v>0.71963852766145031</v>
      </c>
      <c r="I113" s="27">
        <f t="shared" ref="I113:I144" si="239">IF(F113&gt;$D$2, 1, 0)</f>
        <v>0</v>
      </c>
      <c r="J113" s="24">
        <f t="shared" ref="J113:J144" si="240">IF(F113&gt;$D$4, 1, 0)</f>
        <v>0</v>
      </c>
      <c r="K113" s="27">
        <f t="shared" ref="K113:K144" si="241">IF(F113&gt;$D$5, 1, 0)</f>
        <v>0</v>
      </c>
      <c r="L113">
        <v>1</v>
      </c>
      <c r="M113" s="577">
        <v>13</v>
      </c>
      <c r="N113" s="19">
        <f t="shared" si="156"/>
        <v>13</v>
      </c>
      <c r="O113" s="578" t="s">
        <v>16</v>
      </c>
      <c r="P113" s="17">
        <v>0.58330000000000004</v>
      </c>
      <c r="Q113">
        <v>8</v>
      </c>
      <c r="R113" s="19">
        <f t="shared" si="150"/>
        <v>1</v>
      </c>
      <c r="S113" s="19">
        <f t="shared" si="151"/>
        <v>170</v>
      </c>
      <c r="U113">
        <f t="shared" si="165"/>
        <v>3265</v>
      </c>
      <c r="V113">
        <f t="shared" si="166"/>
        <v>0</v>
      </c>
      <c r="W113">
        <f t="shared" si="167"/>
        <v>0</v>
      </c>
      <c r="X113">
        <f t="shared" si="168"/>
        <v>0</v>
      </c>
      <c r="Y113">
        <f t="shared" si="169"/>
        <v>0</v>
      </c>
      <c r="Z113">
        <f t="shared" si="170"/>
        <v>0</v>
      </c>
      <c r="AB113" s="871">
        <v>60</v>
      </c>
      <c r="AC113" s="871">
        <v>65</v>
      </c>
      <c r="AD113" s="871">
        <v>60</v>
      </c>
      <c r="AE113" s="871">
        <v>60</v>
      </c>
      <c r="AF113" s="871">
        <v>65</v>
      </c>
      <c r="AG113" s="871">
        <v>55</v>
      </c>
    </row>
    <row r="114" spans="1:33">
      <c r="A114">
        <v>19</v>
      </c>
      <c r="B114">
        <v>1</v>
      </c>
      <c r="C114">
        <v>2</v>
      </c>
      <c r="D114" s="580">
        <v>176</v>
      </c>
      <c r="E114" s="581">
        <v>4094</v>
      </c>
      <c r="F114" s="582">
        <v>4094</v>
      </c>
      <c r="G114" s="20">
        <f t="shared" si="172"/>
        <v>0.70210941519464931</v>
      </c>
      <c r="H114" s="20">
        <f t="shared" ref="H114" si="242">F114/$C$3</f>
        <v>0.88557213930348255</v>
      </c>
      <c r="I114" s="27">
        <f t="shared" si="239"/>
        <v>0</v>
      </c>
      <c r="J114" s="24">
        <f t="shared" si="240"/>
        <v>0</v>
      </c>
      <c r="K114" s="27">
        <f t="shared" si="241"/>
        <v>0</v>
      </c>
      <c r="L114">
        <v>1</v>
      </c>
      <c r="M114" s="583">
        <v>35</v>
      </c>
      <c r="N114" s="19">
        <f t="shared" si="156"/>
        <v>35</v>
      </c>
      <c r="O114" s="584" t="s">
        <v>19</v>
      </c>
      <c r="P114" s="17">
        <v>0.626</v>
      </c>
      <c r="Q114">
        <v>9.1999999999999993</v>
      </c>
      <c r="R114" s="19">
        <f t="shared" si="150"/>
        <v>1</v>
      </c>
      <c r="S114" s="19">
        <f t="shared" si="151"/>
        <v>124</v>
      </c>
      <c r="U114">
        <f t="shared" si="165"/>
        <v>0</v>
      </c>
      <c r="V114">
        <f t="shared" si="166"/>
        <v>4094</v>
      </c>
      <c r="W114">
        <f t="shared" si="167"/>
        <v>0</v>
      </c>
      <c r="X114">
        <f t="shared" si="168"/>
        <v>0</v>
      </c>
      <c r="Y114">
        <f t="shared" si="169"/>
        <v>0</v>
      </c>
      <c r="Z114">
        <f t="shared" si="170"/>
        <v>0</v>
      </c>
      <c r="AB114" s="871">
        <v>50</v>
      </c>
      <c r="AC114" s="871">
        <v>35</v>
      </c>
      <c r="AD114" s="871">
        <v>30</v>
      </c>
      <c r="AE114" s="871">
        <v>75</v>
      </c>
      <c r="AF114" s="871">
        <v>45</v>
      </c>
      <c r="AG114" s="871">
        <v>30</v>
      </c>
    </row>
    <row r="115" spans="1:33">
      <c r="A115">
        <v>19</v>
      </c>
      <c r="B115">
        <v>1</v>
      </c>
      <c r="C115">
        <v>3</v>
      </c>
      <c r="D115" s="568">
        <v>158</v>
      </c>
      <c r="E115" s="569">
        <v>5982</v>
      </c>
      <c r="F115" s="570">
        <v>5982</v>
      </c>
      <c r="G115" s="20">
        <f t="shared" si="172"/>
        <v>1.0258960727148001</v>
      </c>
      <c r="H115" s="20">
        <f t="shared" ref="H115" si="243">F115/$D$3</f>
        <v>0.98615232443125622</v>
      </c>
      <c r="I115" s="27">
        <f t="shared" si="239"/>
        <v>1</v>
      </c>
      <c r="J115" s="24">
        <f t="shared" si="240"/>
        <v>1</v>
      </c>
      <c r="K115" s="27">
        <f t="shared" si="241"/>
        <v>0</v>
      </c>
      <c r="L115">
        <v>2</v>
      </c>
      <c r="M115" s="571">
        <v>37</v>
      </c>
      <c r="N115" s="19">
        <f t="shared" si="156"/>
        <v>18.5</v>
      </c>
      <c r="O115" s="572" t="s">
        <v>16</v>
      </c>
      <c r="P115" s="17">
        <v>0.6</v>
      </c>
      <c r="Q115">
        <v>13.17</v>
      </c>
      <c r="R115" s="19">
        <f t="shared" si="150"/>
        <v>1</v>
      </c>
      <c r="S115" s="19">
        <f t="shared" si="151"/>
        <v>142</v>
      </c>
      <c r="U115">
        <f t="shared" si="165"/>
        <v>0</v>
      </c>
      <c r="V115">
        <f t="shared" si="166"/>
        <v>0</v>
      </c>
      <c r="W115">
        <f t="shared" si="167"/>
        <v>5982</v>
      </c>
      <c r="X115">
        <f t="shared" si="168"/>
        <v>0</v>
      </c>
      <c r="Y115">
        <f t="shared" si="169"/>
        <v>0</v>
      </c>
      <c r="Z115">
        <f t="shared" si="170"/>
        <v>0</v>
      </c>
      <c r="AB115" s="871">
        <v>35</v>
      </c>
      <c r="AC115" s="871">
        <v>35</v>
      </c>
      <c r="AD115" s="871">
        <v>35</v>
      </c>
      <c r="AE115" s="871">
        <v>80</v>
      </c>
      <c r="AF115" s="871">
        <v>35</v>
      </c>
      <c r="AG115" s="871">
        <v>20</v>
      </c>
    </row>
    <row r="116" spans="1:33">
      <c r="A116">
        <v>19</v>
      </c>
      <c r="B116">
        <v>2</v>
      </c>
      <c r="C116">
        <v>1</v>
      </c>
      <c r="D116">
        <v>10</v>
      </c>
      <c r="E116" s="563">
        <v>1085</v>
      </c>
      <c r="F116" s="563">
        <v>1085</v>
      </c>
      <c r="G116" s="20">
        <f t="shared" ref="G116" si="244">F116/$G$2</f>
        <v>0.78113750899928003</v>
      </c>
      <c r="H116" s="20">
        <f t="shared" ref="H116" si="245">F116/$E$3</f>
        <v>0.85635359116022103</v>
      </c>
      <c r="I116" s="27">
        <f t="shared" ref="I116:I147" si="246">IF(F116&gt;$G$2, 1, 0)</f>
        <v>0</v>
      </c>
      <c r="J116" s="24">
        <f t="shared" ref="J116:J147" si="247">IF(F116&gt;$G$4, 1, 0)</f>
        <v>0</v>
      </c>
      <c r="K116" s="27">
        <f t="shared" ref="K116:K147" si="248">IF(F116&gt;$G$5, 1, 0)</f>
        <v>0</v>
      </c>
      <c r="L116">
        <v>1</v>
      </c>
      <c r="M116" s="564">
        <v>76</v>
      </c>
      <c r="N116" s="19">
        <f t="shared" si="156"/>
        <v>76</v>
      </c>
      <c r="O116" s="565" t="s">
        <v>16</v>
      </c>
      <c r="P116" s="17">
        <v>0.57889999999999997</v>
      </c>
      <c r="Q116" s="487">
        <v>12.27</v>
      </c>
      <c r="R116" s="19">
        <f t="shared" si="150"/>
        <v>1</v>
      </c>
      <c r="S116" s="19">
        <f t="shared" si="151"/>
        <v>290</v>
      </c>
      <c r="U116">
        <f t="shared" si="165"/>
        <v>0</v>
      </c>
      <c r="V116">
        <f t="shared" si="166"/>
        <v>0</v>
      </c>
      <c r="W116">
        <f t="shared" si="167"/>
        <v>0</v>
      </c>
      <c r="X116">
        <f t="shared" si="168"/>
        <v>1085</v>
      </c>
      <c r="Y116">
        <f t="shared" si="169"/>
        <v>0</v>
      </c>
      <c r="Z116">
        <f t="shared" si="170"/>
        <v>0</v>
      </c>
      <c r="AB116" s="871">
        <v>80</v>
      </c>
      <c r="AC116" s="871">
        <v>85</v>
      </c>
      <c r="AD116" s="871">
        <v>90</v>
      </c>
      <c r="AE116" s="871">
        <v>55</v>
      </c>
      <c r="AF116" s="871">
        <v>90</v>
      </c>
      <c r="AG116" s="871">
        <v>85</v>
      </c>
    </row>
    <row r="117" spans="1:33">
      <c r="A117">
        <v>19</v>
      </c>
      <c r="B117">
        <v>2</v>
      </c>
      <c r="C117">
        <v>2</v>
      </c>
      <c r="D117" s="552">
        <v>80</v>
      </c>
      <c r="E117" s="553">
        <v>1336</v>
      </c>
      <c r="F117" s="554">
        <v>1336</v>
      </c>
      <c r="G117" s="20">
        <f t="shared" si="179"/>
        <v>0.9618430525557955</v>
      </c>
      <c r="H117" s="20">
        <f t="shared" ref="H117" si="249">F117/$F$3</f>
        <v>0.91319207108680789</v>
      </c>
      <c r="I117" s="27">
        <f t="shared" si="246"/>
        <v>0</v>
      </c>
      <c r="J117" s="24">
        <f t="shared" si="247"/>
        <v>0</v>
      </c>
      <c r="K117" s="27">
        <f t="shared" si="248"/>
        <v>0</v>
      </c>
      <c r="L117">
        <v>1</v>
      </c>
      <c r="M117" s="555">
        <v>82</v>
      </c>
      <c r="N117" s="19">
        <f t="shared" si="156"/>
        <v>82</v>
      </c>
      <c r="O117" s="556" t="s">
        <v>19</v>
      </c>
      <c r="P117" s="17">
        <v>0.5</v>
      </c>
      <c r="Q117">
        <v>14.71</v>
      </c>
      <c r="R117" s="19">
        <f t="shared" si="150"/>
        <v>1</v>
      </c>
      <c r="S117" s="19">
        <f t="shared" si="151"/>
        <v>220</v>
      </c>
      <c r="U117">
        <f t="shared" si="165"/>
        <v>0</v>
      </c>
      <c r="V117">
        <f t="shared" si="166"/>
        <v>0</v>
      </c>
      <c r="W117">
        <f t="shared" si="167"/>
        <v>0</v>
      </c>
      <c r="X117">
        <f t="shared" si="168"/>
        <v>0</v>
      </c>
      <c r="Y117">
        <f t="shared" si="169"/>
        <v>1336</v>
      </c>
      <c r="Z117">
        <f t="shared" si="170"/>
        <v>0</v>
      </c>
      <c r="AB117" s="871">
        <v>50</v>
      </c>
      <c r="AC117" s="871">
        <v>45</v>
      </c>
      <c r="AD117" s="871">
        <v>30</v>
      </c>
      <c r="AE117" s="871">
        <v>75</v>
      </c>
      <c r="AF117" s="871">
        <v>45</v>
      </c>
      <c r="AG117" s="871">
        <v>40</v>
      </c>
    </row>
    <row r="118" spans="1:33">
      <c r="A118">
        <v>19</v>
      </c>
      <c r="B118">
        <v>2</v>
      </c>
      <c r="C118">
        <v>3</v>
      </c>
      <c r="D118" s="558">
        <v>41</v>
      </c>
      <c r="E118" s="559">
        <v>1511</v>
      </c>
      <c r="F118" s="563">
        <v>1511</v>
      </c>
      <c r="G118" s="20">
        <f t="shared" si="179"/>
        <v>1.087832973362131</v>
      </c>
      <c r="H118" s="20">
        <f t="shared" ref="H118" si="250">F118/$G$3</f>
        <v>0.85754824063564128</v>
      </c>
      <c r="I118" s="27">
        <f t="shared" si="246"/>
        <v>1</v>
      </c>
      <c r="J118" s="24">
        <f t="shared" si="247"/>
        <v>0</v>
      </c>
      <c r="K118" s="27">
        <f t="shared" si="248"/>
        <v>0</v>
      </c>
      <c r="L118">
        <v>4</v>
      </c>
      <c r="M118" s="560">
        <v>86</v>
      </c>
      <c r="N118" s="19">
        <f t="shared" si="156"/>
        <v>21.5</v>
      </c>
      <c r="O118" s="561" t="s">
        <v>16</v>
      </c>
      <c r="P118" s="17">
        <v>0.66669999999999996</v>
      </c>
      <c r="Q118">
        <v>9.67</v>
      </c>
      <c r="R118" s="19">
        <f t="shared" si="150"/>
        <v>1</v>
      </c>
      <c r="S118" s="19">
        <f t="shared" si="151"/>
        <v>259</v>
      </c>
      <c r="U118">
        <f t="shared" si="165"/>
        <v>0</v>
      </c>
      <c r="V118">
        <f t="shared" si="166"/>
        <v>0</v>
      </c>
      <c r="W118">
        <f t="shared" si="167"/>
        <v>0</v>
      </c>
      <c r="X118">
        <f t="shared" si="168"/>
        <v>0</v>
      </c>
      <c r="Y118">
        <f t="shared" si="169"/>
        <v>0</v>
      </c>
      <c r="Z118">
        <f t="shared" si="170"/>
        <v>1511</v>
      </c>
      <c r="AB118" s="871">
        <v>55</v>
      </c>
      <c r="AC118" s="871">
        <v>65</v>
      </c>
      <c r="AD118" s="871">
        <v>70</v>
      </c>
      <c r="AE118" s="871">
        <v>60</v>
      </c>
      <c r="AF118" s="871">
        <v>70</v>
      </c>
      <c r="AG118" s="871">
        <v>80</v>
      </c>
    </row>
    <row r="119" spans="1:33">
      <c r="A119">
        <v>20</v>
      </c>
      <c r="B119">
        <v>1</v>
      </c>
      <c r="C119">
        <v>1</v>
      </c>
      <c r="D119" s="587">
        <v>139</v>
      </c>
      <c r="E119" s="588">
        <v>3496</v>
      </c>
      <c r="F119" s="589">
        <v>3496</v>
      </c>
      <c r="G119" s="20">
        <f t="shared" si="172"/>
        <v>0.59955410735722858</v>
      </c>
      <c r="H119" s="20">
        <f t="shared" ref="H119" si="251">F119/$B$3</f>
        <v>0.77055322900595102</v>
      </c>
      <c r="I119" s="27">
        <f t="shared" ref="I119:I166" si="252">IF(F119&gt;$D$2, 1, 0)</f>
        <v>0</v>
      </c>
      <c r="J119" s="24">
        <f t="shared" ref="J119:J166" si="253">IF(F119&gt;$D$4, 1, 0)</f>
        <v>0</v>
      </c>
      <c r="K119" s="27">
        <f t="shared" ref="K119:K166" si="254">IF(F119&gt;$D$5, 1, 0)</f>
        <v>0</v>
      </c>
      <c r="L119">
        <v>1</v>
      </c>
      <c r="M119" s="590">
        <v>8</v>
      </c>
      <c r="N119" s="19">
        <f t="shared" si="156"/>
        <v>8</v>
      </c>
      <c r="O119" s="591" t="s">
        <v>16</v>
      </c>
      <c r="P119" s="17">
        <v>0.54549999999999998</v>
      </c>
      <c r="Q119">
        <v>19.329999999999998</v>
      </c>
      <c r="R119" s="19">
        <f t="shared" si="150"/>
        <v>1</v>
      </c>
      <c r="S119" s="19">
        <f t="shared" si="151"/>
        <v>161</v>
      </c>
      <c r="U119">
        <f t="shared" si="165"/>
        <v>3496</v>
      </c>
      <c r="V119">
        <f t="shared" si="166"/>
        <v>0</v>
      </c>
      <c r="W119">
        <f t="shared" si="167"/>
        <v>0</v>
      </c>
      <c r="X119">
        <f t="shared" si="168"/>
        <v>0</v>
      </c>
      <c r="Y119">
        <f t="shared" si="169"/>
        <v>0</v>
      </c>
      <c r="Z119">
        <f t="shared" si="170"/>
        <v>0</v>
      </c>
      <c r="AB119" s="871">
        <v>75</v>
      </c>
      <c r="AC119" s="871">
        <v>70</v>
      </c>
      <c r="AD119" s="871">
        <v>85</v>
      </c>
      <c r="AE119" s="871">
        <v>65</v>
      </c>
      <c r="AF119" s="871">
        <v>90</v>
      </c>
      <c r="AG119" s="871">
        <v>75</v>
      </c>
    </row>
    <row r="120" spans="1:33">
      <c r="A120">
        <v>20</v>
      </c>
      <c r="B120">
        <v>1</v>
      </c>
      <c r="C120">
        <v>2</v>
      </c>
      <c r="D120" s="597">
        <v>226</v>
      </c>
      <c r="E120" s="598">
        <v>4449</v>
      </c>
      <c r="F120" s="599">
        <v>4449</v>
      </c>
      <c r="G120" s="20">
        <f t="shared" si="172"/>
        <v>0.76299091064997426</v>
      </c>
      <c r="H120" s="20">
        <f t="shared" ref="H120" si="255">F120/$C$3</f>
        <v>0.9623621025308241</v>
      </c>
      <c r="I120" s="27">
        <f t="shared" si="252"/>
        <v>0</v>
      </c>
      <c r="J120" s="24">
        <f t="shared" si="253"/>
        <v>0</v>
      </c>
      <c r="K120" s="27">
        <f t="shared" si="254"/>
        <v>0</v>
      </c>
      <c r="L120">
        <v>1</v>
      </c>
      <c r="M120" s="600">
        <v>20</v>
      </c>
      <c r="N120" s="19">
        <f t="shared" si="156"/>
        <v>20</v>
      </c>
      <c r="O120" s="601" t="s">
        <v>19</v>
      </c>
      <c r="P120" s="17">
        <v>0.8</v>
      </c>
      <c r="Q120">
        <v>21.75</v>
      </c>
      <c r="R120" s="19">
        <f t="shared" si="150"/>
        <v>1</v>
      </c>
      <c r="S120" s="19">
        <f t="shared" si="151"/>
        <v>74</v>
      </c>
      <c r="U120">
        <f t="shared" si="165"/>
        <v>0</v>
      </c>
      <c r="V120">
        <f t="shared" si="166"/>
        <v>4449</v>
      </c>
      <c r="W120">
        <f t="shared" si="167"/>
        <v>0</v>
      </c>
      <c r="X120">
        <f t="shared" si="168"/>
        <v>0</v>
      </c>
      <c r="Y120">
        <f t="shared" si="169"/>
        <v>0</v>
      </c>
      <c r="Z120">
        <f t="shared" si="170"/>
        <v>0</v>
      </c>
      <c r="AB120" s="871">
        <v>60</v>
      </c>
      <c r="AC120" s="871">
        <v>40</v>
      </c>
      <c r="AD120" s="871">
        <v>50</v>
      </c>
      <c r="AE120" s="871">
        <v>90</v>
      </c>
      <c r="AF120" s="871">
        <v>55</v>
      </c>
      <c r="AG120" s="871">
        <v>35</v>
      </c>
    </row>
    <row r="121" spans="1:33">
      <c r="A121">
        <v>20</v>
      </c>
      <c r="B121">
        <v>1</v>
      </c>
      <c r="C121">
        <v>3</v>
      </c>
      <c r="D121" s="593">
        <v>52</v>
      </c>
      <c r="E121" s="594">
        <v>6006</v>
      </c>
      <c r="F121" s="595">
        <v>6006</v>
      </c>
      <c r="G121" s="20">
        <f t="shared" si="172"/>
        <v>1.0300120048019208</v>
      </c>
      <c r="H121" s="20">
        <f t="shared" ref="H121" si="256">F121/$D$3</f>
        <v>0.99010880316518302</v>
      </c>
      <c r="I121" s="27">
        <f t="shared" si="252"/>
        <v>1</v>
      </c>
      <c r="J121" s="24">
        <f t="shared" si="253"/>
        <v>1</v>
      </c>
      <c r="K121" s="27">
        <f t="shared" si="254"/>
        <v>0</v>
      </c>
      <c r="L121" s="596">
        <v>1</v>
      </c>
      <c r="M121" s="596">
        <v>39</v>
      </c>
      <c r="N121" s="19">
        <f t="shared" si="156"/>
        <v>39</v>
      </c>
      <c r="O121" s="596" t="s">
        <v>16</v>
      </c>
      <c r="P121" s="17">
        <v>0.77780000000000005</v>
      </c>
      <c r="Q121" s="596">
        <v>16.14</v>
      </c>
      <c r="R121" s="19">
        <f t="shared" si="150"/>
        <v>1</v>
      </c>
      <c r="S121" s="19">
        <f t="shared" si="151"/>
        <v>248</v>
      </c>
      <c r="U121">
        <f t="shared" si="165"/>
        <v>0</v>
      </c>
      <c r="V121">
        <f t="shared" si="166"/>
        <v>0</v>
      </c>
      <c r="W121">
        <f t="shared" si="167"/>
        <v>6006</v>
      </c>
      <c r="X121">
        <f t="shared" si="168"/>
        <v>0</v>
      </c>
      <c r="Y121">
        <f t="shared" si="169"/>
        <v>0</v>
      </c>
      <c r="Z121">
        <f t="shared" si="170"/>
        <v>0</v>
      </c>
      <c r="AB121" s="871">
        <v>80</v>
      </c>
      <c r="AC121" s="871">
        <v>55</v>
      </c>
      <c r="AD121" s="871">
        <v>80</v>
      </c>
      <c r="AE121" s="871">
        <v>80</v>
      </c>
      <c r="AF121" s="871">
        <v>75</v>
      </c>
      <c r="AG121" s="871">
        <v>80</v>
      </c>
    </row>
    <row r="122" spans="1:33">
      <c r="A122">
        <v>20</v>
      </c>
      <c r="B122">
        <v>2</v>
      </c>
      <c r="C122">
        <v>1</v>
      </c>
      <c r="D122" s="616">
        <v>110</v>
      </c>
      <c r="E122" s="617">
        <v>947</v>
      </c>
      <c r="F122" s="618">
        <v>947</v>
      </c>
      <c r="G122" s="20">
        <f t="shared" ref="G122" si="257">F122/$G$2</f>
        <v>0.68178545716342698</v>
      </c>
      <c r="H122" s="20">
        <f t="shared" ref="H122" si="258">F122/$E$3</f>
        <v>0.74743488555643256</v>
      </c>
      <c r="I122" s="27">
        <f t="shared" ref="I122:I166" si="259">IF(F122&gt;$G$2, 1, 0)</f>
        <v>0</v>
      </c>
      <c r="J122" s="24">
        <f t="shared" ref="J122:J166" si="260">IF(F122&gt;$G$4, 1, 0)</f>
        <v>0</v>
      </c>
      <c r="K122" s="27">
        <f t="shared" ref="K122:K166" si="261">IF(F122&gt;$G$5, 1, 0)</f>
        <v>0</v>
      </c>
      <c r="L122">
        <v>1</v>
      </c>
      <c r="M122" s="619">
        <v>12</v>
      </c>
      <c r="N122" s="19">
        <f t="shared" si="156"/>
        <v>12</v>
      </c>
      <c r="O122" s="620" t="s">
        <v>16</v>
      </c>
      <c r="P122" s="17">
        <v>0.92310000000000003</v>
      </c>
      <c r="Q122">
        <v>7.83</v>
      </c>
      <c r="R122" s="19">
        <f t="shared" si="150"/>
        <v>1</v>
      </c>
      <c r="S122" s="19">
        <f t="shared" si="151"/>
        <v>190</v>
      </c>
      <c r="U122">
        <f t="shared" si="165"/>
        <v>0</v>
      </c>
      <c r="V122">
        <f t="shared" si="166"/>
        <v>0</v>
      </c>
      <c r="W122">
        <f t="shared" si="167"/>
        <v>0</v>
      </c>
      <c r="X122">
        <f t="shared" si="168"/>
        <v>947</v>
      </c>
      <c r="Y122">
        <f t="shared" si="169"/>
        <v>0</v>
      </c>
      <c r="Z122">
        <f t="shared" si="170"/>
        <v>0</v>
      </c>
      <c r="AB122" s="871">
        <v>75</v>
      </c>
      <c r="AC122" s="871">
        <v>85</v>
      </c>
      <c r="AD122" s="871">
        <v>80</v>
      </c>
      <c r="AE122" s="871">
        <v>55</v>
      </c>
      <c r="AF122" s="871">
        <v>85</v>
      </c>
      <c r="AG122" s="871">
        <v>70</v>
      </c>
    </row>
    <row r="123" spans="1:33">
      <c r="A123">
        <v>20</v>
      </c>
      <c r="B123">
        <v>2</v>
      </c>
      <c r="C123">
        <v>2</v>
      </c>
      <c r="D123" s="609">
        <v>105</v>
      </c>
      <c r="E123" s="610">
        <v>1200</v>
      </c>
      <c r="F123" s="611">
        <v>1254</v>
      </c>
      <c r="G123" s="20">
        <f t="shared" si="179"/>
        <v>0.90280777537796975</v>
      </c>
      <c r="H123" s="20">
        <f t="shared" ref="H123" si="262">F123/$F$3</f>
        <v>0.8571428571428571</v>
      </c>
      <c r="I123" s="27">
        <f t="shared" si="259"/>
        <v>0</v>
      </c>
      <c r="J123" s="24">
        <f t="shared" si="260"/>
        <v>0</v>
      </c>
      <c r="K123" s="27">
        <f t="shared" si="261"/>
        <v>0</v>
      </c>
      <c r="L123">
        <v>3</v>
      </c>
      <c r="M123" s="613">
        <v>26</v>
      </c>
      <c r="N123" s="19">
        <f t="shared" si="156"/>
        <v>8.6666666666666661</v>
      </c>
      <c r="O123" s="612" t="s">
        <v>19</v>
      </c>
      <c r="P123" s="17">
        <v>1</v>
      </c>
      <c r="Q123">
        <v>19.579999999999998</v>
      </c>
      <c r="R123" s="19">
        <f t="shared" si="150"/>
        <v>1</v>
      </c>
      <c r="S123" s="19">
        <f t="shared" si="151"/>
        <v>195</v>
      </c>
      <c r="U123">
        <f t="shared" si="165"/>
        <v>0</v>
      </c>
      <c r="V123">
        <f t="shared" si="166"/>
        <v>0</v>
      </c>
      <c r="W123">
        <f t="shared" si="167"/>
        <v>0</v>
      </c>
      <c r="X123">
        <f t="shared" si="168"/>
        <v>0</v>
      </c>
      <c r="Y123">
        <f t="shared" si="169"/>
        <v>1254</v>
      </c>
      <c r="Z123">
        <f t="shared" si="170"/>
        <v>0</v>
      </c>
      <c r="AB123" s="871">
        <v>80</v>
      </c>
      <c r="AC123" s="871">
        <v>70</v>
      </c>
      <c r="AD123" s="871">
        <v>85</v>
      </c>
      <c r="AE123" s="871">
        <v>40</v>
      </c>
      <c r="AF123" s="871">
        <v>75</v>
      </c>
      <c r="AG123" s="871">
        <v>95</v>
      </c>
    </row>
    <row r="124" spans="1:33">
      <c r="A124">
        <v>20</v>
      </c>
      <c r="B124">
        <v>2</v>
      </c>
      <c r="C124">
        <v>3</v>
      </c>
      <c r="D124" s="603">
        <v>127</v>
      </c>
      <c r="E124" s="604">
        <v>1389</v>
      </c>
      <c r="F124" s="605">
        <v>1389</v>
      </c>
      <c r="G124" s="20">
        <f t="shared" si="179"/>
        <v>1</v>
      </c>
      <c r="H124" s="20">
        <f t="shared" ref="H124" si="263">F124/$G$3</f>
        <v>0.78830874006810447</v>
      </c>
      <c r="I124" s="27">
        <f t="shared" si="259"/>
        <v>0</v>
      </c>
      <c r="J124" s="24">
        <f t="shared" si="260"/>
        <v>0</v>
      </c>
      <c r="K124" s="27">
        <f t="shared" si="261"/>
        <v>0</v>
      </c>
      <c r="L124">
        <v>3</v>
      </c>
      <c r="M124" s="606">
        <v>30</v>
      </c>
      <c r="N124" s="19">
        <f t="shared" si="156"/>
        <v>10</v>
      </c>
      <c r="O124" s="607" t="s">
        <v>16</v>
      </c>
      <c r="P124" s="17">
        <v>0.75</v>
      </c>
      <c r="Q124">
        <v>15.67</v>
      </c>
      <c r="R124" s="19">
        <f t="shared" si="150"/>
        <v>1</v>
      </c>
      <c r="S124" s="19">
        <f t="shared" si="151"/>
        <v>173</v>
      </c>
      <c r="U124">
        <f t="shared" si="165"/>
        <v>0</v>
      </c>
      <c r="V124">
        <f t="shared" si="166"/>
        <v>0</v>
      </c>
      <c r="W124">
        <f t="shared" si="167"/>
        <v>0</v>
      </c>
      <c r="X124">
        <f t="shared" si="168"/>
        <v>0</v>
      </c>
      <c r="Y124">
        <f t="shared" si="169"/>
        <v>0</v>
      </c>
      <c r="Z124">
        <f t="shared" si="170"/>
        <v>1389</v>
      </c>
      <c r="AB124" s="871">
        <v>75</v>
      </c>
      <c r="AC124" s="871">
        <v>40</v>
      </c>
      <c r="AD124" s="871">
        <v>85</v>
      </c>
      <c r="AE124" s="871">
        <v>25</v>
      </c>
      <c r="AF124" s="871">
        <v>75</v>
      </c>
      <c r="AG124" s="871">
        <v>95</v>
      </c>
    </row>
    <row r="125" spans="1:33">
      <c r="A125">
        <v>21</v>
      </c>
      <c r="B125">
        <v>1</v>
      </c>
      <c r="C125">
        <v>1</v>
      </c>
      <c r="D125" s="646">
        <v>161</v>
      </c>
      <c r="E125" s="647">
        <v>3804</v>
      </c>
      <c r="F125" s="648">
        <v>3804</v>
      </c>
      <c r="G125" s="20">
        <f t="shared" si="172"/>
        <v>0.65237523580860912</v>
      </c>
      <c r="H125" s="20">
        <f t="shared" ref="H125" si="264">F125/$B$3</f>
        <v>0.83843949746528545</v>
      </c>
      <c r="I125" s="27">
        <f t="shared" ref="I125:I166" si="265">IF(F125&gt;$D$2, 1, 0)</f>
        <v>0</v>
      </c>
      <c r="J125" s="24">
        <f t="shared" ref="J125:J166" si="266">IF(F125&gt;$D$4, 1, 0)</f>
        <v>0</v>
      </c>
      <c r="K125" s="27">
        <f t="shared" ref="K125:K166" si="267">IF(F125&gt;$D$5, 1, 0)</f>
        <v>0</v>
      </c>
      <c r="L125">
        <v>1</v>
      </c>
      <c r="M125" s="649">
        <v>3</v>
      </c>
      <c r="N125" s="19">
        <f t="shared" si="156"/>
        <v>3</v>
      </c>
      <c r="O125" s="650" t="s">
        <v>16</v>
      </c>
      <c r="P125" s="17">
        <v>0</v>
      </c>
      <c r="Q125" s="37">
        <v>0</v>
      </c>
      <c r="R125" s="19">
        <f t="shared" si="150"/>
        <v>1</v>
      </c>
      <c r="S125" s="19">
        <f t="shared" si="151"/>
        <v>139</v>
      </c>
      <c r="U125">
        <f t="shared" si="165"/>
        <v>3804</v>
      </c>
      <c r="V125">
        <f t="shared" si="166"/>
        <v>0</v>
      </c>
      <c r="W125">
        <f t="shared" si="167"/>
        <v>0</v>
      </c>
      <c r="X125">
        <f t="shared" si="168"/>
        <v>0</v>
      </c>
      <c r="Y125">
        <f t="shared" si="169"/>
        <v>0</v>
      </c>
      <c r="Z125">
        <f t="shared" si="170"/>
        <v>0</v>
      </c>
      <c r="AB125" s="871">
        <v>40</v>
      </c>
      <c r="AC125" s="871">
        <v>35</v>
      </c>
      <c r="AD125" s="871">
        <v>65</v>
      </c>
      <c r="AE125" s="871">
        <v>80</v>
      </c>
      <c r="AF125" s="871">
        <v>35</v>
      </c>
      <c r="AG125" s="871">
        <v>25</v>
      </c>
    </row>
    <row r="126" spans="1:33">
      <c r="A126">
        <v>21</v>
      </c>
      <c r="B126">
        <v>1</v>
      </c>
      <c r="C126">
        <v>2</v>
      </c>
      <c r="D126" s="640">
        <v>0</v>
      </c>
      <c r="E126" s="641">
        <v>2675</v>
      </c>
      <c r="F126" s="642">
        <v>4442</v>
      </c>
      <c r="G126" s="20">
        <f t="shared" si="172"/>
        <v>0.76179043045789741</v>
      </c>
      <c r="H126" s="20">
        <f t="shared" ref="H126" si="268">F126/$C$3</f>
        <v>0.96084793424183434</v>
      </c>
      <c r="I126" s="27">
        <f t="shared" si="265"/>
        <v>0</v>
      </c>
      <c r="J126" s="24">
        <f t="shared" si="266"/>
        <v>0</v>
      </c>
      <c r="K126" s="27">
        <f t="shared" si="267"/>
        <v>0</v>
      </c>
      <c r="L126">
        <v>5</v>
      </c>
      <c r="M126" s="643">
        <v>73</v>
      </c>
      <c r="N126" s="19">
        <f t="shared" si="156"/>
        <v>14.6</v>
      </c>
      <c r="O126" s="644" t="s">
        <v>19</v>
      </c>
      <c r="P126" s="17">
        <v>0.05</v>
      </c>
      <c r="Q126">
        <v>23</v>
      </c>
      <c r="R126" s="19">
        <f t="shared" si="150"/>
        <v>0</v>
      </c>
      <c r="S126" s="19">
        <f t="shared" si="151"/>
        <v>300</v>
      </c>
      <c r="U126">
        <f t="shared" si="165"/>
        <v>0</v>
      </c>
      <c r="V126">
        <f t="shared" si="166"/>
        <v>4442</v>
      </c>
      <c r="W126">
        <f t="shared" si="167"/>
        <v>0</v>
      </c>
      <c r="X126">
        <f t="shared" si="168"/>
        <v>0</v>
      </c>
      <c r="Y126">
        <f t="shared" si="169"/>
        <v>0</v>
      </c>
      <c r="Z126">
        <f t="shared" si="170"/>
        <v>0</v>
      </c>
      <c r="AB126" s="871">
        <v>40</v>
      </c>
      <c r="AC126" s="871">
        <v>25</v>
      </c>
      <c r="AD126" s="871">
        <v>40</v>
      </c>
      <c r="AE126" s="871">
        <v>70</v>
      </c>
      <c r="AF126" s="871">
        <v>40</v>
      </c>
      <c r="AG126" s="871">
        <v>45</v>
      </c>
    </row>
    <row r="127" spans="1:33">
      <c r="A127">
        <v>21</v>
      </c>
      <c r="B127">
        <v>1</v>
      </c>
      <c r="C127">
        <v>3</v>
      </c>
      <c r="D127" s="651">
        <v>167</v>
      </c>
      <c r="E127" s="652">
        <v>5882</v>
      </c>
      <c r="F127" s="653">
        <v>5882</v>
      </c>
      <c r="G127" s="20">
        <f t="shared" si="172"/>
        <v>1.0087463556851313</v>
      </c>
      <c r="H127" s="20">
        <f t="shared" ref="H127" si="269">F127/$D$3</f>
        <v>0.96966699637322784</v>
      </c>
      <c r="I127" s="27">
        <f t="shared" si="265"/>
        <v>1</v>
      </c>
      <c r="J127" s="24">
        <f t="shared" si="266"/>
        <v>1</v>
      </c>
      <c r="K127" s="27">
        <f t="shared" si="267"/>
        <v>0</v>
      </c>
      <c r="L127">
        <v>1</v>
      </c>
      <c r="M127" s="654">
        <v>30</v>
      </c>
      <c r="N127" s="19">
        <f t="shared" si="156"/>
        <v>30</v>
      </c>
      <c r="O127" s="654" t="s">
        <v>16</v>
      </c>
      <c r="P127" s="17">
        <v>0</v>
      </c>
      <c r="Q127" s="37">
        <v>0</v>
      </c>
      <c r="R127" s="19">
        <f t="shared" si="150"/>
        <v>1</v>
      </c>
      <c r="S127" s="19">
        <f t="shared" si="151"/>
        <v>133</v>
      </c>
      <c r="U127">
        <f t="shared" si="165"/>
        <v>0</v>
      </c>
      <c r="V127">
        <f t="shared" si="166"/>
        <v>0</v>
      </c>
      <c r="W127">
        <f t="shared" si="167"/>
        <v>5882</v>
      </c>
      <c r="X127">
        <f t="shared" si="168"/>
        <v>0</v>
      </c>
      <c r="Y127">
        <f t="shared" si="169"/>
        <v>0</v>
      </c>
      <c r="Z127">
        <f t="shared" si="170"/>
        <v>0</v>
      </c>
      <c r="AB127" s="871">
        <v>25</v>
      </c>
      <c r="AC127" s="871">
        <v>10</v>
      </c>
      <c r="AD127" s="871">
        <v>25</v>
      </c>
      <c r="AE127" s="871">
        <v>90</v>
      </c>
      <c r="AF127" s="871">
        <v>20</v>
      </c>
      <c r="AG127" s="871">
        <v>15</v>
      </c>
    </row>
    <row r="128" spans="1:33">
      <c r="A128">
        <v>21</v>
      </c>
      <c r="B128">
        <v>2</v>
      </c>
      <c r="C128">
        <v>1</v>
      </c>
      <c r="D128" s="624">
        <v>30</v>
      </c>
      <c r="E128" s="627">
        <v>1090</v>
      </c>
      <c r="F128" s="627">
        <v>1090</v>
      </c>
      <c r="G128" s="20">
        <f t="shared" ref="G128" si="270">F128/$G$2</f>
        <v>0.78473722102231824</v>
      </c>
      <c r="H128" s="20">
        <f t="shared" ref="H128" si="271">F128/$E$3</f>
        <v>0.8602999210734017</v>
      </c>
      <c r="I128" s="27">
        <f t="shared" ref="I128:I166" si="272">IF(F128&gt;$G$2, 1, 0)</f>
        <v>0</v>
      </c>
      <c r="J128" s="24">
        <f t="shared" ref="J128:J166" si="273">IF(F128&gt;$G$4, 1, 0)</f>
        <v>0</v>
      </c>
      <c r="K128" s="27">
        <f t="shared" ref="K128:K166" si="274">IF(F128&gt;$G$5, 1, 0)</f>
        <v>0</v>
      </c>
      <c r="L128">
        <v>2</v>
      </c>
      <c r="M128" s="625">
        <v>9</v>
      </c>
      <c r="N128" s="19">
        <f t="shared" si="156"/>
        <v>4.5</v>
      </c>
      <c r="O128" s="626" t="s">
        <v>16</v>
      </c>
      <c r="P128" s="17">
        <v>5.5599999999999997E-2</v>
      </c>
      <c r="Q128">
        <v>10</v>
      </c>
      <c r="R128" s="19">
        <f t="shared" si="150"/>
        <v>1</v>
      </c>
      <c r="S128" s="19">
        <f t="shared" si="151"/>
        <v>270</v>
      </c>
      <c r="U128">
        <f t="shared" si="165"/>
        <v>0</v>
      </c>
      <c r="V128">
        <f t="shared" si="166"/>
        <v>0</v>
      </c>
      <c r="W128">
        <f t="shared" si="167"/>
        <v>0</v>
      </c>
      <c r="X128">
        <f t="shared" si="168"/>
        <v>1090</v>
      </c>
      <c r="Y128">
        <f t="shared" si="169"/>
        <v>0</v>
      </c>
      <c r="Z128">
        <f t="shared" si="170"/>
        <v>0</v>
      </c>
      <c r="AB128" s="871">
        <v>45</v>
      </c>
      <c r="AC128" s="871">
        <v>25</v>
      </c>
      <c r="AD128" s="871">
        <v>35</v>
      </c>
      <c r="AE128" s="871">
        <v>65</v>
      </c>
      <c r="AF128" s="871">
        <v>30</v>
      </c>
      <c r="AG128" s="871">
        <v>20</v>
      </c>
    </row>
    <row r="129" spans="1:33">
      <c r="A129">
        <v>21</v>
      </c>
      <c r="B129">
        <v>2</v>
      </c>
      <c r="C129">
        <v>2</v>
      </c>
      <c r="D129" s="635">
        <v>0</v>
      </c>
      <c r="E129" s="636">
        <v>623</v>
      </c>
      <c r="F129" s="637">
        <v>1271</v>
      </c>
      <c r="G129" s="20">
        <f t="shared" si="179"/>
        <v>0.91504679625629948</v>
      </c>
      <c r="H129" s="20">
        <f t="shared" ref="H129" si="275">F129/$F$3</f>
        <v>0.86876281613123718</v>
      </c>
      <c r="I129" s="27">
        <f t="shared" si="272"/>
        <v>0</v>
      </c>
      <c r="J129" s="24">
        <f t="shared" si="273"/>
        <v>0</v>
      </c>
      <c r="K129" s="27">
        <f t="shared" si="274"/>
        <v>0</v>
      </c>
      <c r="L129">
        <v>5</v>
      </c>
      <c r="M129" s="638">
        <v>100</v>
      </c>
      <c r="N129" s="19">
        <f t="shared" si="156"/>
        <v>20</v>
      </c>
      <c r="O129" s="639" t="s">
        <v>19</v>
      </c>
      <c r="P129" s="17">
        <v>0</v>
      </c>
      <c r="Q129" s="37">
        <v>0</v>
      </c>
      <c r="R129" s="19">
        <f t="shared" si="150"/>
        <v>0</v>
      </c>
      <c r="S129" s="19">
        <f t="shared" si="151"/>
        <v>300</v>
      </c>
      <c r="U129">
        <f t="shared" si="165"/>
        <v>0</v>
      </c>
      <c r="V129">
        <f t="shared" si="166"/>
        <v>0</v>
      </c>
      <c r="W129">
        <f t="shared" si="167"/>
        <v>0</v>
      </c>
      <c r="X129">
        <f t="shared" si="168"/>
        <v>0</v>
      </c>
      <c r="Y129">
        <f t="shared" si="169"/>
        <v>1271</v>
      </c>
      <c r="Z129">
        <f t="shared" si="170"/>
        <v>0</v>
      </c>
      <c r="AB129" s="871">
        <v>50</v>
      </c>
      <c r="AC129" s="871">
        <v>25</v>
      </c>
      <c r="AD129" s="871">
        <v>65</v>
      </c>
      <c r="AE129" s="871">
        <v>50</v>
      </c>
      <c r="AF129" s="871">
        <v>55</v>
      </c>
      <c r="AG129" s="871">
        <v>65</v>
      </c>
    </row>
    <row r="130" spans="1:33">
      <c r="A130">
        <v>21</v>
      </c>
      <c r="B130">
        <v>2</v>
      </c>
      <c r="C130">
        <v>3</v>
      </c>
      <c r="D130" s="629">
        <v>0</v>
      </c>
      <c r="E130" s="630">
        <v>1390</v>
      </c>
      <c r="F130" s="631">
        <v>1546</v>
      </c>
      <c r="G130" s="20">
        <f t="shared" si="179"/>
        <v>1.1130309575233981</v>
      </c>
      <c r="H130" s="20">
        <f t="shared" ref="H130" si="276">F130/$G$3</f>
        <v>0.87741203178206584</v>
      </c>
      <c r="I130" s="27">
        <f t="shared" si="272"/>
        <v>1</v>
      </c>
      <c r="J130" s="24">
        <f t="shared" si="273"/>
        <v>0</v>
      </c>
      <c r="K130" s="27">
        <f t="shared" si="274"/>
        <v>0</v>
      </c>
      <c r="L130">
        <v>4</v>
      </c>
      <c r="M130" s="633">
        <v>78</v>
      </c>
      <c r="N130" s="19">
        <f t="shared" si="156"/>
        <v>19.5</v>
      </c>
      <c r="O130" s="632" t="s">
        <v>19</v>
      </c>
      <c r="P130" s="17">
        <v>0.15</v>
      </c>
      <c r="Q130">
        <v>14.33</v>
      </c>
      <c r="R130" s="19">
        <f t="shared" si="150"/>
        <v>0</v>
      </c>
      <c r="S130" s="19">
        <f t="shared" si="151"/>
        <v>300</v>
      </c>
      <c r="U130">
        <f t="shared" si="165"/>
        <v>0</v>
      </c>
      <c r="V130">
        <f t="shared" si="166"/>
        <v>0</v>
      </c>
      <c r="W130">
        <f t="shared" si="167"/>
        <v>0</v>
      </c>
      <c r="X130">
        <f t="shared" si="168"/>
        <v>0</v>
      </c>
      <c r="Y130">
        <f t="shared" si="169"/>
        <v>0</v>
      </c>
      <c r="Z130">
        <f t="shared" si="170"/>
        <v>1546</v>
      </c>
      <c r="AB130" s="871">
        <v>60</v>
      </c>
      <c r="AC130" s="871">
        <v>25</v>
      </c>
      <c r="AD130" s="871">
        <v>60</v>
      </c>
      <c r="AE130" s="871">
        <v>65</v>
      </c>
      <c r="AF130" s="871">
        <v>60</v>
      </c>
      <c r="AG130" s="871">
        <v>45</v>
      </c>
    </row>
    <row r="131" spans="1:33">
      <c r="A131">
        <v>22</v>
      </c>
      <c r="B131">
        <v>1</v>
      </c>
      <c r="C131">
        <v>1</v>
      </c>
      <c r="D131" s="655">
        <v>0</v>
      </c>
      <c r="E131" s="656">
        <v>2680</v>
      </c>
      <c r="F131" s="657">
        <v>3326</v>
      </c>
      <c r="G131" s="20">
        <f t="shared" si="172"/>
        <v>0.57039958840679128</v>
      </c>
      <c r="H131" s="20">
        <f t="shared" ref="H131" si="277">F131/$B$3</f>
        <v>0.73308353537579896</v>
      </c>
      <c r="I131" s="27">
        <f t="shared" ref="I131:I166" si="278">IF(F131&gt;$D$2, 1, 0)</f>
        <v>0</v>
      </c>
      <c r="J131" s="24">
        <f t="shared" ref="J131:J166" si="279">IF(F131&gt;$D$4, 1, 0)</f>
        <v>0</v>
      </c>
      <c r="K131" s="27">
        <f t="shared" ref="K131:K166" si="280">IF(F131&gt;$D$5, 1, 0)</f>
        <v>0</v>
      </c>
      <c r="L131">
        <v>2</v>
      </c>
      <c r="M131" s="659">
        <v>20</v>
      </c>
      <c r="N131" s="19">
        <f t="shared" si="156"/>
        <v>10</v>
      </c>
      <c r="O131" s="658" t="s">
        <v>19</v>
      </c>
      <c r="P131" s="17">
        <v>0.7</v>
      </c>
      <c r="Q131" s="21">
        <v>9.4600000000000009</v>
      </c>
      <c r="R131" s="19">
        <f t="shared" si="150"/>
        <v>0</v>
      </c>
      <c r="S131" s="19">
        <f t="shared" si="151"/>
        <v>300</v>
      </c>
      <c r="U131">
        <f t="shared" si="165"/>
        <v>3326</v>
      </c>
      <c r="V131">
        <f t="shared" si="166"/>
        <v>0</v>
      </c>
      <c r="W131">
        <f t="shared" si="167"/>
        <v>0</v>
      </c>
      <c r="X131">
        <f t="shared" si="168"/>
        <v>0</v>
      </c>
      <c r="Y131">
        <f t="shared" si="169"/>
        <v>0</v>
      </c>
      <c r="Z131">
        <f t="shared" si="170"/>
        <v>0</v>
      </c>
      <c r="AB131" s="871">
        <v>80</v>
      </c>
      <c r="AC131" s="871">
        <v>55</v>
      </c>
      <c r="AD131" s="871">
        <v>75</v>
      </c>
      <c r="AE131" s="871">
        <v>45</v>
      </c>
      <c r="AF131" s="871">
        <v>75</v>
      </c>
      <c r="AG131" s="871">
        <v>35</v>
      </c>
    </row>
    <row r="132" spans="1:33">
      <c r="A132">
        <v>22</v>
      </c>
      <c r="B132">
        <v>1</v>
      </c>
      <c r="C132">
        <v>2</v>
      </c>
      <c r="D132" s="662">
        <v>0</v>
      </c>
      <c r="E132" s="663">
        <v>4528</v>
      </c>
      <c r="F132" s="664">
        <v>4528</v>
      </c>
      <c r="G132" s="20">
        <f t="shared" si="172"/>
        <v>0.77653918710341274</v>
      </c>
      <c r="H132" s="20">
        <f t="shared" ref="H132" si="281">F132/$C$3</f>
        <v>0.97945057322085227</v>
      </c>
      <c r="I132" s="27">
        <f t="shared" si="278"/>
        <v>0</v>
      </c>
      <c r="J132" s="24">
        <f t="shared" si="279"/>
        <v>0</v>
      </c>
      <c r="K132" s="27">
        <f t="shared" si="280"/>
        <v>0</v>
      </c>
      <c r="L132">
        <v>3</v>
      </c>
      <c r="M132" s="666">
        <v>87</v>
      </c>
      <c r="N132" s="19">
        <f t="shared" si="156"/>
        <v>29</v>
      </c>
      <c r="O132" s="665" t="s">
        <v>16</v>
      </c>
      <c r="P132" s="17">
        <v>0.55000000000000004</v>
      </c>
      <c r="Q132" s="21">
        <v>10.55</v>
      </c>
      <c r="R132" s="19">
        <f t="shared" si="150"/>
        <v>0</v>
      </c>
      <c r="S132" s="19">
        <f t="shared" si="151"/>
        <v>300</v>
      </c>
      <c r="U132">
        <f t="shared" si="165"/>
        <v>0</v>
      </c>
      <c r="V132">
        <f t="shared" si="166"/>
        <v>4528</v>
      </c>
      <c r="W132">
        <f t="shared" si="167"/>
        <v>0</v>
      </c>
      <c r="X132">
        <f t="shared" si="168"/>
        <v>0</v>
      </c>
      <c r="Y132">
        <f t="shared" si="169"/>
        <v>0</v>
      </c>
      <c r="Z132">
        <f t="shared" si="170"/>
        <v>0</v>
      </c>
      <c r="AB132" s="871">
        <v>80</v>
      </c>
      <c r="AC132" s="871">
        <v>25</v>
      </c>
      <c r="AD132" s="871">
        <v>55</v>
      </c>
      <c r="AE132" s="871">
        <v>85</v>
      </c>
      <c r="AF132" s="871">
        <v>25</v>
      </c>
      <c r="AG132" s="871">
        <v>15</v>
      </c>
    </row>
    <row r="133" spans="1:33">
      <c r="A133">
        <v>22</v>
      </c>
      <c r="B133">
        <v>1</v>
      </c>
      <c r="C133">
        <v>3</v>
      </c>
      <c r="D133" s="669">
        <v>91</v>
      </c>
      <c r="E133" s="670">
        <v>6024</v>
      </c>
      <c r="F133" s="671">
        <v>6024</v>
      </c>
      <c r="G133" s="20">
        <f t="shared" si="172"/>
        <v>1.0330989538672612</v>
      </c>
      <c r="H133" s="20">
        <f t="shared" ref="H133" si="282">F133/$D$3</f>
        <v>0.99307616221562811</v>
      </c>
      <c r="I133" s="27">
        <f t="shared" si="278"/>
        <v>1</v>
      </c>
      <c r="J133" s="24">
        <f t="shared" si="279"/>
        <v>1</v>
      </c>
      <c r="K133" s="27">
        <f t="shared" si="280"/>
        <v>0</v>
      </c>
      <c r="L133">
        <v>6</v>
      </c>
      <c r="M133" s="672">
        <v>46</v>
      </c>
      <c r="N133" s="19">
        <f t="shared" si="156"/>
        <v>7.666666666666667</v>
      </c>
      <c r="O133" s="673" t="s">
        <v>16</v>
      </c>
      <c r="P133" s="17">
        <v>0.6</v>
      </c>
      <c r="Q133" s="21">
        <v>11.11</v>
      </c>
      <c r="R133" s="19">
        <f t="shared" si="150"/>
        <v>1</v>
      </c>
      <c r="S133" s="19">
        <f t="shared" si="151"/>
        <v>209</v>
      </c>
      <c r="U133">
        <f t="shared" si="165"/>
        <v>0</v>
      </c>
      <c r="V133">
        <f t="shared" si="166"/>
        <v>0</v>
      </c>
      <c r="W133">
        <f t="shared" si="167"/>
        <v>6024</v>
      </c>
      <c r="X133">
        <f t="shared" si="168"/>
        <v>0</v>
      </c>
      <c r="Y133">
        <f t="shared" si="169"/>
        <v>0</v>
      </c>
      <c r="Z133">
        <f t="shared" si="170"/>
        <v>0</v>
      </c>
      <c r="AB133" s="871">
        <v>65</v>
      </c>
      <c r="AC133" s="871">
        <v>10</v>
      </c>
      <c r="AD133" s="871">
        <v>15</v>
      </c>
      <c r="AE133" s="871">
        <v>85</v>
      </c>
      <c r="AF133" s="871">
        <v>25</v>
      </c>
      <c r="AG133" s="871">
        <v>30</v>
      </c>
    </row>
    <row r="134" spans="1:33">
      <c r="A134">
        <v>22</v>
      </c>
      <c r="B134">
        <v>2</v>
      </c>
      <c r="C134">
        <v>1</v>
      </c>
      <c r="D134" s="687">
        <v>83</v>
      </c>
      <c r="E134" s="688">
        <v>920</v>
      </c>
      <c r="F134" s="689">
        <v>920</v>
      </c>
      <c r="G134" s="20">
        <f t="shared" ref="G134" si="283">F134/$G$2</f>
        <v>0.66234701223902093</v>
      </c>
      <c r="H134" s="20">
        <f t="shared" ref="H134" si="284">F134/$E$3</f>
        <v>0.72612470402525653</v>
      </c>
      <c r="I134" s="27">
        <f t="shared" ref="I134:I166" si="285">IF(F134&gt;$G$2, 1, 0)</f>
        <v>0</v>
      </c>
      <c r="J134" s="24">
        <f t="shared" ref="J134:J166" si="286">IF(F134&gt;$G$4, 1, 0)</f>
        <v>0</v>
      </c>
      <c r="K134" s="27">
        <f t="shared" ref="K134:K166" si="287">IF(F134&gt;$G$5, 1, 0)</f>
        <v>0</v>
      </c>
      <c r="L134">
        <v>1</v>
      </c>
      <c r="M134" s="690">
        <v>22</v>
      </c>
      <c r="N134" s="19">
        <f t="shared" si="156"/>
        <v>22</v>
      </c>
      <c r="O134" s="691" t="s">
        <v>16</v>
      </c>
      <c r="P134" s="17">
        <v>0.57140000000000002</v>
      </c>
      <c r="Q134" s="21">
        <v>9.25</v>
      </c>
      <c r="R134" s="19">
        <f t="shared" si="150"/>
        <v>1</v>
      </c>
      <c r="S134" s="19">
        <f t="shared" si="151"/>
        <v>217</v>
      </c>
      <c r="U134">
        <f t="shared" si="165"/>
        <v>0</v>
      </c>
      <c r="V134">
        <f t="shared" si="166"/>
        <v>0</v>
      </c>
      <c r="W134">
        <f t="shared" si="167"/>
        <v>0</v>
      </c>
      <c r="X134">
        <f t="shared" si="168"/>
        <v>920</v>
      </c>
      <c r="Y134">
        <f t="shared" si="169"/>
        <v>0</v>
      </c>
      <c r="Z134">
        <f t="shared" si="170"/>
        <v>0</v>
      </c>
      <c r="AB134" s="871">
        <v>85</v>
      </c>
      <c r="AC134" s="871">
        <v>85</v>
      </c>
      <c r="AD134" s="871">
        <v>75</v>
      </c>
      <c r="AE134" s="871">
        <v>30</v>
      </c>
      <c r="AF134" s="871">
        <v>80</v>
      </c>
      <c r="AG134" s="871">
        <v>45</v>
      </c>
    </row>
    <row r="135" spans="1:33">
      <c r="A135">
        <v>22</v>
      </c>
      <c r="B135">
        <v>2</v>
      </c>
      <c r="C135">
        <v>2</v>
      </c>
      <c r="D135" s="681">
        <v>7</v>
      </c>
      <c r="E135" s="682">
        <v>1351</v>
      </c>
      <c r="F135" s="683">
        <v>1351</v>
      </c>
      <c r="G135" s="20">
        <f t="shared" si="179"/>
        <v>0.97264218862491003</v>
      </c>
      <c r="H135" s="20">
        <f t="shared" ref="H135" si="288">F135/$F$3</f>
        <v>0.92344497607655507</v>
      </c>
      <c r="I135" s="27">
        <f t="shared" si="285"/>
        <v>0</v>
      </c>
      <c r="J135" s="24">
        <f t="shared" si="286"/>
        <v>0</v>
      </c>
      <c r="K135" s="27">
        <f t="shared" si="287"/>
        <v>0</v>
      </c>
      <c r="L135">
        <v>1</v>
      </c>
      <c r="M135" s="684">
        <v>65</v>
      </c>
      <c r="N135" s="19">
        <f t="shared" si="156"/>
        <v>65</v>
      </c>
      <c r="O135" s="685" t="s">
        <v>16</v>
      </c>
      <c r="P135" s="17">
        <v>0.57889999999999997</v>
      </c>
      <c r="Q135">
        <v>10.82</v>
      </c>
      <c r="R135" s="19">
        <f t="shared" si="150"/>
        <v>1</v>
      </c>
      <c r="S135" s="19">
        <f t="shared" si="151"/>
        <v>293</v>
      </c>
      <c r="U135">
        <f t="shared" si="165"/>
        <v>0</v>
      </c>
      <c r="V135">
        <f t="shared" si="166"/>
        <v>0</v>
      </c>
      <c r="W135">
        <f t="shared" si="167"/>
        <v>0</v>
      </c>
      <c r="X135">
        <f t="shared" si="168"/>
        <v>0</v>
      </c>
      <c r="Y135">
        <f t="shared" si="169"/>
        <v>1351</v>
      </c>
      <c r="Z135">
        <f t="shared" si="170"/>
        <v>0</v>
      </c>
      <c r="AB135" s="871">
        <v>90</v>
      </c>
      <c r="AC135" s="871">
        <v>70</v>
      </c>
      <c r="AD135" s="871">
        <v>55</v>
      </c>
      <c r="AE135" s="871">
        <v>75</v>
      </c>
      <c r="AF135" s="871">
        <v>85</v>
      </c>
      <c r="AG135" s="871">
        <v>35</v>
      </c>
    </row>
    <row r="136" spans="1:33">
      <c r="A136">
        <v>22</v>
      </c>
      <c r="B136">
        <v>2</v>
      </c>
      <c r="C136">
        <v>3</v>
      </c>
      <c r="D136" s="675">
        <v>82</v>
      </c>
      <c r="E136" s="676">
        <v>1588</v>
      </c>
      <c r="F136" s="677">
        <v>1588</v>
      </c>
      <c r="G136" s="20">
        <f t="shared" si="179"/>
        <v>1.1432685385169186</v>
      </c>
      <c r="H136" s="20">
        <f t="shared" ref="H136" si="289">F136/$G$3</f>
        <v>0.90124858115777529</v>
      </c>
      <c r="I136" s="27">
        <f t="shared" si="285"/>
        <v>1</v>
      </c>
      <c r="J136" s="24">
        <f t="shared" si="286"/>
        <v>0</v>
      </c>
      <c r="K136" s="27">
        <f t="shared" si="287"/>
        <v>0</v>
      </c>
      <c r="L136">
        <v>2</v>
      </c>
      <c r="M136" s="678">
        <v>54</v>
      </c>
      <c r="N136" s="19">
        <f t="shared" si="156"/>
        <v>27</v>
      </c>
      <c r="O136" s="679" t="s">
        <v>16</v>
      </c>
      <c r="P136" s="17">
        <v>0.5333</v>
      </c>
      <c r="Q136">
        <v>11</v>
      </c>
      <c r="R136" s="19">
        <f t="shared" si="150"/>
        <v>1</v>
      </c>
      <c r="S136" s="19">
        <f t="shared" si="151"/>
        <v>218</v>
      </c>
      <c r="U136">
        <f t="shared" si="165"/>
        <v>0</v>
      </c>
      <c r="V136">
        <f t="shared" si="166"/>
        <v>0</v>
      </c>
      <c r="W136">
        <f t="shared" si="167"/>
        <v>0</v>
      </c>
      <c r="X136">
        <f t="shared" si="168"/>
        <v>0</v>
      </c>
      <c r="Y136">
        <f t="shared" si="169"/>
        <v>0</v>
      </c>
      <c r="Z136">
        <f t="shared" si="170"/>
        <v>1588</v>
      </c>
      <c r="AB136" s="871">
        <v>85</v>
      </c>
      <c r="AC136" s="871">
        <v>20</v>
      </c>
      <c r="AD136" s="871">
        <v>30</v>
      </c>
      <c r="AE136" s="871">
        <v>80</v>
      </c>
      <c r="AF136" s="871">
        <v>65</v>
      </c>
      <c r="AG136" s="871">
        <v>35</v>
      </c>
    </row>
    <row r="137" spans="1:33">
      <c r="A137">
        <v>23</v>
      </c>
      <c r="B137">
        <v>1</v>
      </c>
      <c r="C137">
        <v>1</v>
      </c>
      <c r="D137" s="714">
        <v>0</v>
      </c>
      <c r="E137" s="715">
        <v>3869</v>
      </c>
      <c r="F137" s="716">
        <v>3869</v>
      </c>
      <c r="G137" s="20">
        <f t="shared" si="172"/>
        <v>0.663522551877894</v>
      </c>
      <c r="H137" s="20">
        <f t="shared" ref="H137" si="290">F137/$B$3</f>
        <v>0.85276614502975534</v>
      </c>
      <c r="I137" s="27">
        <f t="shared" ref="I137:I166" si="291">IF(F137&gt;$D$2, 1, 0)</f>
        <v>0</v>
      </c>
      <c r="J137" s="24">
        <f t="shared" ref="J137:J166" si="292">IF(F137&gt;$D$4, 1, 0)</f>
        <v>0</v>
      </c>
      <c r="K137" s="27">
        <f t="shared" ref="K137:K166" si="293">IF(F137&gt;$D$5, 1, 0)</f>
        <v>0</v>
      </c>
      <c r="L137">
        <v>2</v>
      </c>
      <c r="M137">
        <v>13</v>
      </c>
      <c r="N137" s="19">
        <f t="shared" si="156"/>
        <v>6.5</v>
      </c>
      <c r="O137" s="717" t="s">
        <v>19</v>
      </c>
      <c r="P137" s="17">
        <v>0.45</v>
      </c>
      <c r="Q137">
        <v>8.56</v>
      </c>
      <c r="R137" s="19">
        <f t="shared" si="150"/>
        <v>0</v>
      </c>
      <c r="S137" s="19">
        <f t="shared" si="151"/>
        <v>300</v>
      </c>
      <c r="U137">
        <f t="shared" si="165"/>
        <v>3869</v>
      </c>
      <c r="V137">
        <f t="shared" si="166"/>
        <v>0</v>
      </c>
      <c r="W137">
        <f t="shared" si="167"/>
        <v>0</v>
      </c>
      <c r="X137">
        <f t="shared" si="168"/>
        <v>0</v>
      </c>
      <c r="Y137">
        <f t="shared" si="169"/>
        <v>0</v>
      </c>
      <c r="Z137">
        <f t="shared" si="170"/>
        <v>0</v>
      </c>
      <c r="AB137" s="871">
        <v>50</v>
      </c>
      <c r="AC137" s="871">
        <v>40</v>
      </c>
      <c r="AD137" s="871">
        <v>20</v>
      </c>
      <c r="AE137" s="871">
        <v>60</v>
      </c>
      <c r="AF137" s="871">
        <v>40</v>
      </c>
      <c r="AG137" s="871">
        <v>15</v>
      </c>
    </row>
    <row r="138" spans="1:33">
      <c r="A138">
        <v>23</v>
      </c>
      <c r="B138">
        <v>1</v>
      </c>
      <c r="C138">
        <v>2</v>
      </c>
      <c r="D138" s="726">
        <v>153</v>
      </c>
      <c r="E138" s="727">
        <v>4429</v>
      </c>
      <c r="F138" s="728">
        <v>4478</v>
      </c>
      <c r="G138" s="20">
        <f t="shared" si="172"/>
        <v>0.76796432858857833</v>
      </c>
      <c r="H138" s="20">
        <f t="shared" ref="H138" si="294">F138/$C$3</f>
        <v>0.96863508544235344</v>
      </c>
      <c r="I138" s="27">
        <f t="shared" si="291"/>
        <v>0</v>
      </c>
      <c r="J138" s="24">
        <f t="shared" si="292"/>
        <v>0</v>
      </c>
      <c r="K138" s="27">
        <f t="shared" si="293"/>
        <v>0</v>
      </c>
      <c r="L138">
        <v>2</v>
      </c>
      <c r="M138" s="729">
        <v>42</v>
      </c>
      <c r="N138" s="19">
        <f t="shared" si="156"/>
        <v>21</v>
      </c>
      <c r="O138" s="730" t="s">
        <v>16</v>
      </c>
      <c r="P138" s="17">
        <v>0.33329999999999999</v>
      </c>
      <c r="Q138">
        <v>10</v>
      </c>
      <c r="R138" s="19">
        <f t="shared" si="150"/>
        <v>1</v>
      </c>
      <c r="S138" s="19">
        <f t="shared" si="151"/>
        <v>147</v>
      </c>
      <c r="U138">
        <f t="shared" si="165"/>
        <v>0</v>
      </c>
      <c r="V138">
        <f t="shared" si="166"/>
        <v>4478</v>
      </c>
      <c r="W138">
        <f t="shared" si="167"/>
        <v>0</v>
      </c>
      <c r="X138">
        <f t="shared" si="168"/>
        <v>0</v>
      </c>
      <c r="Y138">
        <f t="shared" si="169"/>
        <v>0</v>
      </c>
      <c r="Z138">
        <f t="shared" si="170"/>
        <v>0</v>
      </c>
      <c r="AB138" s="871">
        <v>40</v>
      </c>
      <c r="AC138" s="871">
        <v>10</v>
      </c>
      <c r="AD138" s="871">
        <v>40</v>
      </c>
      <c r="AE138" s="871">
        <v>60</v>
      </c>
      <c r="AF138" s="871">
        <v>35</v>
      </c>
      <c r="AG138" s="871">
        <v>15</v>
      </c>
    </row>
    <row r="139" spans="1:33">
      <c r="A139">
        <v>23</v>
      </c>
      <c r="B139">
        <v>1</v>
      </c>
      <c r="C139">
        <v>3</v>
      </c>
      <c r="D139" s="720">
        <v>201</v>
      </c>
      <c r="E139" s="721">
        <v>5907</v>
      </c>
      <c r="F139" s="722">
        <v>5907</v>
      </c>
      <c r="G139" s="20">
        <f t="shared" si="172"/>
        <v>1.0130337849425484</v>
      </c>
      <c r="H139" s="20">
        <f t="shared" ref="H139" si="295">F139/$D$3</f>
        <v>0.97378832838773488</v>
      </c>
      <c r="I139" s="27">
        <f t="shared" si="291"/>
        <v>1</v>
      </c>
      <c r="J139" s="24">
        <f t="shared" si="292"/>
        <v>1</v>
      </c>
      <c r="K139" s="27">
        <f t="shared" si="293"/>
        <v>0</v>
      </c>
      <c r="L139">
        <v>2</v>
      </c>
      <c r="M139" s="723">
        <v>22</v>
      </c>
      <c r="N139" s="19">
        <f t="shared" si="156"/>
        <v>11</v>
      </c>
      <c r="O139" s="724" t="s">
        <v>16</v>
      </c>
      <c r="P139" s="17">
        <v>0.28570000000000001</v>
      </c>
      <c r="Q139">
        <v>11.5</v>
      </c>
      <c r="R139" s="19">
        <f t="shared" si="150"/>
        <v>1</v>
      </c>
      <c r="S139" s="19">
        <f t="shared" si="151"/>
        <v>99</v>
      </c>
      <c r="U139">
        <f t="shared" si="165"/>
        <v>0</v>
      </c>
      <c r="V139">
        <f t="shared" si="166"/>
        <v>0</v>
      </c>
      <c r="W139">
        <f t="shared" si="167"/>
        <v>5907</v>
      </c>
      <c r="X139">
        <f t="shared" si="168"/>
        <v>0</v>
      </c>
      <c r="Y139">
        <f t="shared" si="169"/>
        <v>0</v>
      </c>
      <c r="Z139">
        <f t="shared" si="170"/>
        <v>0</v>
      </c>
      <c r="AB139" s="871">
        <v>35</v>
      </c>
      <c r="AC139" s="871">
        <v>10</v>
      </c>
      <c r="AD139" s="871">
        <v>25</v>
      </c>
      <c r="AE139" s="871">
        <v>60</v>
      </c>
      <c r="AF139" s="871">
        <v>30</v>
      </c>
      <c r="AG139" s="871">
        <v>20</v>
      </c>
    </row>
    <row r="140" spans="1:33">
      <c r="A140">
        <v>23</v>
      </c>
      <c r="B140">
        <v>2</v>
      </c>
      <c r="C140">
        <v>1</v>
      </c>
      <c r="D140" s="694">
        <v>137</v>
      </c>
      <c r="E140" s="695">
        <v>863</v>
      </c>
      <c r="F140" s="696">
        <v>863</v>
      </c>
      <c r="G140" s="20">
        <f t="shared" ref="G140" si="296">F140/$G$2</f>
        <v>0.62131029517638592</v>
      </c>
      <c r="H140" s="20">
        <f t="shared" ref="H140" si="297">F140/$E$3</f>
        <v>0.68113654301499604</v>
      </c>
      <c r="I140" s="27">
        <f t="shared" ref="I140:I166" si="298">IF(F140&gt;$G$2, 1, 0)</f>
        <v>0</v>
      </c>
      <c r="J140" s="24">
        <f t="shared" ref="J140:J166" si="299">IF(F140&gt;$G$4, 1, 0)</f>
        <v>0</v>
      </c>
      <c r="K140" s="27">
        <f t="shared" ref="K140:K166" si="300">IF(F140&gt;$G$5, 1, 0)</f>
        <v>0</v>
      </c>
      <c r="L140">
        <v>1</v>
      </c>
      <c r="M140" s="697">
        <v>17</v>
      </c>
      <c r="N140" s="19">
        <f t="shared" si="156"/>
        <v>17</v>
      </c>
      <c r="O140" s="698" t="s">
        <v>16</v>
      </c>
      <c r="P140" s="17">
        <v>0.4</v>
      </c>
      <c r="Q140">
        <v>13.25</v>
      </c>
      <c r="R140" s="19">
        <f t="shared" ref="R140:R166" si="301">IF(D140&gt;0, 1, 0)</f>
        <v>1</v>
      </c>
      <c r="S140" s="19">
        <f t="shared" ref="S140:S166" si="302">300-D140</f>
        <v>163</v>
      </c>
      <c r="U140">
        <f t="shared" si="165"/>
        <v>0</v>
      </c>
      <c r="V140">
        <f t="shared" si="166"/>
        <v>0</v>
      </c>
      <c r="W140">
        <f t="shared" si="167"/>
        <v>0</v>
      </c>
      <c r="X140">
        <f t="shared" si="168"/>
        <v>863</v>
      </c>
      <c r="Y140">
        <f t="shared" si="169"/>
        <v>0</v>
      </c>
      <c r="Z140">
        <f t="shared" si="170"/>
        <v>0</v>
      </c>
      <c r="AB140" s="871">
        <v>40</v>
      </c>
      <c r="AC140" s="871">
        <v>30</v>
      </c>
      <c r="AD140" s="871">
        <v>35</v>
      </c>
      <c r="AE140" s="871">
        <v>30</v>
      </c>
      <c r="AF140" s="871">
        <v>30</v>
      </c>
      <c r="AG140" s="871">
        <v>50</v>
      </c>
    </row>
    <row r="141" spans="1:33">
      <c r="A141">
        <v>23</v>
      </c>
      <c r="B141">
        <v>2</v>
      </c>
      <c r="C141">
        <v>2</v>
      </c>
      <c r="D141" s="701">
        <v>35</v>
      </c>
      <c r="E141" s="702">
        <v>1186</v>
      </c>
      <c r="F141" s="703">
        <v>1320</v>
      </c>
      <c r="G141" s="20">
        <f t="shared" si="179"/>
        <v>0.95032397408207347</v>
      </c>
      <c r="H141" s="20">
        <f t="shared" ref="H141" si="303">F141/$F$3</f>
        <v>0.90225563909774431</v>
      </c>
      <c r="I141" s="27">
        <f t="shared" si="298"/>
        <v>0</v>
      </c>
      <c r="J141" s="24">
        <f t="shared" si="299"/>
        <v>0</v>
      </c>
      <c r="K141" s="27">
        <f t="shared" si="300"/>
        <v>0</v>
      </c>
      <c r="L141">
        <v>2</v>
      </c>
      <c r="M141" s="705">
        <v>72</v>
      </c>
      <c r="N141" s="19">
        <f t="shared" ref="N141:N166" si="304">M141/L141</f>
        <v>36</v>
      </c>
      <c r="O141" s="704" t="s">
        <v>16</v>
      </c>
      <c r="P141" s="17">
        <v>0.4118</v>
      </c>
      <c r="Q141">
        <v>12</v>
      </c>
      <c r="R141" s="19">
        <f t="shared" si="301"/>
        <v>1</v>
      </c>
      <c r="S141" s="19">
        <f t="shared" si="302"/>
        <v>265</v>
      </c>
      <c r="U141">
        <f t="shared" si="165"/>
        <v>0</v>
      </c>
      <c r="V141">
        <f t="shared" si="166"/>
        <v>0</v>
      </c>
      <c r="W141">
        <f t="shared" si="167"/>
        <v>0</v>
      </c>
      <c r="X141">
        <f t="shared" si="168"/>
        <v>0</v>
      </c>
      <c r="Y141">
        <f t="shared" si="169"/>
        <v>1320</v>
      </c>
      <c r="Z141">
        <f t="shared" si="170"/>
        <v>0</v>
      </c>
      <c r="AB141" s="871">
        <v>45</v>
      </c>
      <c r="AC141" s="871">
        <v>25</v>
      </c>
      <c r="AD141" s="871">
        <v>40</v>
      </c>
      <c r="AE141" s="871">
        <v>30</v>
      </c>
      <c r="AF141" s="871">
        <v>55</v>
      </c>
      <c r="AG141" s="871">
        <v>35</v>
      </c>
    </row>
    <row r="142" spans="1:33">
      <c r="A142">
        <v>23</v>
      </c>
      <c r="B142">
        <v>2</v>
      </c>
      <c r="C142">
        <v>3</v>
      </c>
      <c r="D142" s="708">
        <v>44</v>
      </c>
      <c r="E142" s="709">
        <v>1368</v>
      </c>
      <c r="F142" s="710">
        <v>1684</v>
      </c>
      <c r="G142" s="20">
        <f t="shared" si="179"/>
        <v>1.2123830093592514</v>
      </c>
      <c r="H142" s="20">
        <f t="shared" ref="H142" si="305">F142/$G$3</f>
        <v>0.95573212258796825</v>
      </c>
      <c r="I142" s="27">
        <f t="shared" si="298"/>
        <v>1</v>
      </c>
      <c r="J142" s="24">
        <f t="shared" si="299"/>
        <v>0</v>
      </c>
      <c r="K142" s="27">
        <f t="shared" si="300"/>
        <v>0</v>
      </c>
      <c r="L142">
        <v>4</v>
      </c>
      <c r="M142" s="712">
        <v>71</v>
      </c>
      <c r="N142" s="19">
        <f t="shared" si="304"/>
        <v>17.75</v>
      </c>
      <c r="O142" s="711" t="s">
        <v>19</v>
      </c>
      <c r="P142" s="17">
        <v>0.27779999999999999</v>
      </c>
      <c r="Q142">
        <v>14.6</v>
      </c>
      <c r="R142" s="19">
        <f t="shared" si="301"/>
        <v>1</v>
      </c>
      <c r="S142" s="19">
        <f t="shared" si="302"/>
        <v>256</v>
      </c>
      <c r="U142">
        <f t="shared" si="165"/>
        <v>0</v>
      </c>
      <c r="V142">
        <f t="shared" si="166"/>
        <v>0</v>
      </c>
      <c r="W142">
        <f t="shared" si="167"/>
        <v>0</v>
      </c>
      <c r="X142">
        <f t="shared" si="168"/>
        <v>0</v>
      </c>
      <c r="Y142">
        <f t="shared" si="169"/>
        <v>0</v>
      </c>
      <c r="Z142">
        <f t="shared" si="170"/>
        <v>1684</v>
      </c>
      <c r="AB142" s="871">
        <v>50</v>
      </c>
      <c r="AC142" s="871">
        <v>30</v>
      </c>
      <c r="AD142" s="871">
        <v>40</v>
      </c>
      <c r="AE142" s="871">
        <v>50</v>
      </c>
      <c r="AF142" s="871">
        <v>50</v>
      </c>
      <c r="AG142" s="871">
        <v>35</v>
      </c>
    </row>
    <row r="143" spans="1:33">
      <c r="A143">
        <v>24</v>
      </c>
      <c r="B143">
        <v>1</v>
      </c>
      <c r="C143">
        <v>1</v>
      </c>
      <c r="D143" s="739">
        <v>0</v>
      </c>
      <c r="E143" s="740">
        <v>4045</v>
      </c>
      <c r="F143" s="741">
        <v>4045</v>
      </c>
      <c r="G143" s="20">
        <f t="shared" si="172"/>
        <v>0.69370605385011153</v>
      </c>
      <c r="H143" s="20">
        <f t="shared" ref="H143" si="306">F143/$B$3</f>
        <v>0.89155829843508927</v>
      </c>
      <c r="I143" s="27">
        <f t="shared" ref="I143:I166" si="307">IF(F143&gt;$D$2, 1, 0)</f>
        <v>0</v>
      </c>
      <c r="J143" s="24">
        <f t="shared" ref="J143:J166" si="308">IF(F143&gt;$D$4, 1, 0)</f>
        <v>0</v>
      </c>
      <c r="K143" s="27">
        <f t="shared" ref="K143:K166" si="309">IF(F143&gt;$D$5, 1, 0)</f>
        <v>0</v>
      </c>
      <c r="L143">
        <v>2</v>
      </c>
      <c r="M143" s="742">
        <v>24</v>
      </c>
      <c r="N143" s="19">
        <f t="shared" si="304"/>
        <v>12</v>
      </c>
      <c r="O143" s="743" t="s">
        <v>16</v>
      </c>
      <c r="P143" s="17">
        <v>0.85</v>
      </c>
      <c r="Q143">
        <v>7.56</v>
      </c>
      <c r="R143" s="19">
        <f t="shared" si="301"/>
        <v>0</v>
      </c>
      <c r="S143" s="19">
        <f t="shared" si="302"/>
        <v>300</v>
      </c>
      <c r="U143">
        <f t="shared" si="165"/>
        <v>4045</v>
      </c>
      <c r="V143">
        <f t="shared" si="166"/>
        <v>0</v>
      </c>
      <c r="W143">
        <f t="shared" si="167"/>
        <v>0</v>
      </c>
      <c r="X143">
        <f t="shared" si="168"/>
        <v>0</v>
      </c>
      <c r="Y143">
        <f t="shared" si="169"/>
        <v>0</v>
      </c>
      <c r="Z143">
        <f t="shared" si="170"/>
        <v>0</v>
      </c>
      <c r="AB143" s="871">
        <v>90</v>
      </c>
      <c r="AC143" s="871">
        <v>50</v>
      </c>
      <c r="AD143" s="871">
        <v>55</v>
      </c>
      <c r="AE143" s="871">
        <v>50</v>
      </c>
      <c r="AF143" s="871">
        <v>80</v>
      </c>
      <c r="AG143" s="871">
        <v>65</v>
      </c>
    </row>
    <row r="144" spans="1:33">
      <c r="A144">
        <v>24</v>
      </c>
      <c r="B144">
        <v>1</v>
      </c>
      <c r="C144">
        <v>2</v>
      </c>
      <c r="D144" s="745">
        <v>0</v>
      </c>
      <c r="E144" s="746">
        <v>4490</v>
      </c>
      <c r="F144" s="747">
        <v>4580</v>
      </c>
      <c r="G144" s="20">
        <f t="shared" si="172"/>
        <v>0.78545703995884064</v>
      </c>
      <c r="H144" s="20">
        <f t="shared" ref="H144" si="310">F144/$C$3</f>
        <v>0.99069868051049104</v>
      </c>
      <c r="I144" s="27">
        <f t="shared" si="307"/>
        <v>0</v>
      </c>
      <c r="J144" s="24">
        <f t="shared" si="308"/>
        <v>0</v>
      </c>
      <c r="K144" s="27">
        <f t="shared" si="309"/>
        <v>0</v>
      </c>
      <c r="L144">
        <v>4</v>
      </c>
      <c r="M144" s="748">
        <v>58</v>
      </c>
      <c r="N144" s="19">
        <f t="shared" si="304"/>
        <v>14.5</v>
      </c>
      <c r="O144" s="749" t="s">
        <v>16</v>
      </c>
      <c r="P144" s="17">
        <v>0.85</v>
      </c>
      <c r="Q144">
        <v>9.2899999999999991</v>
      </c>
      <c r="R144" s="19">
        <f t="shared" si="301"/>
        <v>0</v>
      </c>
      <c r="S144" s="19">
        <f t="shared" si="302"/>
        <v>300</v>
      </c>
      <c r="U144">
        <f t="shared" si="165"/>
        <v>0</v>
      </c>
      <c r="V144">
        <f t="shared" si="166"/>
        <v>4580</v>
      </c>
      <c r="W144">
        <f t="shared" si="167"/>
        <v>0</v>
      </c>
      <c r="X144">
        <f t="shared" si="168"/>
        <v>0</v>
      </c>
      <c r="Y144">
        <f t="shared" si="169"/>
        <v>0</v>
      </c>
      <c r="Z144">
        <f t="shared" si="170"/>
        <v>0</v>
      </c>
      <c r="AB144" s="871">
        <v>80</v>
      </c>
      <c r="AC144" s="871">
        <v>25</v>
      </c>
      <c r="AD144" s="871">
        <v>35</v>
      </c>
      <c r="AE144" s="871">
        <v>75</v>
      </c>
      <c r="AF144" s="871">
        <v>70</v>
      </c>
      <c r="AG144" s="871">
        <v>30</v>
      </c>
    </row>
    <row r="145" spans="1:33">
      <c r="A145">
        <v>24</v>
      </c>
      <c r="B145">
        <v>1</v>
      </c>
      <c r="C145">
        <v>3</v>
      </c>
      <c r="D145" s="733">
        <v>0</v>
      </c>
      <c r="E145" s="734">
        <v>0</v>
      </c>
      <c r="F145" s="735">
        <v>5943</v>
      </c>
      <c r="G145" s="20">
        <f t="shared" si="172"/>
        <v>1.0192076830732293</v>
      </c>
      <c r="H145" s="20">
        <f t="shared" ref="H145" si="311">F145/$D$3</f>
        <v>0.97972304648862507</v>
      </c>
      <c r="I145" s="27">
        <f t="shared" si="307"/>
        <v>1</v>
      </c>
      <c r="J145" s="24">
        <f t="shared" si="308"/>
        <v>1</v>
      </c>
      <c r="K145" s="27">
        <f t="shared" si="309"/>
        <v>0</v>
      </c>
      <c r="L145">
        <v>8</v>
      </c>
      <c r="M145" s="737">
        <v>71</v>
      </c>
      <c r="N145" s="19">
        <f t="shared" si="304"/>
        <v>8.875</v>
      </c>
      <c r="O145" s="736" t="s">
        <v>19</v>
      </c>
      <c r="P145" s="17">
        <v>0.7</v>
      </c>
      <c r="Q145">
        <v>8.93</v>
      </c>
      <c r="R145" s="19">
        <f t="shared" si="301"/>
        <v>0</v>
      </c>
      <c r="S145" s="19">
        <f t="shared" si="302"/>
        <v>300</v>
      </c>
      <c r="U145">
        <f t="shared" ref="U145:U166" si="312">IF($B145*10+$C145=11, $F145, 0)</f>
        <v>0</v>
      </c>
      <c r="V145">
        <f t="shared" ref="V145:V166" si="313">IF($B145*10+$C145=12, $F145, 0)</f>
        <v>0</v>
      </c>
      <c r="W145">
        <f t="shared" ref="W145:W166" si="314">IF($B145*10+$C145=13, $F145, 0)</f>
        <v>5943</v>
      </c>
      <c r="X145">
        <f t="shared" ref="X145:X166" si="315">IF($B145*10+$C145=21, $F145, 0)</f>
        <v>0</v>
      </c>
      <c r="Y145">
        <f t="shared" ref="Y145:Y166" si="316">IF($B145*10+$C145=22, $F145, 0)</f>
        <v>0</v>
      </c>
      <c r="Z145">
        <f t="shared" ref="Z145:Z166" si="317">IF($B145*10+$C145=23, $F145, 0)</f>
        <v>0</v>
      </c>
      <c r="AB145" s="871">
        <v>80</v>
      </c>
      <c r="AC145" s="871">
        <v>25</v>
      </c>
      <c r="AD145" s="871">
        <v>35</v>
      </c>
      <c r="AE145" s="871">
        <v>75</v>
      </c>
      <c r="AF145" s="871">
        <v>80</v>
      </c>
      <c r="AG145" s="871">
        <v>30</v>
      </c>
    </row>
    <row r="146" spans="1:33">
      <c r="A146">
        <v>24</v>
      </c>
      <c r="B146">
        <v>2</v>
      </c>
      <c r="C146">
        <v>1</v>
      </c>
      <c r="D146" s="757">
        <v>150</v>
      </c>
      <c r="E146" s="758">
        <v>1080</v>
      </c>
      <c r="F146" s="759">
        <v>1080</v>
      </c>
      <c r="G146" s="20">
        <f t="shared" ref="G146" si="318">F146/$G$2</f>
        <v>0.77753779697624192</v>
      </c>
      <c r="H146" s="20">
        <f t="shared" ref="H146" si="319">F146/$E$3</f>
        <v>0.85240726124704025</v>
      </c>
      <c r="I146" s="27">
        <f t="shared" ref="I146:I166" si="320">IF(F146&gt;$G$2, 1, 0)</f>
        <v>0</v>
      </c>
      <c r="J146" s="24">
        <f t="shared" ref="J146:J166" si="321">IF(F146&gt;$G$4, 1, 0)</f>
        <v>0</v>
      </c>
      <c r="K146" s="27">
        <f t="shared" ref="K146:K166" si="322">IF(F146&gt;$G$5, 1, 0)</f>
        <v>0</v>
      </c>
      <c r="L146">
        <v>1</v>
      </c>
      <c r="M146" s="759">
        <v>14</v>
      </c>
      <c r="N146" s="19">
        <f t="shared" si="304"/>
        <v>14</v>
      </c>
      <c r="O146" s="760" t="s">
        <v>16</v>
      </c>
      <c r="P146" s="17">
        <v>0.9</v>
      </c>
      <c r="Q146">
        <v>9</v>
      </c>
      <c r="R146" s="19">
        <f t="shared" si="301"/>
        <v>1</v>
      </c>
      <c r="S146" s="19">
        <f t="shared" si="302"/>
        <v>150</v>
      </c>
      <c r="U146">
        <f t="shared" si="312"/>
        <v>0</v>
      </c>
      <c r="V146">
        <f t="shared" si="313"/>
        <v>0</v>
      </c>
      <c r="W146">
        <f t="shared" si="314"/>
        <v>0</v>
      </c>
      <c r="X146">
        <f t="shared" si="315"/>
        <v>1080</v>
      </c>
      <c r="Y146">
        <f t="shared" si="316"/>
        <v>0</v>
      </c>
      <c r="Z146">
        <f t="shared" si="317"/>
        <v>0</v>
      </c>
      <c r="AB146" s="871">
        <v>95</v>
      </c>
      <c r="AC146" s="871">
        <v>55</v>
      </c>
      <c r="AD146" s="871">
        <v>90</v>
      </c>
      <c r="AE146" s="871">
        <v>35</v>
      </c>
      <c r="AF146" s="871">
        <v>75</v>
      </c>
      <c r="AG146" s="871">
        <v>75</v>
      </c>
    </row>
    <row r="147" spans="1:33">
      <c r="A147">
        <v>24</v>
      </c>
      <c r="B147">
        <v>2</v>
      </c>
      <c r="C147">
        <v>2</v>
      </c>
      <c r="D147" s="751">
        <v>0</v>
      </c>
      <c r="E147" s="752">
        <v>1031</v>
      </c>
      <c r="F147" s="753">
        <v>1421</v>
      </c>
      <c r="G147" s="20">
        <f t="shared" si="179"/>
        <v>1.0230381569474443</v>
      </c>
      <c r="H147" s="20">
        <f t="shared" ref="H147" si="323">F147/$F$3</f>
        <v>0.9712918660287081</v>
      </c>
      <c r="I147" s="27">
        <f t="shared" si="320"/>
        <v>1</v>
      </c>
      <c r="J147" s="24">
        <f t="shared" si="321"/>
        <v>0</v>
      </c>
      <c r="K147" s="27">
        <f t="shared" si="322"/>
        <v>0</v>
      </c>
      <c r="L147">
        <v>2</v>
      </c>
      <c r="M147" s="754">
        <v>99</v>
      </c>
      <c r="N147" s="19">
        <f t="shared" si="304"/>
        <v>49.5</v>
      </c>
      <c r="O147" s="755" t="s">
        <v>19</v>
      </c>
      <c r="P147" s="17">
        <v>0.94740000000000002</v>
      </c>
      <c r="Q147">
        <v>11.17</v>
      </c>
      <c r="R147" s="19">
        <f t="shared" si="301"/>
        <v>0</v>
      </c>
      <c r="S147" s="19">
        <f t="shared" si="302"/>
        <v>300</v>
      </c>
      <c r="U147">
        <f t="shared" si="312"/>
        <v>0</v>
      </c>
      <c r="V147">
        <f t="shared" si="313"/>
        <v>0</v>
      </c>
      <c r="W147">
        <f t="shared" si="314"/>
        <v>0</v>
      </c>
      <c r="X147">
        <f t="shared" si="315"/>
        <v>0</v>
      </c>
      <c r="Y147">
        <f t="shared" si="316"/>
        <v>1421</v>
      </c>
      <c r="Z147">
        <f t="shared" si="317"/>
        <v>0</v>
      </c>
      <c r="AB147" s="871">
        <v>90</v>
      </c>
      <c r="AC147" s="871">
        <v>30</v>
      </c>
      <c r="AD147" s="871">
        <v>45</v>
      </c>
      <c r="AE147" s="871">
        <v>55</v>
      </c>
      <c r="AF147" s="871">
        <v>85</v>
      </c>
      <c r="AG147" s="871">
        <v>45</v>
      </c>
    </row>
    <row r="148" spans="1:33">
      <c r="A148">
        <v>24</v>
      </c>
      <c r="B148">
        <v>2</v>
      </c>
      <c r="C148">
        <v>3</v>
      </c>
      <c r="D148" s="762">
        <v>0</v>
      </c>
      <c r="E148" s="763">
        <v>1389</v>
      </c>
      <c r="F148" s="764">
        <v>1758</v>
      </c>
      <c r="G148" s="20">
        <f t="shared" si="179"/>
        <v>1.2656587473002159</v>
      </c>
      <c r="H148" s="20">
        <f t="shared" ref="H148" si="324">F148/$G$3</f>
        <v>0.99772985244040857</v>
      </c>
      <c r="I148" s="27">
        <f t="shared" si="320"/>
        <v>1</v>
      </c>
      <c r="J148" s="24">
        <f t="shared" si="321"/>
        <v>1</v>
      </c>
      <c r="K148" s="27">
        <f t="shared" si="322"/>
        <v>1</v>
      </c>
      <c r="L148">
        <v>4</v>
      </c>
      <c r="M148" s="765">
        <v>84</v>
      </c>
      <c r="N148" s="19">
        <f t="shared" si="304"/>
        <v>21</v>
      </c>
      <c r="O148" s="766" t="s">
        <v>16</v>
      </c>
      <c r="P148" s="17">
        <v>0.9</v>
      </c>
      <c r="Q148">
        <v>12.89</v>
      </c>
      <c r="R148" s="19">
        <f t="shared" si="301"/>
        <v>0</v>
      </c>
      <c r="S148" s="19">
        <f t="shared" si="302"/>
        <v>300</v>
      </c>
      <c r="U148">
        <f t="shared" si="312"/>
        <v>0</v>
      </c>
      <c r="V148">
        <f t="shared" si="313"/>
        <v>0</v>
      </c>
      <c r="W148">
        <f t="shared" si="314"/>
        <v>0</v>
      </c>
      <c r="X148">
        <f t="shared" si="315"/>
        <v>0</v>
      </c>
      <c r="Y148">
        <f t="shared" si="316"/>
        <v>0</v>
      </c>
      <c r="Z148">
        <f t="shared" si="317"/>
        <v>1758</v>
      </c>
      <c r="AB148" s="871">
        <v>85</v>
      </c>
      <c r="AC148" s="871">
        <v>20</v>
      </c>
      <c r="AD148" s="871">
        <v>40</v>
      </c>
      <c r="AE148" s="871">
        <v>65</v>
      </c>
      <c r="AF148" s="871">
        <v>70</v>
      </c>
      <c r="AG148" s="871">
        <v>35</v>
      </c>
    </row>
    <row r="149" spans="1:33">
      <c r="A149">
        <v>25</v>
      </c>
      <c r="B149">
        <v>1</v>
      </c>
      <c r="C149">
        <v>1</v>
      </c>
      <c r="D149" s="797">
        <v>121</v>
      </c>
      <c r="E149" s="798">
        <v>4235</v>
      </c>
      <c r="F149" s="799">
        <v>4235</v>
      </c>
      <c r="G149" s="20">
        <f t="shared" ref="G149:G163" si="325">F149/$D$2</f>
        <v>0.72629051620648255</v>
      </c>
      <c r="H149" s="20">
        <f t="shared" ref="H149" si="326">F149/$B$3</f>
        <v>0.93343619131584743</v>
      </c>
      <c r="I149" s="27">
        <f t="shared" ref="I149:I166" si="327">IF(F149&gt;$D$2, 1, 0)</f>
        <v>0</v>
      </c>
      <c r="J149" s="24">
        <f t="shared" ref="J149:J166" si="328">IF(F149&gt;$D$4, 1, 0)</f>
        <v>0</v>
      </c>
      <c r="K149" s="27">
        <f t="shared" ref="K149:K166" si="329">IF(F149&gt;$D$5, 1, 0)</f>
        <v>0</v>
      </c>
      <c r="L149">
        <v>1</v>
      </c>
      <c r="M149" s="800">
        <v>11</v>
      </c>
      <c r="N149" s="19">
        <f t="shared" si="304"/>
        <v>11</v>
      </c>
      <c r="O149" s="801" t="s">
        <v>16</v>
      </c>
      <c r="P149" s="17">
        <v>0.5</v>
      </c>
      <c r="Q149">
        <v>9.67</v>
      </c>
      <c r="R149" s="19">
        <f t="shared" si="301"/>
        <v>1</v>
      </c>
      <c r="S149" s="19">
        <f t="shared" si="302"/>
        <v>179</v>
      </c>
      <c r="U149">
        <f t="shared" si="312"/>
        <v>4235</v>
      </c>
      <c r="V149">
        <f t="shared" si="313"/>
        <v>0</v>
      </c>
      <c r="W149">
        <f t="shared" si="314"/>
        <v>0</v>
      </c>
      <c r="X149">
        <f t="shared" si="315"/>
        <v>0</v>
      </c>
      <c r="Y149">
        <f t="shared" si="316"/>
        <v>0</v>
      </c>
      <c r="Z149">
        <f t="shared" si="317"/>
        <v>0</v>
      </c>
      <c r="AB149" s="871">
        <v>35</v>
      </c>
      <c r="AC149" s="871">
        <v>60</v>
      </c>
      <c r="AD149" s="871">
        <v>40</v>
      </c>
      <c r="AE149" s="871">
        <v>65</v>
      </c>
      <c r="AF149" s="871">
        <v>50</v>
      </c>
      <c r="AG149" s="871">
        <v>20</v>
      </c>
    </row>
    <row r="150" spans="1:33">
      <c r="A150">
        <v>25</v>
      </c>
      <c r="B150">
        <v>1</v>
      </c>
      <c r="C150">
        <v>2</v>
      </c>
      <c r="D150" s="790">
        <v>141</v>
      </c>
      <c r="E150" s="791">
        <v>4593</v>
      </c>
      <c r="F150" s="792">
        <v>4593</v>
      </c>
      <c r="G150" s="20">
        <f t="shared" si="325"/>
        <v>0.78768650317269762</v>
      </c>
      <c r="H150" s="20">
        <f t="shared" ref="H150" si="330">F150/$C$3</f>
        <v>0.9935107073329007</v>
      </c>
      <c r="I150" s="27">
        <f t="shared" si="327"/>
        <v>0</v>
      </c>
      <c r="J150" s="24">
        <f t="shared" si="328"/>
        <v>0</v>
      </c>
      <c r="K150" s="27">
        <f t="shared" si="329"/>
        <v>0</v>
      </c>
      <c r="L150">
        <v>1</v>
      </c>
      <c r="M150" s="792">
        <v>28</v>
      </c>
      <c r="N150" s="19">
        <f t="shared" si="304"/>
        <v>28</v>
      </c>
      <c r="O150" s="793" t="s">
        <v>16</v>
      </c>
      <c r="P150" s="17">
        <v>0.45450000000000002</v>
      </c>
      <c r="Q150">
        <v>16.600000000000001</v>
      </c>
      <c r="R150" s="19">
        <f t="shared" si="301"/>
        <v>1</v>
      </c>
      <c r="S150" s="19">
        <f t="shared" si="302"/>
        <v>159</v>
      </c>
      <c r="U150">
        <f t="shared" si="312"/>
        <v>0</v>
      </c>
      <c r="V150">
        <f t="shared" si="313"/>
        <v>4593</v>
      </c>
      <c r="W150">
        <f t="shared" si="314"/>
        <v>0</v>
      </c>
      <c r="X150">
        <f t="shared" si="315"/>
        <v>0</v>
      </c>
      <c r="Y150">
        <f t="shared" si="316"/>
        <v>0</v>
      </c>
      <c r="Z150">
        <f t="shared" si="317"/>
        <v>0</v>
      </c>
      <c r="AB150" s="871">
        <v>20</v>
      </c>
      <c r="AC150" s="871">
        <v>25</v>
      </c>
      <c r="AD150" s="871">
        <v>5</v>
      </c>
      <c r="AE150" s="871">
        <v>95</v>
      </c>
      <c r="AF150" s="871">
        <v>20</v>
      </c>
      <c r="AG150" s="871">
        <v>5</v>
      </c>
    </row>
    <row r="151" spans="1:33">
      <c r="A151">
        <v>25</v>
      </c>
      <c r="B151">
        <v>1</v>
      </c>
      <c r="C151">
        <v>3</v>
      </c>
      <c r="D151" s="784">
        <v>106</v>
      </c>
      <c r="E151" s="785">
        <v>5924</v>
      </c>
      <c r="F151" s="786">
        <v>5924</v>
      </c>
      <c r="G151" s="20">
        <f t="shared" si="325"/>
        <v>1.0159492368375922</v>
      </c>
      <c r="H151" s="20">
        <f t="shared" ref="H151" si="331">F151/$D$3</f>
        <v>0.97659083415759973</v>
      </c>
      <c r="I151" s="27">
        <f t="shared" si="327"/>
        <v>1</v>
      </c>
      <c r="J151" s="24">
        <f t="shared" si="328"/>
        <v>1</v>
      </c>
      <c r="K151" s="27">
        <f t="shared" si="329"/>
        <v>0</v>
      </c>
      <c r="L151">
        <v>1</v>
      </c>
      <c r="M151" s="787">
        <v>34</v>
      </c>
      <c r="N151" s="19">
        <f t="shared" si="304"/>
        <v>34</v>
      </c>
      <c r="O151" s="788" t="s">
        <v>16</v>
      </c>
      <c r="P151" s="17">
        <v>0.42859999999999998</v>
      </c>
      <c r="Q151">
        <v>12</v>
      </c>
      <c r="R151" s="19">
        <f t="shared" si="301"/>
        <v>1</v>
      </c>
      <c r="S151" s="19">
        <f t="shared" si="302"/>
        <v>194</v>
      </c>
      <c r="U151">
        <f t="shared" si="312"/>
        <v>0</v>
      </c>
      <c r="V151">
        <f t="shared" si="313"/>
        <v>0</v>
      </c>
      <c r="W151">
        <f t="shared" si="314"/>
        <v>5924</v>
      </c>
      <c r="X151">
        <f t="shared" si="315"/>
        <v>0</v>
      </c>
      <c r="Y151">
        <f t="shared" si="316"/>
        <v>0</v>
      </c>
      <c r="Z151">
        <f t="shared" si="317"/>
        <v>0</v>
      </c>
      <c r="AB151" s="871">
        <v>25</v>
      </c>
      <c r="AC151" s="871">
        <v>25</v>
      </c>
      <c r="AD151" s="871">
        <v>5</v>
      </c>
      <c r="AE151" s="871">
        <v>85</v>
      </c>
      <c r="AF151" s="871">
        <v>15</v>
      </c>
      <c r="AG151" s="871">
        <v>5</v>
      </c>
    </row>
    <row r="152" spans="1:33">
      <c r="A152">
        <v>25</v>
      </c>
      <c r="B152">
        <v>2</v>
      </c>
      <c r="C152">
        <v>1</v>
      </c>
      <c r="D152">
        <v>30</v>
      </c>
      <c r="E152" s="774">
        <v>1096</v>
      </c>
      <c r="F152" s="775">
        <v>1096</v>
      </c>
      <c r="G152" s="20">
        <f t="shared" ref="G152:G166" si="332">F152/$G$2</f>
        <v>0.78905687544996406</v>
      </c>
      <c r="H152" s="20">
        <f t="shared" ref="H152" si="333">F152/$E$3</f>
        <v>0.86503551696921865</v>
      </c>
      <c r="I152" s="27">
        <f t="shared" ref="I152:I166" si="334">IF(F152&gt;$G$2, 1, 0)</f>
        <v>0</v>
      </c>
      <c r="J152" s="24">
        <f t="shared" ref="J152:J166" si="335">IF(F152&gt;$G$4, 1, 0)</f>
        <v>0</v>
      </c>
      <c r="K152" s="27">
        <f t="shared" ref="K152:K166" si="336">IF(F152&gt;$G$5, 1, 0)</f>
        <v>0</v>
      </c>
      <c r="L152">
        <v>1</v>
      </c>
      <c r="M152" s="776">
        <v>39</v>
      </c>
      <c r="N152" s="19">
        <f t="shared" si="304"/>
        <v>39</v>
      </c>
      <c r="O152" s="777" t="s">
        <v>16</v>
      </c>
      <c r="P152" s="17">
        <v>0.5</v>
      </c>
      <c r="Q152">
        <v>8.44</v>
      </c>
      <c r="R152" s="19">
        <f t="shared" si="301"/>
        <v>1</v>
      </c>
      <c r="S152" s="19">
        <f t="shared" si="302"/>
        <v>270</v>
      </c>
      <c r="U152">
        <f t="shared" si="312"/>
        <v>0</v>
      </c>
      <c r="V152">
        <f t="shared" si="313"/>
        <v>0</v>
      </c>
      <c r="W152">
        <f t="shared" si="314"/>
        <v>0</v>
      </c>
      <c r="X152">
        <f t="shared" si="315"/>
        <v>1096</v>
      </c>
      <c r="Y152">
        <f t="shared" si="316"/>
        <v>0</v>
      </c>
      <c r="Z152">
        <f t="shared" si="317"/>
        <v>0</v>
      </c>
      <c r="AB152" s="871">
        <v>80</v>
      </c>
      <c r="AC152" s="871">
        <v>90</v>
      </c>
      <c r="AD152" s="871">
        <v>35</v>
      </c>
      <c r="AE152" s="871">
        <v>35</v>
      </c>
      <c r="AF152" s="871">
        <v>70</v>
      </c>
      <c r="AG152" s="871">
        <v>30</v>
      </c>
    </row>
    <row r="153" spans="1:33">
      <c r="A153">
        <v>25</v>
      </c>
      <c r="B153">
        <v>2</v>
      </c>
      <c r="C153">
        <v>2</v>
      </c>
      <c r="D153" s="779">
        <v>19</v>
      </c>
      <c r="E153" s="780">
        <v>1290</v>
      </c>
      <c r="F153" s="781">
        <v>1290</v>
      </c>
      <c r="G153" s="20">
        <f t="shared" si="332"/>
        <v>0.92872570194384452</v>
      </c>
      <c r="H153" s="20">
        <f t="shared" ref="H153" si="337">F153/$F$3</f>
        <v>0.88174982911825017</v>
      </c>
      <c r="I153" s="27">
        <f t="shared" si="334"/>
        <v>0</v>
      </c>
      <c r="J153" s="24">
        <f t="shared" si="335"/>
        <v>0</v>
      </c>
      <c r="K153" s="27">
        <f t="shared" si="336"/>
        <v>0</v>
      </c>
      <c r="L153">
        <v>1</v>
      </c>
      <c r="M153" s="781">
        <v>73</v>
      </c>
      <c r="N153" s="19">
        <f t="shared" si="304"/>
        <v>73</v>
      </c>
      <c r="O153" s="782" t="s">
        <v>19</v>
      </c>
      <c r="P153" s="17">
        <v>0.33329999999999999</v>
      </c>
      <c r="Q153">
        <v>7.5</v>
      </c>
      <c r="R153" s="19">
        <f t="shared" si="301"/>
        <v>1</v>
      </c>
      <c r="S153" s="19">
        <f t="shared" si="302"/>
        <v>281</v>
      </c>
      <c r="U153">
        <f t="shared" si="312"/>
        <v>0</v>
      </c>
      <c r="V153">
        <f t="shared" si="313"/>
        <v>0</v>
      </c>
      <c r="W153">
        <f t="shared" si="314"/>
        <v>0</v>
      </c>
      <c r="X153">
        <f t="shared" si="315"/>
        <v>0</v>
      </c>
      <c r="Y153">
        <f t="shared" si="316"/>
        <v>1290</v>
      </c>
      <c r="Z153">
        <f t="shared" si="317"/>
        <v>0</v>
      </c>
      <c r="AB153" s="871">
        <v>35</v>
      </c>
      <c r="AC153" s="871">
        <v>25</v>
      </c>
      <c r="AD153" s="871">
        <v>30</v>
      </c>
      <c r="AE153" s="871">
        <v>75</v>
      </c>
      <c r="AF153" s="871">
        <v>20</v>
      </c>
      <c r="AG153" s="871">
        <v>10</v>
      </c>
    </row>
    <row r="154" spans="1:33">
      <c r="A154">
        <v>25</v>
      </c>
      <c r="B154">
        <v>2</v>
      </c>
      <c r="C154">
        <v>3</v>
      </c>
      <c r="D154" s="768">
        <v>12</v>
      </c>
      <c r="E154" s="769">
        <v>1623</v>
      </c>
      <c r="F154" s="770">
        <v>1623</v>
      </c>
      <c r="G154" s="20">
        <f t="shared" si="332"/>
        <v>1.1684665226781858</v>
      </c>
      <c r="H154" s="20">
        <f t="shared" ref="H154" si="338">F154/$G$3</f>
        <v>0.92111237230419973</v>
      </c>
      <c r="I154" s="27">
        <f t="shared" si="334"/>
        <v>1</v>
      </c>
      <c r="J154" s="24">
        <f t="shared" si="335"/>
        <v>0</v>
      </c>
      <c r="K154" s="27">
        <f t="shared" si="336"/>
        <v>0</v>
      </c>
      <c r="L154">
        <v>1</v>
      </c>
      <c r="M154" s="771">
        <v>78</v>
      </c>
      <c r="N154" s="19">
        <f t="shared" si="304"/>
        <v>78</v>
      </c>
      <c r="O154" s="772" t="s">
        <v>16</v>
      </c>
      <c r="P154" s="17">
        <v>0.36840000000000001</v>
      </c>
      <c r="Q154">
        <v>9.57</v>
      </c>
      <c r="R154" s="19">
        <f t="shared" si="301"/>
        <v>1</v>
      </c>
      <c r="S154" s="19">
        <f t="shared" si="302"/>
        <v>288</v>
      </c>
      <c r="U154">
        <f t="shared" si="312"/>
        <v>0</v>
      </c>
      <c r="V154">
        <f t="shared" si="313"/>
        <v>0</v>
      </c>
      <c r="W154">
        <f t="shared" si="314"/>
        <v>0</v>
      </c>
      <c r="X154">
        <f t="shared" si="315"/>
        <v>0</v>
      </c>
      <c r="Y154">
        <f t="shared" si="316"/>
        <v>0</v>
      </c>
      <c r="Z154">
        <f t="shared" si="317"/>
        <v>1623</v>
      </c>
      <c r="AB154" s="871">
        <v>75</v>
      </c>
      <c r="AC154" s="871">
        <v>20</v>
      </c>
      <c r="AD154" s="871">
        <v>60</v>
      </c>
      <c r="AE154" s="871">
        <v>60</v>
      </c>
      <c r="AF154" s="871">
        <v>70</v>
      </c>
      <c r="AG154" s="871">
        <v>75</v>
      </c>
    </row>
    <row r="155" spans="1:33">
      <c r="A155">
        <v>26</v>
      </c>
      <c r="B155">
        <v>1</v>
      </c>
      <c r="C155">
        <v>1</v>
      </c>
      <c r="D155" s="802">
        <v>0</v>
      </c>
      <c r="E155" s="803">
        <v>1977</v>
      </c>
      <c r="F155" s="804">
        <v>3549</v>
      </c>
      <c r="G155" s="20">
        <f t="shared" si="325"/>
        <v>0.60864345738295322</v>
      </c>
      <c r="H155" s="20">
        <f t="shared" ref="H155" si="339">F155/$B$3</f>
        <v>0.7822349570200573</v>
      </c>
      <c r="I155" s="27">
        <f t="shared" ref="I155:I166" si="340">IF(F155&gt;$D$2, 1, 0)</f>
        <v>0</v>
      </c>
      <c r="J155" s="24">
        <f t="shared" ref="J155:J166" si="341">IF(F155&gt;$D$4, 1, 0)</f>
        <v>0</v>
      </c>
      <c r="K155" s="27">
        <f t="shared" ref="K155:K166" si="342">IF(F155&gt;$D$5, 1, 0)</f>
        <v>0</v>
      </c>
      <c r="L155">
        <v>3</v>
      </c>
      <c r="M155" s="805">
        <v>21</v>
      </c>
      <c r="N155" s="19">
        <f t="shared" si="304"/>
        <v>7</v>
      </c>
      <c r="O155" s="806" t="s">
        <v>19</v>
      </c>
      <c r="P155" s="17">
        <v>0.5</v>
      </c>
      <c r="Q155">
        <v>9.9</v>
      </c>
      <c r="R155" s="19">
        <f t="shared" si="301"/>
        <v>0</v>
      </c>
      <c r="S155" s="19">
        <f t="shared" si="302"/>
        <v>300</v>
      </c>
      <c r="U155">
        <f t="shared" si="312"/>
        <v>3549</v>
      </c>
      <c r="V155">
        <f t="shared" si="313"/>
        <v>0</v>
      </c>
      <c r="W155">
        <f t="shared" si="314"/>
        <v>0</v>
      </c>
      <c r="X155">
        <f t="shared" si="315"/>
        <v>0</v>
      </c>
      <c r="Y155">
        <f t="shared" si="316"/>
        <v>0</v>
      </c>
      <c r="Z155">
        <f t="shared" si="317"/>
        <v>0</v>
      </c>
      <c r="AB155" s="871">
        <v>70</v>
      </c>
      <c r="AC155" s="871">
        <v>55</v>
      </c>
      <c r="AD155" s="871">
        <v>55</v>
      </c>
      <c r="AE155" s="871">
        <v>85</v>
      </c>
      <c r="AF155" s="871">
        <v>80</v>
      </c>
      <c r="AG155" s="871">
        <v>40</v>
      </c>
    </row>
    <row r="156" spans="1:33">
      <c r="A156">
        <v>26</v>
      </c>
      <c r="B156">
        <v>1</v>
      </c>
      <c r="C156">
        <v>2</v>
      </c>
      <c r="D156" s="813">
        <v>0</v>
      </c>
      <c r="E156" s="814">
        <v>2940</v>
      </c>
      <c r="F156" s="816">
        <v>4144</v>
      </c>
      <c r="G156" s="20">
        <f>F156/$D$2</f>
        <v>0.71068427370948384</v>
      </c>
      <c r="H156" s="20">
        <f>F156/$C$3</f>
        <v>0.89638762708198139</v>
      </c>
      <c r="I156" s="27">
        <f t="shared" si="340"/>
        <v>0</v>
      </c>
      <c r="J156" s="24">
        <f t="shared" si="341"/>
        <v>0</v>
      </c>
      <c r="K156" s="27">
        <f t="shared" si="342"/>
        <v>0</v>
      </c>
      <c r="L156">
        <v>14</v>
      </c>
      <c r="M156" s="815">
        <v>185</v>
      </c>
      <c r="N156" s="19">
        <f t="shared" si="304"/>
        <v>13.214285714285714</v>
      </c>
      <c r="O156" s="817" t="s">
        <v>16</v>
      </c>
      <c r="P156" s="17">
        <v>0.35</v>
      </c>
      <c r="Q156">
        <v>10.71</v>
      </c>
      <c r="R156" s="19">
        <f t="shared" si="301"/>
        <v>0</v>
      </c>
      <c r="S156" s="19">
        <f t="shared" si="302"/>
        <v>300</v>
      </c>
      <c r="U156">
        <f t="shared" si="312"/>
        <v>0</v>
      </c>
      <c r="V156">
        <f t="shared" si="313"/>
        <v>4144</v>
      </c>
      <c r="W156">
        <f t="shared" si="314"/>
        <v>0</v>
      </c>
      <c r="X156">
        <f t="shared" si="315"/>
        <v>0</v>
      </c>
      <c r="Y156">
        <f t="shared" si="316"/>
        <v>0</v>
      </c>
      <c r="Z156">
        <f t="shared" si="317"/>
        <v>0</v>
      </c>
      <c r="AB156" s="871">
        <v>80</v>
      </c>
      <c r="AC156" s="871">
        <v>65</v>
      </c>
      <c r="AD156" s="871">
        <v>75</v>
      </c>
      <c r="AE156" s="871">
        <v>75</v>
      </c>
      <c r="AF156" s="871">
        <v>85</v>
      </c>
      <c r="AG156" s="871">
        <v>75</v>
      </c>
    </row>
    <row r="157" spans="1:33">
      <c r="A157">
        <v>26</v>
      </c>
      <c r="B157">
        <v>1</v>
      </c>
      <c r="C157">
        <v>3</v>
      </c>
      <c r="D157" s="808">
        <v>0</v>
      </c>
      <c r="E157" s="809">
        <v>5971</v>
      </c>
      <c r="F157" s="810">
        <v>6033</v>
      </c>
      <c r="G157" s="20">
        <f t="shared" si="325"/>
        <v>1.0346424283999314</v>
      </c>
      <c r="H157" s="20">
        <f t="shared" ref="H157" si="343">F157/$D$3</f>
        <v>0.99455984174085066</v>
      </c>
      <c r="I157" s="27">
        <f t="shared" si="340"/>
        <v>1</v>
      </c>
      <c r="J157" s="24">
        <f t="shared" si="341"/>
        <v>1</v>
      </c>
      <c r="K157" s="27">
        <f t="shared" si="342"/>
        <v>0</v>
      </c>
      <c r="L157" s="811">
        <v>7</v>
      </c>
      <c r="M157" s="811">
        <v>116</v>
      </c>
      <c r="N157" s="19">
        <f t="shared" si="304"/>
        <v>16.571428571428573</v>
      </c>
      <c r="O157" s="811" t="s">
        <v>16</v>
      </c>
      <c r="P157" s="17">
        <v>0.45</v>
      </c>
      <c r="Q157">
        <v>7.33</v>
      </c>
      <c r="R157" s="19">
        <f t="shared" si="301"/>
        <v>0</v>
      </c>
      <c r="S157" s="19">
        <f t="shared" si="302"/>
        <v>300</v>
      </c>
      <c r="U157">
        <f t="shared" si="312"/>
        <v>0</v>
      </c>
      <c r="V157">
        <f t="shared" si="313"/>
        <v>0</v>
      </c>
      <c r="W157">
        <f t="shared" si="314"/>
        <v>6033</v>
      </c>
      <c r="X157">
        <f t="shared" si="315"/>
        <v>0</v>
      </c>
      <c r="Y157">
        <f t="shared" si="316"/>
        <v>0</v>
      </c>
      <c r="Z157">
        <f t="shared" si="317"/>
        <v>0</v>
      </c>
      <c r="AB157" s="871">
        <v>75</v>
      </c>
      <c r="AC157" s="871">
        <v>75</v>
      </c>
      <c r="AD157" s="871">
        <v>60</v>
      </c>
      <c r="AE157" s="871">
        <v>95</v>
      </c>
      <c r="AF157" s="871">
        <v>70</v>
      </c>
      <c r="AG157" s="871">
        <v>20</v>
      </c>
    </row>
    <row r="158" spans="1:33">
      <c r="A158">
        <v>26</v>
      </c>
      <c r="B158">
        <v>2</v>
      </c>
      <c r="C158">
        <v>1</v>
      </c>
      <c r="D158" s="825">
        <v>0</v>
      </c>
      <c r="E158" s="826">
        <v>548</v>
      </c>
      <c r="F158" s="827">
        <v>1161</v>
      </c>
      <c r="G158" s="20">
        <f t="shared" ref="G158" si="344">F158/$G$2</f>
        <v>0.83585313174946008</v>
      </c>
      <c r="H158" s="20">
        <f t="shared" ref="H158" si="345">F158/$E$3</f>
        <v>0.91633780584056823</v>
      </c>
      <c r="I158" s="27">
        <f t="shared" ref="I158:I166" si="346">IF(F158&gt;$G$2, 1, 0)</f>
        <v>0</v>
      </c>
      <c r="J158" s="24">
        <f t="shared" ref="J158:J166" si="347">IF(F158&gt;$G$4, 1, 0)</f>
        <v>0</v>
      </c>
      <c r="K158" s="27">
        <f t="shared" ref="K158:K166" si="348">IF(F158&gt;$G$5, 1, 0)</f>
        <v>0</v>
      </c>
      <c r="L158">
        <v>3</v>
      </c>
      <c r="M158" s="828">
        <v>15</v>
      </c>
      <c r="N158" s="19">
        <f t="shared" si="304"/>
        <v>5</v>
      </c>
      <c r="O158" s="829" t="s">
        <v>19</v>
      </c>
      <c r="P158" s="17">
        <v>0.4</v>
      </c>
      <c r="Q158">
        <v>10.5</v>
      </c>
      <c r="R158" s="19">
        <f t="shared" si="301"/>
        <v>0</v>
      </c>
      <c r="S158" s="19">
        <f t="shared" si="302"/>
        <v>300</v>
      </c>
      <c r="U158">
        <f t="shared" si="312"/>
        <v>0</v>
      </c>
      <c r="V158">
        <f t="shared" si="313"/>
        <v>0</v>
      </c>
      <c r="W158">
        <f t="shared" si="314"/>
        <v>0</v>
      </c>
      <c r="X158">
        <f t="shared" si="315"/>
        <v>1161</v>
      </c>
      <c r="Y158">
        <f t="shared" si="316"/>
        <v>0</v>
      </c>
      <c r="Z158">
        <f t="shared" si="317"/>
        <v>0</v>
      </c>
      <c r="AB158" s="871">
        <v>75</v>
      </c>
      <c r="AC158" s="871">
        <v>55</v>
      </c>
      <c r="AD158" s="871">
        <v>60</v>
      </c>
      <c r="AE158" s="871">
        <v>70</v>
      </c>
      <c r="AF158" s="871">
        <v>80</v>
      </c>
      <c r="AG158" s="871">
        <v>20</v>
      </c>
    </row>
    <row r="159" spans="1:33">
      <c r="A159">
        <v>26</v>
      </c>
      <c r="B159">
        <v>2</v>
      </c>
      <c r="C159">
        <v>2</v>
      </c>
      <c r="D159" s="831">
        <v>0</v>
      </c>
      <c r="E159" s="832">
        <v>725</v>
      </c>
      <c r="F159" s="833">
        <v>1296</v>
      </c>
      <c r="G159" s="20">
        <f t="shared" si="332"/>
        <v>0.93304535637149033</v>
      </c>
      <c r="H159" s="20">
        <f t="shared" ref="H159" si="349">F159/$F$3</f>
        <v>0.885850991114149</v>
      </c>
      <c r="I159" s="27">
        <f t="shared" si="346"/>
        <v>0</v>
      </c>
      <c r="J159" s="24">
        <f t="shared" si="347"/>
        <v>0</v>
      </c>
      <c r="K159" s="27">
        <f t="shared" si="348"/>
        <v>0</v>
      </c>
      <c r="L159">
        <v>13</v>
      </c>
      <c r="M159" s="835">
        <v>139</v>
      </c>
      <c r="N159" s="19">
        <f t="shared" si="304"/>
        <v>10.692307692307692</v>
      </c>
      <c r="O159" s="834" t="s">
        <v>19</v>
      </c>
      <c r="P159" s="17">
        <v>0.42109999999999997</v>
      </c>
      <c r="Q159">
        <v>8.8800000000000008</v>
      </c>
      <c r="R159" s="19">
        <f t="shared" si="301"/>
        <v>0</v>
      </c>
      <c r="S159" s="19">
        <f t="shared" si="302"/>
        <v>300</v>
      </c>
      <c r="U159">
        <f t="shared" si="312"/>
        <v>0</v>
      </c>
      <c r="V159">
        <f t="shared" si="313"/>
        <v>0</v>
      </c>
      <c r="W159">
        <f t="shared" si="314"/>
        <v>0</v>
      </c>
      <c r="X159">
        <f t="shared" si="315"/>
        <v>0</v>
      </c>
      <c r="Y159">
        <f t="shared" si="316"/>
        <v>1296</v>
      </c>
      <c r="Z159">
        <f t="shared" si="317"/>
        <v>0</v>
      </c>
      <c r="AB159" s="871">
        <v>75</v>
      </c>
      <c r="AC159" s="871">
        <v>70</v>
      </c>
      <c r="AD159" s="871">
        <v>70</v>
      </c>
      <c r="AE159" s="871">
        <v>80</v>
      </c>
      <c r="AF159" s="871">
        <v>70</v>
      </c>
      <c r="AG159" s="871">
        <v>50</v>
      </c>
    </row>
    <row r="160" spans="1:33">
      <c r="A160">
        <v>26</v>
      </c>
      <c r="B160">
        <v>2</v>
      </c>
      <c r="C160">
        <v>3</v>
      </c>
      <c r="D160" s="819">
        <v>0</v>
      </c>
      <c r="E160" s="820">
        <v>1502</v>
      </c>
      <c r="F160" s="821">
        <v>1762</v>
      </c>
      <c r="G160" s="20">
        <f t="shared" si="332"/>
        <v>1.2685385169186465</v>
      </c>
      <c r="H160" s="20">
        <f t="shared" ref="H160" si="350">F160/$G$3</f>
        <v>1</v>
      </c>
      <c r="I160" s="27">
        <f t="shared" si="346"/>
        <v>1</v>
      </c>
      <c r="J160" s="24">
        <f t="shared" si="347"/>
        <v>1</v>
      </c>
      <c r="K160" s="27">
        <f t="shared" si="348"/>
        <v>1</v>
      </c>
      <c r="L160">
        <v>8</v>
      </c>
      <c r="M160" s="823">
        <v>108</v>
      </c>
      <c r="N160" s="19">
        <f t="shared" si="304"/>
        <v>13.5</v>
      </c>
      <c r="O160" s="822" t="s">
        <v>16</v>
      </c>
      <c r="P160" s="17">
        <v>0.25</v>
      </c>
      <c r="Q160">
        <v>7.8</v>
      </c>
      <c r="R160" s="19">
        <f t="shared" si="301"/>
        <v>0</v>
      </c>
      <c r="S160" s="19">
        <f t="shared" si="302"/>
        <v>300</v>
      </c>
      <c r="U160">
        <f t="shared" si="312"/>
        <v>0</v>
      </c>
      <c r="V160">
        <f t="shared" si="313"/>
        <v>0</v>
      </c>
      <c r="W160">
        <f t="shared" si="314"/>
        <v>0</v>
      </c>
      <c r="X160">
        <f t="shared" si="315"/>
        <v>0</v>
      </c>
      <c r="Y160">
        <f t="shared" si="316"/>
        <v>0</v>
      </c>
      <c r="Z160">
        <f t="shared" si="317"/>
        <v>1762</v>
      </c>
      <c r="AB160" s="871">
        <v>75</v>
      </c>
      <c r="AC160" s="871">
        <v>65</v>
      </c>
      <c r="AD160" s="871">
        <v>70</v>
      </c>
      <c r="AE160" s="871">
        <v>75</v>
      </c>
      <c r="AF160" s="871">
        <v>80</v>
      </c>
      <c r="AG160" s="871">
        <v>30</v>
      </c>
    </row>
    <row r="161" spans="1:33">
      <c r="A161">
        <v>27</v>
      </c>
      <c r="B161">
        <v>1</v>
      </c>
      <c r="C161">
        <v>1</v>
      </c>
      <c r="D161" s="860">
        <v>0</v>
      </c>
      <c r="E161" s="861">
        <v>1447</v>
      </c>
      <c r="F161" s="862">
        <v>3975</v>
      </c>
      <c r="G161" s="20">
        <f t="shared" si="325"/>
        <v>0.68170125192934317</v>
      </c>
      <c r="H161" s="20">
        <f t="shared" ref="H161" si="351">F161/$B$3</f>
        <v>0.87612960105796778</v>
      </c>
      <c r="I161" s="27">
        <f t="shared" ref="I161:I166" si="352">IF(F161&gt;$D$2, 1, 0)</f>
        <v>0</v>
      </c>
      <c r="J161" s="24">
        <f t="shared" ref="J161:J166" si="353">IF(F161&gt;$D$4, 1, 0)</f>
        <v>0</v>
      </c>
      <c r="K161" s="27">
        <f t="shared" ref="K161:K166" si="354">IF(F161&gt;$D$5, 1, 0)</f>
        <v>0</v>
      </c>
      <c r="L161">
        <v>3</v>
      </c>
      <c r="M161" s="863">
        <v>17</v>
      </c>
      <c r="N161" s="19">
        <f t="shared" si="304"/>
        <v>5.666666666666667</v>
      </c>
      <c r="O161" s="864" t="s">
        <v>19</v>
      </c>
      <c r="P161" s="17">
        <v>0.2</v>
      </c>
      <c r="Q161">
        <v>12.75</v>
      </c>
      <c r="R161" s="19">
        <f t="shared" si="301"/>
        <v>0</v>
      </c>
      <c r="S161" s="19">
        <f t="shared" si="302"/>
        <v>300</v>
      </c>
      <c r="U161">
        <f t="shared" si="312"/>
        <v>3975</v>
      </c>
      <c r="V161">
        <f t="shared" si="313"/>
        <v>0</v>
      </c>
      <c r="W161">
        <f t="shared" si="314"/>
        <v>0</v>
      </c>
      <c r="X161">
        <f t="shared" si="315"/>
        <v>0</v>
      </c>
      <c r="Y161">
        <f t="shared" si="316"/>
        <v>0</v>
      </c>
      <c r="Z161">
        <f t="shared" si="317"/>
        <v>0</v>
      </c>
      <c r="AB161" s="871">
        <v>75</v>
      </c>
      <c r="AC161" s="871">
        <v>25</v>
      </c>
      <c r="AD161" s="871">
        <v>60</v>
      </c>
      <c r="AE161" s="871">
        <v>70</v>
      </c>
      <c r="AF161" s="871">
        <v>75</v>
      </c>
      <c r="AG161" s="871">
        <v>50</v>
      </c>
    </row>
    <row r="162" spans="1:33">
      <c r="A162">
        <v>27</v>
      </c>
      <c r="B162">
        <v>1</v>
      </c>
      <c r="C162">
        <v>2</v>
      </c>
      <c r="D162" s="854">
        <v>0</v>
      </c>
      <c r="E162" s="855">
        <v>3978</v>
      </c>
      <c r="F162" s="857">
        <v>4486</v>
      </c>
      <c r="G162" s="20">
        <f t="shared" si="325"/>
        <v>0.76933630595095182</v>
      </c>
      <c r="H162" s="20">
        <f t="shared" ref="H162" si="355">F162/$C$3</f>
        <v>0.97036556348691327</v>
      </c>
      <c r="I162" s="27">
        <f t="shared" si="352"/>
        <v>0</v>
      </c>
      <c r="J162" s="24">
        <f t="shared" si="353"/>
        <v>0</v>
      </c>
      <c r="K162" s="27">
        <f t="shared" si="354"/>
        <v>0</v>
      </c>
      <c r="L162">
        <v>9</v>
      </c>
      <c r="M162" s="856">
        <v>103</v>
      </c>
      <c r="N162" s="19">
        <f t="shared" si="304"/>
        <v>11.444444444444445</v>
      </c>
      <c r="O162" s="858" t="s">
        <v>19</v>
      </c>
      <c r="P162" s="17">
        <v>0.1</v>
      </c>
      <c r="Q162">
        <v>7.5</v>
      </c>
      <c r="R162" s="19">
        <f t="shared" si="301"/>
        <v>0</v>
      </c>
      <c r="S162" s="19">
        <f t="shared" si="302"/>
        <v>300</v>
      </c>
      <c r="U162">
        <f t="shared" si="312"/>
        <v>0</v>
      </c>
      <c r="V162">
        <f t="shared" si="313"/>
        <v>4486</v>
      </c>
      <c r="W162">
        <f t="shared" si="314"/>
        <v>0</v>
      </c>
      <c r="X162">
        <f t="shared" si="315"/>
        <v>0</v>
      </c>
      <c r="Y162">
        <f t="shared" si="316"/>
        <v>0</v>
      </c>
      <c r="Z162">
        <f t="shared" si="317"/>
        <v>0</v>
      </c>
      <c r="AB162" s="871">
        <v>75</v>
      </c>
      <c r="AC162" s="871">
        <v>50</v>
      </c>
      <c r="AD162" s="871">
        <v>65</v>
      </c>
      <c r="AE162" s="871">
        <v>75</v>
      </c>
      <c r="AF162" s="871">
        <v>75</v>
      </c>
      <c r="AG162" s="871">
        <v>50</v>
      </c>
    </row>
    <row r="163" spans="1:33">
      <c r="A163">
        <v>27</v>
      </c>
      <c r="B163">
        <v>1</v>
      </c>
      <c r="C163">
        <v>3</v>
      </c>
      <c r="D163" s="866">
        <v>0</v>
      </c>
      <c r="E163" s="867">
        <v>5082</v>
      </c>
      <c r="F163" s="868">
        <v>5984</v>
      </c>
      <c r="G163" s="20">
        <f t="shared" si="325"/>
        <v>1.0262390670553936</v>
      </c>
      <c r="H163" s="20">
        <f t="shared" ref="H163" si="356">F163/$D$3</f>
        <v>0.98648203099241671</v>
      </c>
      <c r="I163" s="27">
        <f t="shared" si="352"/>
        <v>1</v>
      </c>
      <c r="J163" s="24">
        <f t="shared" si="353"/>
        <v>1</v>
      </c>
      <c r="K163" s="27">
        <f t="shared" si="354"/>
        <v>0</v>
      </c>
      <c r="L163">
        <v>6</v>
      </c>
      <c r="M163" s="869">
        <v>110</v>
      </c>
      <c r="N163" s="19">
        <f t="shared" si="304"/>
        <v>18.333333333333332</v>
      </c>
      <c r="O163" s="870" t="s">
        <v>19</v>
      </c>
      <c r="P163" s="17">
        <v>0.15</v>
      </c>
      <c r="Q163">
        <v>10.33</v>
      </c>
      <c r="R163" s="19">
        <f t="shared" si="301"/>
        <v>0</v>
      </c>
      <c r="S163" s="19">
        <f t="shared" si="302"/>
        <v>300</v>
      </c>
      <c r="U163">
        <f t="shared" si="312"/>
        <v>0</v>
      </c>
      <c r="V163">
        <f t="shared" si="313"/>
        <v>0</v>
      </c>
      <c r="W163">
        <f t="shared" si="314"/>
        <v>5984</v>
      </c>
      <c r="X163">
        <f t="shared" si="315"/>
        <v>0</v>
      </c>
      <c r="Y163">
        <f t="shared" si="316"/>
        <v>0</v>
      </c>
      <c r="Z163">
        <f t="shared" si="317"/>
        <v>0</v>
      </c>
      <c r="AB163" s="871">
        <v>65</v>
      </c>
      <c r="AC163" s="871">
        <v>45</v>
      </c>
      <c r="AD163" s="871">
        <v>60</v>
      </c>
      <c r="AE163" s="871">
        <v>75</v>
      </c>
      <c r="AF163" s="871">
        <v>75</v>
      </c>
      <c r="AG163" s="871">
        <v>45</v>
      </c>
    </row>
    <row r="164" spans="1:33">
      <c r="A164">
        <v>27</v>
      </c>
      <c r="B164">
        <v>2</v>
      </c>
      <c r="C164">
        <v>1</v>
      </c>
      <c r="D164">
        <v>0</v>
      </c>
      <c r="E164" s="849">
        <v>159</v>
      </c>
      <c r="F164" s="850">
        <v>1220</v>
      </c>
      <c r="G164" s="20">
        <f t="shared" ref="G164" si="357">F164/$G$2</f>
        <v>0.87832973362131028</v>
      </c>
      <c r="H164" s="20">
        <f t="shared" ref="H164" si="358">F164/$E$3</f>
        <v>0.96290449881610107</v>
      </c>
      <c r="I164" s="27">
        <f t="shared" ref="I164:I166" si="359">IF(F164&gt;$G$2, 1, 0)</f>
        <v>0</v>
      </c>
      <c r="J164" s="24">
        <f>IF(F164&gt;$G$4, 1, 0)</f>
        <v>0</v>
      </c>
      <c r="K164" s="27">
        <f>IF(F164&gt;$G$5, 1, 0)</f>
        <v>0</v>
      </c>
      <c r="L164">
        <v>3</v>
      </c>
      <c r="M164" s="852">
        <v>32</v>
      </c>
      <c r="N164" s="19">
        <f t="shared" si="304"/>
        <v>10.666666666666666</v>
      </c>
      <c r="O164" s="851" t="s">
        <v>19</v>
      </c>
      <c r="P164" s="17">
        <v>0.1</v>
      </c>
      <c r="Q164">
        <v>15</v>
      </c>
      <c r="R164" s="19">
        <f t="shared" si="301"/>
        <v>0</v>
      </c>
      <c r="S164" s="19">
        <f t="shared" si="302"/>
        <v>300</v>
      </c>
      <c r="U164">
        <f t="shared" si="312"/>
        <v>0</v>
      </c>
      <c r="V164">
        <f t="shared" si="313"/>
        <v>0</v>
      </c>
      <c r="W164">
        <f t="shared" si="314"/>
        <v>0</v>
      </c>
      <c r="X164">
        <f t="shared" si="315"/>
        <v>1220</v>
      </c>
      <c r="Y164">
        <f t="shared" si="316"/>
        <v>0</v>
      </c>
      <c r="Z164">
        <f t="shared" si="317"/>
        <v>0</v>
      </c>
      <c r="AB164" s="871">
        <v>70</v>
      </c>
      <c r="AC164" s="871">
        <v>45</v>
      </c>
      <c r="AD164" s="871">
        <v>70</v>
      </c>
      <c r="AE164" s="871">
        <v>75</v>
      </c>
      <c r="AF164" s="871">
        <v>65</v>
      </c>
      <c r="AG164" s="871">
        <v>55</v>
      </c>
    </row>
    <row r="165" spans="1:33">
      <c r="A165">
        <v>27</v>
      </c>
      <c r="B165">
        <v>2</v>
      </c>
      <c r="C165">
        <v>2</v>
      </c>
      <c r="D165" s="843">
        <v>0</v>
      </c>
      <c r="E165" s="844">
        <v>1084</v>
      </c>
      <c r="F165" s="845">
        <v>1433</v>
      </c>
      <c r="G165" s="20">
        <f t="shared" si="332"/>
        <v>1.0316774658027357</v>
      </c>
      <c r="H165" s="20">
        <f t="shared" ref="H165" si="360">F165/$F$3</f>
        <v>0.97949419002050586</v>
      </c>
      <c r="I165" s="27">
        <f t="shared" si="359"/>
        <v>1</v>
      </c>
      <c r="J165" s="24">
        <f>IF(F165&gt;$G$4, 1, 0)</f>
        <v>0</v>
      </c>
      <c r="K165" s="27">
        <f>IF(F165&gt;$G$5, 1, 0)</f>
        <v>0</v>
      </c>
      <c r="L165">
        <v>4</v>
      </c>
      <c r="M165" s="847">
        <v>92</v>
      </c>
      <c r="N165" s="19">
        <f t="shared" si="304"/>
        <v>23</v>
      </c>
      <c r="O165" s="846" t="s">
        <v>19</v>
      </c>
      <c r="P165" s="17">
        <v>0.21049999999999999</v>
      </c>
      <c r="Q165">
        <v>8.75</v>
      </c>
      <c r="R165" s="19">
        <f t="shared" si="301"/>
        <v>0</v>
      </c>
      <c r="S165" s="19">
        <f t="shared" si="302"/>
        <v>300</v>
      </c>
      <c r="U165">
        <f t="shared" si="312"/>
        <v>0</v>
      </c>
      <c r="V165">
        <f t="shared" si="313"/>
        <v>0</v>
      </c>
      <c r="W165">
        <f t="shared" si="314"/>
        <v>0</v>
      </c>
      <c r="X165">
        <f t="shared" si="315"/>
        <v>0</v>
      </c>
      <c r="Y165">
        <f t="shared" si="316"/>
        <v>1433</v>
      </c>
      <c r="Z165">
        <f t="shared" si="317"/>
        <v>0</v>
      </c>
      <c r="AB165" s="871">
        <v>70</v>
      </c>
      <c r="AC165" s="871">
        <v>30</v>
      </c>
      <c r="AD165" s="871">
        <v>75</v>
      </c>
      <c r="AE165" s="871">
        <v>70</v>
      </c>
      <c r="AF165" s="871">
        <v>80</v>
      </c>
      <c r="AG165" s="871">
        <v>75</v>
      </c>
    </row>
    <row r="166" spans="1:33">
      <c r="A166">
        <v>27</v>
      </c>
      <c r="B166">
        <v>2</v>
      </c>
      <c r="C166">
        <v>3</v>
      </c>
      <c r="D166" s="837">
        <v>0</v>
      </c>
      <c r="E166" s="838">
        <v>1108</v>
      </c>
      <c r="F166" s="839">
        <v>1606</v>
      </c>
      <c r="G166" s="20">
        <f t="shared" si="332"/>
        <v>1.156227501799856</v>
      </c>
      <c r="H166" s="20">
        <f t="shared" ref="H166" si="361">F166/$G$3</f>
        <v>0.91146424517593638</v>
      </c>
      <c r="I166" s="27">
        <f t="shared" si="359"/>
        <v>1</v>
      </c>
      <c r="J166" s="24">
        <f>IF(F166&gt;$G$4, 1, 0)</f>
        <v>0</v>
      </c>
      <c r="K166" s="27">
        <f>IF(F166&gt;$G$5, 1, 0)</f>
        <v>0</v>
      </c>
      <c r="L166">
        <v>5</v>
      </c>
      <c r="M166" s="840">
        <v>108</v>
      </c>
      <c r="N166" s="19">
        <f t="shared" si="304"/>
        <v>21.6</v>
      </c>
      <c r="O166" s="841" t="s">
        <v>19</v>
      </c>
      <c r="P166" s="17">
        <v>0.15</v>
      </c>
      <c r="Q166">
        <v>8.33</v>
      </c>
      <c r="R166" s="19">
        <f t="shared" si="301"/>
        <v>0</v>
      </c>
      <c r="S166" s="19">
        <f t="shared" si="302"/>
        <v>300</v>
      </c>
      <c r="U166">
        <f t="shared" si="312"/>
        <v>0</v>
      </c>
      <c r="V166">
        <f t="shared" si="313"/>
        <v>0</v>
      </c>
      <c r="W166">
        <f t="shared" si="314"/>
        <v>0</v>
      </c>
      <c r="X166">
        <f t="shared" si="315"/>
        <v>0</v>
      </c>
      <c r="Y166">
        <f t="shared" si="316"/>
        <v>0</v>
      </c>
      <c r="Z166">
        <f t="shared" si="317"/>
        <v>1606</v>
      </c>
      <c r="AB166" s="871">
        <v>75</v>
      </c>
      <c r="AC166" s="871">
        <v>30</v>
      </c>
      <c r="AD166" s="871">
        <v>70</v>
      </c>
      <c r="AE166" s="871">
        <v>70</v>
      </c>
      <c r="AF166" s="871">
        <v>65</v>
      </c>
      <c r="AG166" s="871">
        <v>50</v>
      </c>
    </row>
    <row r="167" spans="1:33">
      <c r="I167" s="24">
        <f>SUM(I11:I166)</f>
        <v>51</v>
      </c>
      <c r="J167" s="24">
        <f>SUM(J11:J166)</f>
        <v>30</v>
      </c>
      <c r="K167" s="24">
        <f>SUM(K11:K166)</f>
        <v>6</v>
      </c>
      <c r="R167" s="24">
        <f>SUM(R11:R166)</f>
        <v>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P166"/>
  <sheetViews>
    <sheetView workbookViewId="0">
      <selection activeCell="G22" sqref="G22"/>
    </sheetView>
  </sheetViews>
  <sheetFormatPr defaultRowHeight="1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11" width="17.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c r="A1" s="1" t="s">
        <v>156</v>
      </c>
      <c r="B1" s="1" t="s">
        <v>272</v>
      </c>
      <c r="C1" s="1" t="s">
        <v>273</v>
      </c>
      <c r="D1" s="1" t="s">
        <v>274</v>
      </c>
      <c r="E1" s="1" t="s">
        <v>275</v>
      </c>
      <c r="F1" s="1" t="s">
        <v>276</v>
      </c>
      <c r="G1" s="1" t="s">
        <v>277</v>
      </c>
      <c r="H1" s="1" t="s">
        <v>282</v>
      </c>
      <c r="I1" s="1" t="s">
        <v>283</v>
      </c>
      <c r="J1" s="1" t="s">
        <v>284</v>
      </c>
      <c r="K1" s="1" t="s">
        <v>285</v>
      </c>
      <c r="L1" s="1" t="s">
        <v>286</v>
      </c>
      <c r="M1" s="1" t="s">
        <v>287</v>
      </c>
      <c r="N1" s="1" t="s">
        <v>288</v>
      </c>
      <c r="O1" s="1" t="s">
        <v>289</v>
      </c>
      <c r="P1" s="1" t="s">
        <v>290</v>
      </c>
    </row>
    <row r="2" spans="1:16">
      <c r="A2" s="871">
        <v>1</v>
      </c>
      <c r="B2" s="871" t="s">
        <v>131</v>
      </c>
      <c r="C2" s="871">
        <v>23</v>
      </c>
      <c r="D2" s="871" t="s">
        <v>278</v>
      </c>
      <c r="E2" s="871" t="s">
        <v>127</v>
      </c>
      <c r="F2" s="871" t="s">
        <v>132</v>
      </c>
      <c r="G2" s="871" t="s">
        <v>129</v>
      </c>
      <c r="H2" s="871" t="s">
        <v>152</v>
      </c>
      <c r="I2" s="871" t="s">
        <v>152</v>
      </c>
      <c r="J2" s="871" t="s">
        <v>152</v>
      </c>
      <c r="K2" s="871" t="s">
        <v>152</v>
      </c>
      <c r="L2" s="871" t="s">
        <v>152</v>
      </c>
      <c r="M2" s="871" t="s">
        <v>140</v>
      </c>
      <c r="N2" s="871" t="s">
        <v>140</v>
      </c>
      <c r="O2" s="871" t="s">
        <v>140</v>
      </c>
      <c r="P2" s="871" t="s">
        <v>140</v>
      </c>
    </row>
    <row r="3" spans="1:16">
      <c r="A3" s="871">
        <f>A2+1</f>
        <v>2</v>
      </c>
      <c r="B3" s="871" t="s">
        <v>125</v>
      </c>
      <c r="C3" s="871">
        <v>24</v>
      </c>
      <c r="D3" s="871" t="s">
        <v>278</v>
      </c>
      <c r="E3" s="871" t="s">
        <v>127</v>
      </c>
      <c r="F3" s="871" t="s">
        <v>129</v>
      </c>
      <c r="G3" s="871" t="s">
        <v>128</v>
      </c>
      <c r="H3" s="871" t="s">
        <v>139</v>
      </c>
      <c r="I3" s="871" t="s">
        <v>153</v>
      </c>
      <c r="J3" s="871" t="s">
        <v>139</v>
      </c>
      <c r="K3" s="871" t="s">
        <v>152</v>
      </c>
      <c r="L3" s="871" t="s">
        <v>153</v>
      </c>
      <c r="M3" s="871" t="s">
        <v>127</v>
      </c>
      <c r="N3" s="871" t="s">
        <v>127</v>
      </c>
      <c r="O3" s="871" t="s">
        <v>140</v>
      </c>
      <c r="P3" s="871" t="s">
        <v>280</v>
      </c>
    </row>
    <row r="4" spans="1:16">
      <c r="A4" s="871">
        <f>A3+1</f>
        <v>3</v>
      </c>
      <c r="B4" s="871" t="s">
        <v>125</v>
      </c>
      <c r="C4" s="871">
        <v>27</v>
      </c>
      <c r="D4" s="871" t="s">
        <v>126</v>
      </c>
      <c r="E4" s="871" t="s">
        <v>127</v>
      </c>
      <c r="F4" s="871" t="s">
        <v>132</v>
      </c>
      <c r="G4" s="871" t="s">
        <v>132</v>
      </c>
      <c r="H4" s="871" t="s">
        <v>152</v>
      </c>
      <c r="I4" s="871" t="s">
        <v>152</v>
      </c>
      <c r="J4" s="871" t="s">
        <v>152</v>
      </c>
      <c r="K4" s="871" t="s">
        <v>152</v>
      </c>
      <c r="L4" s="871" t="s">
        <v>154</v>
      </c>
      <c r="M4" s="871" t="s">
        <v>140</v>
      </c>
      <c r="N4" s="871" t="s">
        <v>140</v>
      </c>
      <c r="O4" s="871" t="s">
        <v>140</v>
      </c>
      <c r="P4" s="871" t="s">
        <v>127</v>
      </c>
    </row>
    <row r="5" spans="1:16">
      <c r="A5" s="871">
        <f>A4+1</f>
        <v>4</v>
      </c>
      <c r="B5" s="871" t="s">
        <v>125</v>
      </c>
      <c r="C5" s="871">
        <v>23</v>
      </c>
      <c r="D5" s="871" t="s">
        <v>126</v>
      </c>
      <c r="E5" s="871" t="s">
        <v>127</v>
      </c>
      <c r="F5" s="871" t="s">
        <v>129</v>
      </c>
      <c r="G5" s="871" t="s">
        <v>128</v>
      </c>
      <c r="H5" s="871" t="s">
        <v>139</v>
      </c>
      <c r="I5" s="871" t="s">
        <v>153</v>
      </c>
      <c r="J5" s="871" t="s">
        <v>139</v>
      </c>
      <c r="K5" s="871" t="s">
        <v>153</v>
      </c>
      <c r="L5" s="871" t="s">
        <v>139</v>
      </c>
      <c r="M5" s="871" t="s">
        <v>127</v>
      </c>
      <c r="N5" s="871" t="s">
        <v>127</v>
      </c>
      <c r="O5" s="871" t="s">
        <v>281</v>
      </c>
      <c r="P5" s="871" t="s">
        <v>280</v>
      </c>
    </row>
    <row r="6" spans="1:16">
      <c r="A6" s="871">
        <f>A5+1</f>
        <v>5</v>
      </c>
      <c r="B6" s="871" t="s">
        <v>131</v>
      </c>
      <c r="C6" s="871">
        <v>20</v>
      </c>
      <c r="D6" s="871" t="s">
        <v>126</v>
      </c>
      <c r="E6" s="871" t="s">
        <v>127</v>
      </c>
      <c r="F6" s="871" t="s">
        <v>132</v>
      </c>
      <c r="G6" s="871" t="s">
        <v>132</v>
      </c>
      <c r="H6" s="871" t="s">
        <v>139</v>
      </c>
      <c r="I6" s="871" t="s">
        <v>153</v>
      </c>
      <c r="J6" s="871" t="s">
        <v>153</v>
      </c>
      <c r="K6" s="871" t="s">
        <v>139</v>
      </c>
      <c r="L6" s="871" t="s">
        <v>153</v>
      </c>
      <c r="M6" s="871" t="s">
        <v>127</v>
      </c>
      <c r="N6" s="871" t="s">
        <v>140</v>
      </c>
      <c r="O6" s="871" t="s">
        <v>140</v>
      </c>
      <c r="P6" s="871" t="s">
        <v>127</v>
      </c>
    </row>
    <row r="7" spans="1:16">
      <c r="A7" s="871">
        <v>7</v>
      </c>
      <c r="B7" s="871" t="s">
        <v>131</v>
      </c>
      <c r="C7" s="871">
        <v>24</v>
      </c>
      <c r="D7" s="871" t="s">
        <v>278</v>
      </c>
      <c r="E7" s="871" t="s">
        <v>127</v>
      </c>
      <c r="F7" s="871" t="s">
        <v>132</v>
      </c>
      <c r="G7" s="871" t="s">
        <v>129</v>
      </c>
      <c r="H7" s="871" t="s">
        <v>152</v>
      </c>
      <c r="I7" s="871" t="s">
        <v>152</v>
      </c>
      <c r="J7" s="871" t="s">
        <v>152</v>
      </c>
      <c r="K7" s="871" t="s">
        <v>152</v>
      </c>
      <c r="L7" s="871" t="s">
        <v>154</v>
      </c>
      <c r="M7" s="871" t="s">
        <v>140</v>
      </c>
      <c r="N7" s="871" t="s">
        <v>140</v>
      </c>
      <c r="O7" s="871" t="s">
        <v>140</v>
      </c>
      <c r="P7" s="871" t="s">
        <v>280</v>
      </c>
    </row>
    <row r="8" spans="1:16">
      <c r="A8" s="871">
        <f>A7+1</f>
        <v>8</v>
      </c>
      <c r="B8" s="871" t="s">
        <v>131</v>
      </c>
      <c r="C8" s="871">
        <v>20</v>
      </c>
      <c r="D8" s="871" t="s">
        <v>126</v>
      </c>
      <c r="E8" s="871" t="s">
        <v>127</v>
      </c>
      <c r="F8" s="871" t="s">
        <v>132</v>
      </c>
      <c r="G8" s="871" t="s">
        <v>132</v>
      </c>
      <c r="H8" s="871" t="s">
        <v>152</v>
      </c>
      <c r="I8" s="871" t="s">
        <v>139</v>
      </c>
      <c r="J8" s="871" t="s">
        <v>139</v>
      </c>
      <c r="K8" s="871" t="s">
        <v>152</v>
      </c>
      <c r="L8" s="871" t="s">
        <v>154</v>
      </c>
      <c r="M8" s="871" t="s">
        <v>140</v>
      </c>
      <c r="N8" s="871" t="s">
        <v>140</v>
      </c>
      <c r="O8" s="871" t="s">
        <v>281</v>
      </c>
      <c r="P8" s="871" t="s">
        <v>280</v>
      </c>
    </row>
    <row r="9" spans="1:16">
      <c r="A9" s="871">
        <f>A8+1</f>
        <v>9</v>
      </c>
      <c r="B9" s="871" t="s">
        <v>131</v>
      </c>
      <c r="C9" s="871">
        <v>23</v>
      </c>
      <c r="D9" s="871" t="s">
        <v>126</v>
      </c>
      <c r="E9" s="871" t="s">
        <v>127</v>
      </c>
      <c r="F9" s="871" t="s">
        <v>129</v>
      </c>
      <c r="G9" s="871" t="s">
        <v>129</v>
      </c>
      <c r="H9" s="871" t="s">
        <v>152</v>
      </c>
      <c r="I9" s="871" t="s">
        <v>139</v>
      </c>
      <c r="J9" s="871" t="s">
        <v>153</v>
      </c>
      <c r="K9" s="871" t="s">
        <v>152</v>
      </c>
      <c r="L9" s="871" t="s">
        <v>152</v>
      </c>
      <c r="M9" s="871" t="s">
        <v>140</v>
      </c>
      <c r="N9" s="871" t="s">
        <v>140</v>
      </c>
      <c r="O9" s="871" t="s">
        <v>127</v>
      </c>
      <c r="P9" s="871" t="s">
        <v>140</v>
      </c>
    </row>
    <row r="10" spans="1:16">
      <c r="A10" s="871">
        <f>A9+1</f>
        <v>10</v>
      </c>
      <c r="B10" s="871" t="s">
        <v>125</v>
      </c>
      <c r="C10" s="871">
        <v>24</v>
      </c>
      <c r="D10" s="871" t="s">
        <v>278</v>
      </c>
      <c r="E10" s="871" t="s">
        <v>127</v>
      </c>
      <c r="F10" s="871" t="s">
        <v>132</v>
      </c>
      <c r="G10" s="871" t="s">
        <v>128</v>
      </c>
      <c r="H10" s="871" t="s">
        <v>152</v>
      </c>
      <c r="I10" s="871" t="s">
        <v>139</v>
      </c>
      <c r="J10" s="871" t="s">
        <v>139</v>
      </c>
      <c r="K10" s="871" t="s">
        <v>139</v>
      </c>
      <c r="L10" s="871" t="s">
        <v>152</v>
      </c>
      <c r="M10" s="871" t="s">
        <v>127</v>
      </c>
      <c r="N10" s="871" t="s">
        <v>140</v>
      </c>
      <c r="O10" s="871" t="s">
        <v>140</v>
      </c>
      <c r="P10" s="871" t="s">
        <v>140</v>
      </c>
    </row>
    <row r="11" spans="1:16">
      <c r="A11" s="871">
        <f>A10+1</f>
        <v>11</v>
      </c>
      <c r="B11" s="871" t="s">
        <v>131</v>
      </c>
      <c r="C11" s="871">
        <v>20</v>
      </c>
      <c r="D11" s="871" t="s">
        <v>278</v>
      </c>
      <c r="E11" s="871" t="s">
        <v>127</v>
      </c>
      <c r="F11" s="871" t="s">
        <v>132</v>
      </c>
      <c r="G11" s="871" t="s">
        <v>128</v>
      </c>
      <c r="H11" s="871" t="s">
        <v>139</v>
      </c>
      <c r="I11" s="871" t="s">
        <v>153</v>
      </c>
      <c r="J11" s="871" t="s">
        <v>153</v>
      </c>
      <c r="K11" s="871" t="s">
        <v>152</v>
      </c>
      <c r="L11" s="871" t="s">
        <v>152</v>
      </c>
      <c r="M11" s="871" t="s">
        <v>140</v>
      </c>
      <c r="N11" s="871" t="s">
        <v>127</v>
      </c>
      <c r="O11" s="871" t="s">
        <v>127</v>
      </c>
      <c r="P11" s="871" t="s">
        <v>280</v>
      </c>
    </row>
    <row r="12" spans="1:16">
      <c r="A12" s="871">
        <f>A11+1</f>
        <v>12</v>
      </c>
      <c r="B12" s="871" t="s">
        <v>125</v>
      </c>
      <c r="C12" s="871">
        <v>20</v>
      </c>
      <c r="D12" s="871" t="s">
        <v>278</v>
      </c>
      <c r="E12" s="871" t="s">
        <v>127</v>
      </c>
      <c r="F12" s="871" t="s">
        <v>129</v>
      </c>
      <c r="G12" s="871" t="s">
        <v>128</v>
      </c>
      <c r="H12" s="871" t="s">
        <v>139</v>
      </c>
      <c r="I12" s="871" t="s">
        <v>139</v>
      </c>
      <c r="J12" s="871" t="s">
        <v>152</v>
      </c>
      <c r="K12" s="871" t="s">
        <v>152</v>
      </c>
      <c r="L12" s="871" t="s">
        <v>152</v>
      </c>
      <c r="M12" s="871" t="s">
        <v>140</v>
      </c>
      <c r="N12" s="871" t="s">
        <v>127</v>
      </c>
      <c r="O12" s="871" t="s">
        <v>127</v>
      </c>
      <c r="P12" s="871" t="s">
        <v>280</v>
      </c>
    </row>
    <row r="13" spans="1:16">
      <c r="A13" s="871">
        <f>A12+1</f>
        <v>13</v>
      </c>
      <c r="B13" s="871" t="s">
        <v>131</v>
      </c>
      <c r="C13" s="871">
        <v>24</v>
      </c>
      <c r="D13" s="871" t="s">
        <v>278</v>
      </c>
      <c r="E13" s="871" t="s">
        <v>127</v>
      </c>
      <c r="F13" s="871" t="s">
        <v>132</v>
      </c>
      <c r="G13" s="871" t="s">
        <v>129</v>
      </c>
      <c r="H13" s="871" t="s">
        <v>152</v>
      </c>
      <c r="I13" s="871" t="s">
        <v>153</v>
      </c>
      <c r="J13" s="871" t="s">
        <v>152</v>
      </c>
      <c r="K13" s="871" t="s">
        <v>152</v>
      </c>
      <c r="L13" s="871" t="s">
        <v>153</v>
      </c>
      <c r="M13" s="871" t="s">
        <v>140</v>
      </c>
      <c r="N13" s="871" t="s">
        <v>140</v>
      </c>
      <c r="O13" s="871" t="s">
        <v>140</v>
      </c>
      <c r="P13" s="871" t="s">
        <v>280</v>
      </c>
    </row>
    <row r="14" spans="1:16">
      <c r="A14" s="871">
        <f>A13+1</f>
        <v>14</v>
      </c>
      <c r="B14" s="871" t="s">
        <v>131</v>
      </c>
      <c r="C14" s="871">
        <v>22</v>
      </c>
      <c r="D14" s="871" t="s">
        <v>126</v>
      </c>
      <c r="E14" s="871" t="s">
        <v>127</v>
      </c>
      <c r="F14" s="871" t="s">
        <v>132</v>
      </c>
      <c r="G14" s="871" t="s">
        <v>132</v>
      </c>
      <c r="H14" s="871" t="s">
        <v>139</v>
      </c>
      <c r="I14" s="871" t="s">
        <v>153</v>
      </c>
      <c r="J14" s="871" t="s">
        <v>139</v>
      </c>
      <c r="K14" s="871" t="s">
        <v>152</v>
      </c>
      <c r="L14" s="871" t="s">
        <v>152</v>
      </c>
      <c r="M14" s="871" t="s">
        <v>140</v>
      </c>
      <c r="N14" s="871" t="s">
        <v>140</v>
      </c>
      <c r="O14" s="871" t="s">
        <v>127</v>
      </c>
      <c r="P14" s="871" t="s">
        <v>280</v>
      </c>
    </row>
    <row r="15" spans="1:16">
      <c r="A15" s="871">
        <f>A14+1</f>
        <v>15</v>
      </c>
      <c r="B15" s="871" t="s">
        <v>131</v>
      </c>
      <c r="C15" s="871">
        <v>20</v>
      </c>
      <c r="D15" s="871" t="s">
        <v>126</v>
      </c>
      <c r="E15" s="871" t="s">
        <v>127</v>
      </c>
      <c r="F15" s="871" t="s">
        <v>129</v>
      </c>
      <c r="G15" s="871" t="s">
        <v>128</v>
      </c>
      <c r="H15" s="871" t="s">
        <v>139</v>
      </c>
      <c r="I15" s="871" t="s">
        <v>153</v>
      </c>
      <c r="J15" s="871" t="s">
        <v>139</v>
      </c>
      <c r="K15" s="871" t="s">
        <v>139</v>
      </c>
      <c r="L15" s="871" t="s">
        <v>139</v>
      </c>
      <c r="M15" s="871" t="s">
        <v>127</v>
      </c>
      <c r="N15" s="871" t="s">
        <v>127</v>
      </c>
      <c r="O15" s="871" t="s">
        <v>140</v>
      </c>
      <c r="P15" s="871" t="s">
        <v>280</v>
      </c>
    </row>
    <row r="16" spans="1:16">
      <c r="A16" s="871">
        <f>A15+1</f>
        <v>16</v>
      </c>
      <c r="B16" s="871" t="s">
        <v>125</v>
      </c>
      <c r="C16" s="871">
        <v>25</v>
      </c>
      <c r="D16" s="871" t="s">
        <v>126</v>
      </c>
      <c r="E16" s="871" t="s">
        <v>127</v>
      </c>
      <c r="F16" s="871" t="s">
        <v>128</v>
      </c>
      <c r="G16" s="871" t="s">
        <v>130</v>
      </c>
      <c r="H16" s="871" t="s">
        <v>139</v>
      </c>
      <c r="I16" s="871" t="s">
        <v>153</v>
      </c>
      <c r="J16" s="871" t="s">
        <v>152</v>
      </c>
      <c r="K16" s="871" t="s">
        <v>152</v>
      </c>
      <c r="L16" s="871" t="s">
        <v>139</v>
      </c>
      <c r="M16" s="871" t="s">
        <v>140</v>
      </c>
      <c r="N16" s="871" t="s">
        <v>140</v>
      </c>
      <c r="O16" s="871" t="s">
        <v>127</v>
      </c>
      <c r="P16" s="871" t="s">
        <v>140</v>
      </c>
    </row>
    <row r="17" spans="1:16">
      <c r="A17" s="871">
        <f>A16+1</f>
        <v>17</v>
      </c>
      <c r="B17" s="871" t="s">
        <v>125</v>
      </c>
      <c r="C17" s="871">
        <v>21</v>
      </c>
      <c r="D17" s="871" t="s">
        <v>126</v>
      </c>
      <c r="E17" s="871" t="s">
        <v>127</v>
      </c>
      <c r="F17" s="871" t="s">
        <v>132</v>
      </c>
      <c r="G17" s="871" t="s">
        <v>129</v>
      </c>
      <c r="H17" s="871" t="s">
        <v>139</v>
      </c>
      <c r="I17" s="871" t="s">
        <v>153</v>
      </c>
      <c r="J17" s="871" t="s">
        <v>139</v>
      </c>
      <c r="K17" s="871" t="s">
        <v>139</v>
      </c>
      <c r="L17" s="871" t="s">
        <v>139</v>
      </c>
      <c r="M17" s="871" t="s">
        <v>127</v>
      </c>
      <c r="N17" s="871" t="s">
        <v>127</v>
      </c>
      <c r="O17" s="871" t="s">
        <v>127</v>
      </c>
      <c r="P17" s="871" t="s">
        <v>280</v>
      </c>
    </row>
    <row r="18" spans="1:16">
      <c r="A18" s="871">
        <f>A17+1</f>
        <v>18</v>
      </c>
      <c r="B18" s="871" t="s">
        <v>125</v>
      </c>
      <c r="C18" s="871">
        <v>19</v>
      </c>
      <c r="D18" s="871" t="s">
        <v>278</v>
      </c>
      <c r="E18" s="871" t="s">
        <v>127</v>
      </c>
      <c r="F18" s="871" t="s">
        <v>129</v>
      </c>
      <c r="G18" s="871" t="s">
        <v>279</v>
      </c>
      <c r="H18" s="871" t="s">
        <v>139</v>
      </c>
      <c r="I18" s="871" t="s">
        <v>153</v>
      </c>
      <c r="J18" s="871" t="s">
        <v>139</v>
      </c>
      <c r="K18" s="871" t="s">
        <v>152</v>
      </c>
      <c r="L18" s="871" t="s">
        <v>153</v>
      </c>
      <c r="M18" s="871" t="s">
        <v>140</v>
      </c>
      <c r="N18" s="871" t="s">
        <v>127</v>
      </c>
      <c r="O18" s="871" t="s">
        <v>140</v>
      </c>
      <c r="P18" s="871" t="s">
        <v>280</v>
      </c>
    </row>
    <row r="19" spans="1:16">
      <c r="A19" s="871">
        <f>A18+1</f>
        <v>19</v>
      </c>
      <c r="B19" s="871" t="s">
        <v>125</v>
      </c>
      <c r="C19" s="871">
        <v>23</v>
      </c>
      <c r="D19" s="871" t="s">
        <v>278</v>
      </c>
      <c r="E19" s="871" t="s">
        <v>127</v>
      </c>
      <c r="F19" s="871" t="s">
        <v>128</v>
      </c>
      <c r="G19" s="871" t="s">
        <v>130</v>
      </c>
      <c r="H19" s="871" t="s">
        <v>139</v>
      </c>
      <c r="I19" s="871" t="s">
        <v>139</v>
      </c>
      <c r="J19" s="871" t="s">
        <v>139</v>
      </c>
      <c r="K19" s="871" t="s">
        <v>152</v>
      </c>
      <c r="L19" s="871" t="s">
        <v>139</v>
      </c>
      <c r="M19" s="871" t="s">
        <v>140</v>
      </c>
      <c r="N19" s="871" t="s">
        <v>127</v>
      </c>
      <c r="O19" s="871" t="s">
        <v>127</v>
      </c>
      <c r="P19" s="871" t="s">
        <v>127</v>
      </c>
    </row>
    <row r="20" spans="1:16">
      <c r="A20" s="871">
        <f>A19+1</f>
        <v>20</v>
      </c>
      <c r="B20" s="871" t="s">
        <v>125</v>
      </c>
      <c r="C20" s="871">
        <v>22</v>
      </c>
      <c r="D20" s="871" t="s">
        <v>278</v>
      </c>
      <c r="E20" s="871" t="s">
        <v>127</v>
      </c>
      <c r="F20" s="871" t="s">
        <v>132</v>
      </c>
      <c r="G20" s="871" t="s">
        <v>132</v>
      </c>
      <c r="H20" s="871" t="s">
        <v>139</v>
      </c>
      <c r="I20" s="871" t="s">
        <v>139</v>
      </c>
      <c r="J20" s="871" t="s">
        <v>139</v>
      </c>
      <c r="K20" s="871" t="s">
        <v>153</v>
      </c>
      <c r="L20" s="871" t="s">
        <v>153</v>
      </c>
      <c r="M20" s="871" t="s">
        <v>140</v>
      </c>
      <c r="N20" s="871" t="s">
        <v>127</v>
      </c>
      <c r="O20" s="871" t="s">
        <v>140</v>
      </c>
      <c r="P20" s="871" t="s">
        <v>140</v>
      </c>
    </row>
    <row r="21" spans="1:16">
      <c r="A21" s="871">
        <f>A20+1</f>
        <v>21</v>
      </c>
      <c r="B21" s="871" t="s">
        <v>125</v>
      </c>
      <c r="C21" s="871">
        <v>25</v>
      </c>
      <c r="D21" s="871" t="s">
        <v>126</v>
      </c>
      <c r="E21" s="871" t="s">
        <v>127</v>
      </c>
      <c r="F21" s="871" t="s">
        <v>132</v>
      </c>
      <c r="G21" s="871" t="s">
        <v>128</v>
      </c>
      <c r="H21" s="871" t="s">
        <v>139</v>
      </c>
      <c r="I21" s="871" t="s">
        <v>139</v>
      </c>
      <c r="J21" s="871" t="s">
        <v>139</v>
      </c>
      <c r="K21" s="871" t="s">
        <v>152</v>
      </c>
      <c r="L21" s="871" t="s">
        <v>152</v>
      </c>
      <c r="M21" s="871" t="s">
        <v>140</v>
      </c>
      <c r="N21" s="871" t="s">
        <v>127</v>
      </c>
      <c r="O21" s="871" t="s">
        <v>127</v>
      </c>
      <c r="P21" s="871" t="s">
        <v>280</v>
      </c>
    </row>
    <row r="22" spans="1:16">
      <c r="A22" s="871">
        <f>A21+1</f>
        <v>22</v>
      </c>
      <c r="B22" s="871" t="s">
        <v>131</v>
      </c>
      <c r="C22" s="871">
        <v>25</v>
      </c>
      <c r="D22" s="871" t="s">
        <v>126</v>
      </c>
      <c r="E22" s="871" t="s">
        <v>127</v>
      </c>
      <c r="F22" s="871" t="s">
        <v>129</v>
      </c>
      <c r="G22" s="871" t="s">
        <v>128</v>
      </c>
      <c r="H22" s="871" t="s">
        <v>139</v>
      </c>
      <c r="I22" s="871" t="s">
        <v>153</v>
      </c>
      <c r="J22" s="871" t="s">
        <v>152</v>
      </c>
      <c r="K22" s="871" t="s">
        <v>152</v>
      </c>
      <c r="L22" s="871" t="s">
        <v>152</v>
      </c>
      <c r="M22" s="871" t="s">
        <v>140</v>
      </c>
      <c r="N22" s="871" t="s">
        <v>140</v>
      </c>
      <c r="O22" s="871" t="s">
        <v>127</v>
      </c>
      <c r="P22" s="871" t="s">
        <v>280</v>
      </c>
    </row>
    <row r="23" spans="1:16">
      <c r="A23" s="871">
        <f>A22+1</f>
        <v>23</v>
      </c>
      <c r="B23" s="871" t="s">
        <v>131</v>
      </c>
      <c r="C23" s="871">
        <v>21</v>
      </c>
      <c r="D23" s="871" t="s">
        <v>278</v>
      </c>
      <c r="E23" s="871" t="s">
        <v>127</v>
      </c>
      <c r="F23" s="871" t="s">
        <v>132</v>
      </c>
      <c r="G23" s="871" t="s">
        <v>132</v>
      </c>
      <c r="H23" s="871" t="s">
        <v>139</v>
      </c>
      <c r="I23" s="871" t="s">
        <v>153</v>
      </c>
      <c r="J23" s="871" t="s">
        <v>139</v>
      </c>
      <c r="K23" s="871" t="s">
        <v>139</v>
      </c>
      <c r="L23" s="871" t="s">
        <v>139</v>
      </c>
      <c r="M23" s="871" t="s">
        <v>127</v>
      </c>
      <c r="N23" s="871" t="s">
        <v>127</v>
      </c>
      <c r="O23" s="871" t="s">
        <v>127</v>
      </c>
      <c r="P23" s="871" t="s">
        <v>127</v>
      </c>
    </row>
    <row r="24" spans="1:16">
      <c r="A24" s="871">
        <f>A23+1</f>
        <v>24</v>
      </c>
      <c r="B24" s="871" t="s">
        <v>125</v>
      </c>
      <c r="C24" s="871">
        <v>23</v>
      </c>
      <c r="D24" s="871" t="s">
        <v>126</v>
      </c>
      <c r="E24" s="871" t="s">
        <v>127</v>
      </c>
      <c r="F24" s="871" t="s">
        <v>129</v>
      </c>
      <c r="G24" s="871" t="s">
        <v>130</v>
      </c>
      <c r="H24" s="871" t="s">
        <v>139</v>
      </c>
      <c r="I24" s="871" t="s">
        <v>153</v>
      </c>
      <c r="J24" s="871" t="s">
        <v>139</v>
      </c>
      <c r="K24" s="871" t="s">
        <v>152</v>
      </c>
      <c r="L24" s="871" t="s">
        <v>139</v>
      </c>
      <c r="M24" s="871" t="s">
        <v>127</v>
      </c>
      <c r="N24" s="871" t="s">
        <v>140</v>
      </c>
      <c r="O24" s="871" t="s">
        <v>127</v>
      </c>
      <c r="P24" s="871" t="s">
        <v>140</v>
      </c>
    </row>
    <row r="25" spans="1:16">
      <c r="A25" s="871">
        <f>A24+1</f>
        <v>25</v>
      </c>
      <c r="B25" s="871" t="s">
        <v>125</v>
      </c>
      <c r="C25" s="871">
        <v>21</v>
      </c>
      <c r="D25" s="871" t="s">
        <v>278</v>
      </c>
      <c r="E25" s="871" t="s">
        <v>127</v>
      </c>
      <c r="F25" s="871" t="s">
        <v>132</v>
      </c>
      <c r="G25" s="871" t="s">
        <v>128</v>
      </c>
      <c r="H25" s="871" t="s">
        <v>139</v>
      </c>
      <c r="I25" s="871" t="s">
        <v>139</v>
      </c>
      <c r="J25" s="871" t="s">
        <v>139</v>
      </c>
      <c r="K25" s="871" t="s">
        <v>139</v>
      </c>
      <c r="L25" s="871" t="s">
        <v>139</v>
      </c>
      <c r="M25" s="871" t="s">
        <v>127</v>
      </c>
      <c r="N25" s="871" t="s">
        <v>127</v>
      </c>
      <c r="O25" s="871" t="s">
        <v>127</v>
      </c>
      <c r="P25" s="871" t="s">
        <v>127</v>
      </c>
    </row>
    <row r="26" spans="1:16">
      <c r="A26" s="871">
        <f>A25+1</f>
        <v>26</v>
      </c>
      <c r="B26" s="871" t="s">
        <v>125</v>
      </c>
      <c r="C26" s="871">
        <v>25</v>
      </c>
      <c r="D26" s="871" t="s">
        <v>126</v>
      </c>
      <c r="E26" s="871" t="s">
        <v>127</v>
      </c>
      <c r="F26" s="871" t="s">
        <v>129</v>
      </c>
      <c r="G26" s="871" t="s">
        <v>130</v>
      </c>
      <c r="H26" s="871" t="s">
        <v>153</v>
      </c>
      <c r="I26" s="871" t="s">
        <v>153</v>
      </c>
      <c r="J26" s="871" t="s">
        <v>139</v>
      </c>
      <c r="K26" s="871" t="s">
        <v>152</v>
      </c>
      <c r="L26" s="871" t="s">
        <v>153</v>
      </c>
      <c r="M26" s="871" t="s">
        <v>127</v>
      </c>
      <c r="N26" s="871" t="s">
        <v>127</v>
      </c>
      <c r="O26" s="871" t="s">
        <v>281</v>
      </c>
      <c r="P26" s="871" t="s">
        <v>140</v>
      </c>
    </row>
    <row r="27" spans="1:16">
      <c r="A27" s="871">
        <f>A26+1</f>
        <v>27</v>
      </c>
      <c r="B27" s="871" t="s">
        <v>131</v>
      </c>
      <c r="C27" s="871">
        <v>24</v>
      </c>
      <c r="D27" s="871" t="s">
        <v>126</v>
      </c>
      <c r="E27" s="871" t="s">
        <v>127</v>
      </c>
      <c r="F27" s="871" t="s">
        <v>129</v>
      </c>
      <c r="G27" s="871" t="s">
        <v>130</v>
      </c>
      <c r="H27" s="871" t="s">
        <v>139</v>
      </c>
      <c r="I27" s="871" t="s">
        <v>153</v>
      </c>
      <c r="J27" s="871" t="s">
        <v>153</v>
      </c>
      <c r="K27" s="871" t="s">
        <v>153</v>
      </c>
      <c r="L27" s="871" t="s">
        <v>139</v>
      </c>
      <c r="M27" s="871" t="s">
        <v>140</v>
      </c>
      <c r="N27" s="871" t="s">
        <v>140</v>
      </c>
      <c r="O27" s="871" t="s">
        <v>140</v>
      </c>
      <c r="P27" s="871" t="s">
        <v>140</v>
      </c>
    </row>
    <row r="28" spans="1:16">
      <c r="G28" s="49"/>
      <c r="H28" s="49"/>
    </row>
    <row r="29" spans="1:16">
      <c r="G29" s="49"/>
      <c r="H29" s="49"/>
    </row>
    <row r="30" spans="1:16">
      <c r="G30" s="49"/>
      <c r="H30" s="49"/>
    </row>
    <row r="31" spans="1:16">
      <c r="G31" s="49"/>
      <c r="H31" s="49"/>
    </row>
    <row r="32" spans="1:16">
      <c r="G32" s="49"/>
      <c r="H32" s="49"/>
    </row>
    <row r="33" spans="7:8">
      <c r="G33" s="49"/>
      <c r="H33" s="49"/>
    </row>
    <row r="34" spans="7:8">
      <c r="G34" s="49"/>
      <c r="H34" s="49"/>
    </row>
    <row r="35" spans="7:8">
      <c r="G35" s="49"/>
      <c r="H35" s="49"/>
    </row>
    <row r="36" spans="7:8">
      <c r="G36" s="49"/>
      <c r="H36" s="49"/>
    </row>
    <row r="37" spans="7:8">
      <c r="G37" s="49"/>
      <c r="H37" s="49"/>
    </row>
    <row r="38" spans="7:8">
      <c r="G38" s="49"/>
      <c r="H38" s="49"/>
    </row>
    <row r="39" spans="7:8">
      <c r="G39" s="49"/>
      <c r="H39" s="49"/>
    </row>
    <row r="40" spans="7:8">
      <c r="G40" s="49"/>
      <c r="H40" s="49"/>
    </row>
    <row r="41" spans="7:8">
      <c r="G41" s="49"/>
      <c r="H41" s="49"/>
    </row>
    <row r="42" spans="7:8">
      <c r="G42" s="49"/>
      <c r="H42" s="49"/>
    </row>
    <row r="43" spans="7:8">
      <c r="G43" s="49"/>
      <c r="H43" s="49"/>
    </row>
    <row r="44" spans="7:8">
      <c r="G44" s="49"/>
      <c r="H44" s="49"/>
    </row>
    <row r="45" spans="7:8">
      <c r="G45" s="49"/>
      <c r="H45" s="49"/>
    </row>
    <row r="46" spans="7:8">
      <c r="G46" s="49"/>
      <c r="H46" s="49"/>
    </row>
    <row r="47" spans="7:8">
      <c r="G47" s="49"/>
      <c r="H47" s="49"/>
    </row>
    <row r="48" spans="7:8">
      <c r="G48" s="49"/>
      <c r="H48" s="49"/>
    </row>
    <row r="49" spans="7:8">
      <c r="G49" s="49"/>
      <c r="H49" s="49"/>
    </row>
    <row r="50" spans="7:8">
      <c r="G50" s="49"/>
      <c r="H50" s="49"/>
    </row>
    <row r="51" spans="7:8">
      <c r="G51" s="49"/>
      <c r="H51" s="49"/>
    </row>
    <row r="52" spans="7:8">
      <c r="G52" s="49"/>
      <c r="H52" s="49"/>
    </row>
    <row r="53" spans="7:8">
      <c r="G53" s="49"/>
      <c r="H53" s="49"/>
    </row>
    <row r="54" spans="7:8">
      <c r="G54" s="49"/>
      <c r="H54" s="49"/>
    </row>
    <row r="55" spans="7:8">
      <c r="G55" s="49"/>
      <c r="H55" s="49"/>
    </row>
    <row r="56" spans="7:8">
      <c r="G56" s="49"/>
      <c r="H56" s="49"/>
    </row>
    <row r="57" spans="7:8">
      <c r="G57" s="49"/>
      <c r="H57" s="49"/>
    </row>
    <row r="58" spans="7:8">
      <c r="G58" s="49"/>
      <c r="H58" s="49"/>
    </row>
    <row r="59" spans="7:8">
      <c r="G59" s="49"/>
      <c r="H59" s="49"/>
    </row>
    <row r="60" spans="7:8">
      <c r="G60" s="49"/>
      <c r="H60" s="49"/>
    </row>
    <row r="61" spans="7:8">
      <c r="G61" s="49"/>
      <c r="H61" s="49"/>
    </row>
    <row r="62" spans="7:8">
      <c r="G62" s="49"/>
      <c r="H62" s="49"/>
    </row>
    <row r="63" spans="7:8">
      <c r="G63" s="49"/>
      <c r="H63" s="49"/>
    </row>
    <row r="64" spans="7:8">
      <c r="G64" s="49"/>
      <c r="H64" s="49"/>
    </row>
    <row r="65" spans="7:8">
      <c r="G65" s="49"/>
      <c r="H65" s="49"/>
    </row>
    <row r="66" spans="7:8">
      <c r="G66" s="49"/>
      <c r="H66" s="49"/>
    </row>
    <row r="67" spans="7:8">
      <c r="G67" s="49"/>
      <c r="H67" s="49"/>
    </row>
    <row r="68" spans="7:8">
      <c r="G68" s="49"/>
      <c r="H68" s="49"/>
    </row>
    <row r="69" spans="7:8">
      <c r="G69" s="49"/>
      <c r="H69" s="49"/>
    </row>
    <row r="70" spans="7:8">
      <c r="G70" s="49"/>
      <c r="H70" s="49"/>
    </row>
    <row r="71" spans="7:8">
      <c r="G71" s="49"/>
      <c r="H71" s="49"/>
    </row>
    <row r="72" spans="7:8">
      <c r="G72" s="49"/>
      <c r="H72" s="49"/>
    </row>
    <row r="73" spans="7:8">
      <c r="G73" s="49"/>
      <c r="H73" s="49"/>
    </row>
    <row r="74" spans="7:8">
      <c r="G74" s="49"/>
      <c r="H74" s="49"/>
    </row>
    <row r="75" spans="7:8">
      <c r="G75" s="49"/>
      <c r="H75" s="49"/>
    </row>
    <row r="76" spans="7:8">
      <c r="G76" s="49"/>
      <c r="H76" s="49"/>
    </row>
    <row r="77" spans="7:8">
      <c r="G77" s="49"/>
      <c r="H77" s="49"/>
    </row>
    <row r="78" spans="7:8">
      <c r="G78" s="49"/>
      <c r="H78" s="49"/>
    </row>
    <row r="79" spans="7:8">
      <c r="G79" s="49"/>
      <c r="H79" s="49"/>
    </row>
    <row r="80" spans="7:8">
      <c r="G80" s="49"/>
      <c r="H80" s="49"/>
    </row>
    <row r="81" spans="7:8">
      <c r="G81" s="49"/>
      <c r="H81" s="49"/>
    </row>
    <row r="82" spans="7:8">
      <c r="G82" s="49"/>
      <c r="H82" s="49"/>
    </row>
    <row r="83" spans="7:8">
      <c r="G83" s="49"/>
      <c r="H83" s="49"/>
    </row>
    <row r="84" spans="7:8">
      <c r="G84" s="49"/>
      <c r="H84" s="49"/>
    </row>
    <row r="85" spans="7:8">
      <c r="G85" s="49"/>
      <c r="H85" s="49"/>
    </row>
    <row r="86" spans="7:8">
      <c r="G86" s="49"/>
      <c r="H86" s="49"/>
    </row>
    <row r="87" spans="7:8">
      <c r="G87" s="49"/>
      <c r="H87" s="49"/>
    </row>
    <row r="88" spans="7:8">
      <c r="G88" s="49"/>
      <c r="H88" s="49"/>
    </row>
    <row r="89" spans="7:8">
      <c r="G89" s="49"/>
      <c r="H89" s="49"/>
    </row>
    <row r="90" spans="7:8">
      <c r="G90" s="49"/>
      <c r="H90" s="49"/>
    </row>
    <row r="91" spans="7:8">
      <c r="G91" s="49"/>
      <c r="H91" s="49"/>
    </row>
    <row r="92" spans="7:8">
      <c r="G92" s="49"/>
      <c r="H92" s="49"/>
    </row>
    <row r="93" spans="7:8">
      <c r="G93" s="49"/>
      <c r="H93" s="49"/>
    </row>
    <row r="94" spans="7:8">
      <c r="G94" s="49"/>
      <c r="H94" s="49"/>
    </row>
    <row r="95" spans="7:8">
      <c r="G95" s="49"/>
      <c r="H95" s="49"/>
    </row>
    <row r="96" spans="7:8">
      <c r="G96" s="49"/>
      <c r="H96" s="49"/>
    </row>
    <row r="97" spans="7:8">
      <c r="G97" s="49"/>
      <c r="H97" s="49"/>
    </row>
    <row r="98" spans="7:8">
      <c r="G98" s="49"/>
      <c r="H98" s="49"/>
    </row>
    <row r="99" spans="7:8">
      <c r="G99" s="49"/>
      <c r="H99" s="49"/>
    </row>
    <row r="100" spans="7:8">
      <c r="G100" s="49"/>
      <c r="H100" s="49"/>
    </row>
    <row r="101" spans="7:8">
      <c r="G101" s="49"/>
      <c r="H101" s="49"/>
    </row>
    <row r="102" spans="7:8">
      <c r="G102" s="49"/>
      <c r="H102" s="49"/>
    </row>
    <row r="103" spans="7:8">
      <c r="G103" s="49"/>
      <c r="H103" s="49"/>
    </row>
    <row r="104" spans="7:8">
      <c r="G104" s="49"/>
      <c r="H104" s="49"/>
    </row>
    <row r="105" spans="7:8">
      <c r="G105" s="49"/>
      <c r="H105" s="49"/>
    </row>
    <row r="106" spans="7:8">
      <c r="G106" s="49"/>
      <c r="H106" s="49"/>
    </row>
    <row r="107" spans="7:8">
      <c r="G107" s="49"/>
      <c r="H107" s="49"/>
    </row>
    <row r="108" spans="7:8">
      <c r="G108" s="49"/>
      <c r="H108" s="49"/>
    </row>
    <row r="109" spans="7:8">
      <c r="G109" s="49"/>
      <c r="H109" s="49"/>
    </row>
    <row r="110" spans="7:8">
      <c r="G110" s="49"/>
      <c r="H110" s="49"/>
    </row>
    <row r="111" spans="7:8">
      <c r="G111" s="49"/>
      <c r="H111" s="49"/>
    </row>
    <row r="112" spans="7:8">
      <c r="G112" s="49"/>
      <c r="H112" s="49"/>
    </row>
    <row r="113" spans="7:8">
      <c r="G113" s="49"/>
      <c r="H113" s="49"/>
    </row>
    <row r="114" spans="7:8">
      <c r="G114" s="49"/>
      <c r="H114" s="49"/>
    </row>
    <row r="115" spans="7:8">
      <c r="G115" s="49"/>
      <c r="H115" s="49"/>
    </row>
    <row r="116" spans="7:8">
      <c r="G116" s="49"/>
      <c r="H116" s="49"/>
    </row>
    <row r="117" spans="7:8">
      <c r="G117" s="49"/>
      <c r="H117" s="49"/>
    </row>
    <row r="118" spans="7:8">
      <c r="G118" s="49"/>
      <c r="H118" s="49"/>
    </row>
    <row r="119" spans="7:8">
      <c r="G119" s="49"/>
      <c r="H119" s="49"/>
    </row>
    <row r="120" spans="7:8">
      <c r="G120" s="49"/>
      <c r="H120" s="49"/>
    </row>
    <row r="121" spans="7:8">
      <c r="G121" s="49"/>
      <c r="H121" s="49"/>
    </row>
    <row r="122" spans="7:8">
      <c r="G122" s="49"/>
      <c r="H122" s="49"/>
    </row>
    <row r="123" spans="7:8">
      <c r="G123" s="49"/>
      <c r="H123" s="49"/>
    </row>
    <row r="124" spans="7:8">
      <c r="G124" s="49"/>
      <c r="H124" s="49"/>
    </row>
    <row r="125" spans="7:8">
      <c r="G125" s="49"/>
      <c r="H125" s="49"/>
    </row>
    <row r="126" spans="7:8">
      <c r="G126" s="49"/>
      <c r="H126" s="49"/>
    </row>
    <row r="127" spans="7:8">
      <c r="G127" s="49"/>
      <c r="H127" s="49"/>
    </row>
    <row r="128" spans="7:8">
      <c r="G128" s="49"/>
      <c r="H128" s="49"/>
    </row>
    <row r="129" spans="7:8">
      <c r="G129" s="49"/>
      <c r="H129" s="49"/>
    </row>
    <row r="130" spans="7:8">
      <c r="G130" s="49"/>
      <c r="H130" s="49"/>
    </row>
    <row r="131" spans="7:8">
      <c r="G131" s="49"/>
      <c r="H131" s="49"/>
    </row>
    <row r="132" spans="7:8">
      <c r="G132" s="49"/>
      <c r="H132" s="49"/>
    </row>
    <row r="133" spans="7:8">
      <c r="G133" s="49"/>
      <c r="H133" s="49"/>
    </row>
    <row r="134" spans="7:8">
      <c r="G134" s="49"/>
      <c r="H134" s="49"/>
    </row>
    <row r="135" spans="7:8">
      <c r="G135" s="49"/>
      <c r="H135" s="49"/>
    </row>
    <row r="136" spans="7:8">
      <c r="G136" s="49"/>
      <c r="H136" s="49"/>
    </row>
    <row r="137" spans="7:8">
      <c r="G137" s="49"/>
      <c r="H137" s="49"/>
    </row>
    <row r="138" spans="7:8">
      <c r="G138" s="49"/>
      <c r="H138" s="49"/>
    </row>
    <row r="139" spans="7:8">
      <c r="G139" s="49"/>
      <c r="H139" s="49"/>
    </row>
    <row r="140" spans="7:8">
      <c r="G140" s="49"/>
      <c r="H140" s="49"/>
    </row>
    <row r="141" spans="7:8">
      <c r="G141" s="49"/>
      <c r="H141" s="49"/>
    </row>
    <row r="142" spans="7:8">
      <c r="G142" s="49"/>
      <c r="H142" s="49"/>
    </row>
    <row r="143" spans="7:8">
      <c r="G143" s="49"/>
      <c r="H143" s="49"/>
    </row>
    <row r="144" spans="7:8">
      <c r="G144" s="49"/>
      <c r="H144" s="49"/>
    </row>
    <row r="145" spans="7:8">
      <c r="G145" s="49"/>
      <c r="H145" s="49"/>
    </row>
    <row r="146" spans="7:8">
      <c r="G146" s="49"/>
      <c r="H146" s="49"/>
    </row>
    <row r="147" spans="7:8">
      <c r="G147" s="49"/>
      <c r="H147" s="49"/>
    </row>
    <row r="148" spans="7:8">
      <c r="G148" s="49"/>
      <c r="H148" s="49"/>
    </row>
    <row r="149" spans="7:8">
      <c r="G149" s="49"/>
      <c r="H149" s="49"/>
    </row>
    <row r="150" spans="7:8">
      <c r="G150" s="49"/>
      <c r="H150" s="49"/>
    </row>
    <row r="151" spans="7:8">
      <c r="G151" s="49"/>
      <c r="H151" s="49"/>
    </row>
    <row r="152" spans="7:8">
      <c r="G152" s="49"/>
      <c r="H152" s="49"/>
    </row>
    <row r="153" spans="7:8">
      <c r="G153" s="49"/>
      <c r="H153" s="49"/>
    </row>
    <row r="154" spans="7:8">
      <c r="G154" s="49"/>
      <c r="H154" s="49"/>
    </row>
    <row r="155" spans="7:8">
      <c r="G155" s="49"/>
      <c r="H155" s="49"/>
    </row>
    <row r="156" spans="7:8">
      <c r="G156" s="49"/>
      <c r="H156" s="49"/>
    </row>
    <row r="157" spans="7:8">
      <c r="G157" s="49"/>
      <c r="H157" s="49"/>
    </row>
    <row r="158" spans="7:8">
      <c r="G158" s="49"/>
      <c r="H158" s="49"/>
    </row>
    <row r="159" spans="7:8">
      <c r="G159" s="49"/>
      <c r="H159" s="49"/>
    </row>
    <row r="160" spans="7:8">
      <c r="G160" s="49"/>
      <c r="H160" s="49"/>
    </row>
    <row r="161" spans="7:8">
      <c r="G161" s="49"/>
      <c r="H161" s="49"/>
    </row>
    <row r="162" spans="7:8">
      <c r="G162" s="49"/>
      <c r="H162" s="49"/>
    </row>
    <row r="163" spans="7:8">
      <c r="G163" s="49"/>
      <c r="H163" s="49"/>
    </row>
    <row r="164" spans="7:8">
      <c r="G164" s="49"/>
      <c r="H164" s="49"/>
    </row>
    <row r="165" spans="7:8">
      <c r="G165" s="49"/>
      <c r="H165" s="49"/>
    </row>
    <row r="166" spans="7:8">
      <c r="G166" s="49"/>
      <c r="H166" s="4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27"/>
  <sheetViews>
    <sheetView tabSelected="1" workbookViewId="0">
      <selection activeCell="B7" sqref="B7"/>
    </sheetView>
  </sheetViews>
  <sheetFormatPr defaultColWidth="70.5703125" defaultRowHeight="15"/>
  <cols>
    <col min="1" max="16384" width="70.5703125" style="385"/>
  </cols>
  <sheetData>
    <row r="1" spans="1:10" s="386" customFormat="1">
      <c r="A1" s="386" t="s">
        <v>141</v>
      </c>
      <c r="B1" s="386" t="s">
        <v>143</v>
      </c>
      <c r="C1" s="386" t="s">
        <v>144</v>
      </c>
      <c r="D1" s="386" t="s">
        <v>145</v>
      </c>
      <c r="E1" s="386" t="s">
        <v>146</v>
      </c>
      <c r="F1" s="386" t="s">
        <v>147</v>
      </c>
      <c r="G1" s="386" t="s">
        <v>148</v>
      </c>
      <c r="H1" s="386" t="s">
        <v>149</v>
      </c>
      <c r="I1" s="386" t="s">
        <v>150</v>
      </c>
      <c r="J1" s="386" t="s">
        <v>151</v>
      </c>
    </row>
    <row r="2" spans="1:10" ht="45">
      <c r="A2" s="385" t="s">
        <v>291</v>
      </c>
      <c r="B2" s="385" t="s">
        <v>292</v>
      </c>
      <c r="C2" s="385" t="s">
        <v>293</v>
      </c>
      <c r="D2" s="385" t="s">
        <v>294</v>
      </c>
      <c r="E2" s="385" t="s">
        <v>295</v>
      </c>
      <c r="F2" s="385" t="s">
        <v>280</v>
      </c>
      <c r="G2" s="385" t="s">
        <v>296</v>
      </c>
      <c r="H2" s="385" t="s">
        <v>297</v>
      </c>
      <c r="I2" s="385" t="s">
        <v>298</v>
      </c>
      <c r="J2" s="385" t="s">
        <v>299</v>
      </c>
    </row>
    <row r="3" spans="1:10" ht="30">
      <c r="A3" s="385" t="s">
        <v>300</v>
      </c>
      <c r="B3" s="385" t="s">
        <v>301</v>
      </c>
      <c r="C3" s="385" t="s">
        <v>302</v>
      </c>
      <c r="D3" s="385" t="s">
        <v>303</v>
      </c>
      <c r="E3" s="385" t="s">
        <v>304</v>
      </c>
      <c r="F3" s="385" t="s">
        <v>305</v>
      </c>
      <c r="G3" s="385" t="s">
        <v>306</v>
      </c>
      <c r="H3" s="385" t="s">
        <v>307</v>
      </c>
      <c r="I3" s="385" t="s">
        <v>308</v>
      </c>
      <c r="J3" s="385" t="s">
        <v>234</v>
      </c>
    </row>
    <row r="4" spans="1:10" ht="30">
      <c r="A4" s="385" t="s">
        <v>309</v>
      </c>
      <c r="B4" s="385" t="s">
        <v>310</v>
      </c>
      <c r="C4" s="385" t="s">
        <v>311</v>
      </c>
      <c r="D4" s="385" t="s">
        <v>312</v>
      </c>
      <c r="E4" s="385" t="s">
        <v>313</v>
      </c>
      <c r="F4" s="385" t="s">
        <v>314</v>
      </c>
      <c r="G4" s="385" t="s">
        <v>315</v>
      </c>
      <c r="H4" s="385" t="s">
        <v>316</v>
      </c>
      <c r="I4" s="385" t="s">
        <v>317</v>
      </c>
      <c r="J4" s="385" t="s">
        <v>234</v>
      </c>
    </row>
    <row r="5" spans="1:10">
      <c r="A5" s="385" t="s">
        <v>318</v>
      </c>
      <c r="B5" s="385" t="s">
        <v>319</v>
      </c>
      <c r="C5" s="385" t="s">
        <v>320</v>
      </c>
      <c r="D5" s="385" t="s">
        <v>321</v>
      </c>
      <c r="E5" s="385" t="s">
        <v>322</v>
      </c>
      <c r="F5" s="385" t="s">
        <v>323</v>
      </c>
      <c r="G5" s="385" t="s">
        <v>324</v>
      </c>
      <c r="H5" s="385" t="s">
        <v>234</v>
      </c>
      <c r="I5" s="385" t="s">
        <v>234</v>
      </c>
      <c r="J5" s="385" t="s">
        <v>234</v>
      </c>
    </row>
    <row r="6" spans="1:10">
      <c r="A6" s="385" t="s">
        <v>325</v>
      </c>
      <c r="B6" s="385" t="s">
        <v>326</v>
      </c>
      <c r="C6" s="385" t="s">
        <v>327</v>
      </c>
      <c r="D6" s="385" t="s">
        <v>328</v>
      </c>
      <c r="E6" s="385" t="s">
        <v>329</v>
      </c>
      <c r="F6" s="385" t="s">
        <v>330</v>
      </c>
      <c r="G6" s="385" t="s">
        <v>331</v>
      </c>
      <c r="H6" s="385" t="s">
        <v>332</v>
      </c>
      <c r="I6" s="385" t="s">
        <v>333</v>
      </c>
      <c r="J6" s="385" t="s">
        <v>234</v>
      </c>
    </row>
    <row r="7" spans="1:10" ht="30">
      <c r="A7" s="385" t="s">
        <v>334</v>
      </c>
      <c r="B7" s="385" t="s">
        <v>335</v>
      </c>
      <c r="C7" s="385" t="s">
        <v>336</v>
      </c>
      <c r="D7" s="385" t="s">
        <v>337</v>
      </c>
      <c r="E7" s="385" t="s">
        <v>338</v>
      </c>
      <c r="F7" s="385" t="s">
        <v>339</v>
      </c>
      <c r="G7" s="385" t="s">
        <v>340</v>
      </c>
      <c r="H7" s="385" t="s">
        <v>341</v>
      </c>
      <c r="I7" s="385" t="s">
        <v>324</v>
      </c>
      <c r="J7" s="385" t="s">
        <v>234</v>
      </c>
    </row>
    <row r="8" spans="1:10" ht="30">
      <c r="A8" s="385" t="s">
        <v>142</v>
      </c>
      <c r="B8" s="385" t="s">
        <v>342</v>
      </c>
      <c r="C8" s="385" t="s">
        <v>343</v>
      </c>
      <c r="D8" s="385" t="s">
        <v>344</v>
      </c>
      <c r="E8" s="385" t="s">
        <v>345</v>
      </c>
      <c r="F8" s="385" t="s">
        <v>346</v>
      </c>
      <c r="G8" s="385" t="s">
        <v>347</v>
      </c>
      <c r="H8" s="385" t="s">
        <v>348</v>
      </c>
      <c r="I8" s="385" t="s">
        <v>349</v>
      </c>
      <c r="J8" s="385" t="s">
        <v>234</v>
      </c>
    </row>
    <row r="9" spans="1:10">
      <c r="A9" s="385" t="s">
        <v>350</v>
      </c>
      <c r="B9" s="385" t="s">
        <v>351</v>
      </c>
      <c r="C9" s="385" t="s">
        <v>352</v>
      </c>
      <c r="D9" s="385" t="s">
        <v>353</v>
      </c>
      <c r="E9" s="385" t="s">
        <v>354</v>
      </c>
      <c r="F9" s="385" t="s">
        <v>355</v>
      </c>
      <c r="G9" s="385" t="s">
        <v>356</v>
      </c>
      <c r="H9" s="385" t="s">
        <v>357</v>
      </c>
      <c r="I9" s="385" t="s">
        <v>234</v>
      </c>
      <c r="J9" s="385" t="s">
        <v>234</v>
      </c>
    </row>
    <row r="10" spans="1:10" ht="60">
      <c r="A10" s="385" t="s">
        <v>358</v>
      </c>
      <c r="B10" s="385" t="s">
        <v>359</v>
      </c>
      <c r="C10" s="385" t="s">
        <v>360</v>
      </c>
      <c r="D10" s="385" t="s">
        <v>361</v>
      </c>
      <c r="E10" s="385" t="s">
        <v>362</v>
      </c>
      <c r="F10" s="385" t="s">
        <v>363</v>
      </c>
      <c r="G10" s="385" t="s">
        <v>364</v>
      </c>
      <c r="H10" s="385" t="s">
        <v>365</v>
      </c>
      <c r="I10" s="385" t="s">
        <v>366</v>
      </c>
      <c r="J10" s="385" t="s">
        <v>367</v>
      </c>
    </row>
    <row r="11" spans="1:10" ht="45">
      <c r="A11" s="385" t="s">
        <v>368</v>
      </c>
      <c r="B11" s="385" t="s">
        <v>369</v>
      </c>
      <c r="C11" s="385" t="s">
        <v>370</v>
      </c>
      <c r="D11" s="385" t="s">
        <v>371</v>
      </c>
      <c r="E11" s="385" t="s">
        <v>372</v>
      </c>
      <c r="F11" s="385" t="s">
        <v>373</v>
      </c>
      <c r="G11" s="385" t="s">
        <v>374</v>
      </c>
      <c r="H11" s="385" t="s">
        <v>375</v>
      </c>
      <c r="I11" s="385" t="s">
        <v>376</v>
      </c>
      <c r="J11" s="385" t="s">
        <v>234</v>
      </c>
    </row>
    <row r="12" spans="1:10" ht="45">
      <c r="A12" s="385" t="s">
        <v>377</v>
      </c>
      <c r="B12" s="385" t="s">
        <v>378</v>
      </c>
      <c r="C12" s="385" t="s">
        <v>379</v>
      </c>
      <c r="D12" s="385" t="s">
        <v>380</v>
      </c>
      <c r="E12" s="385" t="s">
        <v>381</v>
      </c>
      <c r="F12" s="385" t="s">
        <v>382</v>
      </c>
      <c r="G12" s="385" t="s">
        <v>234</v>
      </c>
      <c r="H12" s="385" t="s">
        <v>383</v>
      </c>
      <c r="I12" s="385" t="s">
        <v>384</v>
      </c>
      <c r="J12" s="385" t="s">
        <v>234</v>
      </c>
    </row>
    <row r="13" spans="1:10">
      <c r="A13" s="385" t="s">
        <v>385</v>
      </c>
      <c r="B13" s="385" t="s">
        <v>386</v>
      </c>
      <c r="C13" s="385" t="s">
        <v>387</v>
      </c>
      <c r="D13" s="385" t="s">
        <v>388</v>
      </c>
      <c r="E13" s="385" t="s">
        <v>389</v>
      </c>
      <c r="F13" s="385" t="s">
        <v>390</v>
      </c>
      <c r="G13" s="385" t="s">
        <v>391</v>
      </c>
      <c r="H13" s="385" t="s">
        <v>391</v>
      </c>
      <c r="I13" s="385" t="s">
        <v>391</v>
      </c>
      <c r="J13" s="385" t="s">
        <v>392</v>
      </c>
    </row>
    <row r="14" spans="1:10" ht="45">
      <c r="A14" s="385" t="s">
        <v>393</v>
      </c>
      <c r="B14" s="385" t="s">
        <v>394</v>
      </c>
      <c r="C14" s="385" t="s">
        <v>395</v>
      </c>
      <c r="D14" s="385" t="s">
        <v>396</v>
      </c>
      <c r="E14" s="385" t="s">
        <v>397</v>
      </c>
      <c r="F14" s="385" t="s">
        <v>398</v>
      </c>
      <c r="G14" s="385" t="s">
        <v>399</v>
      </c>
      <c r="H14" s="385" t="s">
        <v>400</v>
      </c>
      <c r="I14" s="385" t="s">
        <v>401</v>
      </c>
      <c r="J14" s="385" t="s">
        <v>234</v>
      </c>
    </row>
    <row r="15" spans="1:10" ht="60">
      <c r="A15" s="385" t="s">
        <v>402</v>
      </c>
      <c r="B15" s="385" t="s">
        <v>403</v>
      </c>
      <c r="C15" s="385" t="s">
        <v>404</v>
      </c>
      <c r="D15" s="385" t="s">
        <v>405</v>
      </c>
      <c r="E15" s="385" t="s">
        <v>406</v>
      </c>
      <c r="F15" s="385" t="s">
        <v>407</v>
      </c>
      <c r="G15" s="385" t="s">
        <v>408</v>
      </c>
      <c r="H15" s="385" t="s">
        <v>409</v>
      </c>
      <c r="I15" s="385" t="s">
        <v>410</v>
      </c>
      <c r="J15" s="385" t="s">
        <v>234</v>
      </c>
    </row>
    <row r="16" spans="1:10" ht="30">
      <c r="A16" s="385" t="s">
        <v>411</v>
      </c>
      <c r="B16" s="385" t="s">
        <v>412</v>
      </c>
      <c r="C16" s="385" t="s">
        <v>413</v>
      </c>
      <c r="D16" s="385" t="s">
        <v>414</v>
      </c>
      <c r="E16" s="385" t="s">
        <v>415</v>
      </c>
      <c r="F16" s="385" t="s">
        <v>416</v>
      </c>
      <c r="G16" s="385" t="s">
        <v>417</v>
      </c>
      <c r="H16" s="385" t="s">
        <v>418</v>
      </c>
      <c r="I16" s="385" t="s">
        <v>419</v>
      </c>
      <c r="J16" s="385" t="s">
        <v>420</v>
      </c>
    </row>
    <row r="17" spans="1:10" ht="30">
      <c r="A17" s="385" t="s">
        <v>421</v>
      </c>
      <c r="B17" s="385" t="s">
        <v>422</v>
      </c>
      <c r="C17" s="385" t="s">
        <v>423</v>
      </c>
      <c r="D17" s="385" t="s">
        <v>424</v>
      </c>
      <c r="E17" s="385" t="s">
        <v>425</v>
      </c>
      <c r="F17" s="385" t="s">
        <v>426</v>
      </c>
      <c r="G17" s="385" t="s">
        <v>427</v>
      </c>
      <c r="H17" s="385" t="s">
        <v>428</v>
      </c>
      <c r="I17" s="385" t="s">
        <v>429</v>
      </c>
      <c r="J17" s="385" t="s">
        <v>127</v>
      </c>
    </row>
    <row r="18" spans="1:10" ht="30">
      <c r="A18" s="385" t="s">
        <v>430</v>
      </c>
      <c r="B18" s="385" t="s">
        <v>431</v>
      </c>
      <c r="C18" s="385" t="s">
        <v>432</v>
      </c>
      <c r="D18" s="385" t="s">
        <v>433</v>
      </c>
      <c r="E18" s="385" t="s">
        <v>434</v>
      </c>
      <c r="F18" s="385" t="s">
        <v>435</v>
      </c>
      <c r="G18" s="385" t="s">
        <v>436</v>
      </c>
      <c r="H18" s="385" t="s">
        <v>437</v>
      </c>
      <c r="I18" s="385" t="s">
        <v>438</v>
      </c>
      <c r="J18" s="385" t="s">
        <v>234</v>
      </c>
    </row>
    <row r="19" spans="1:10" ht="30">
      <c r="A19" s="385" t="s">
        <v>439</v>
      </c>
      <c r="B19" s="385" t="s">
        <v>440</v>
      </c>
      <c r="C19" s="385" t="s">
        <v>234</v>
      </c>
      <c r="D19" s="385" t="s">
        <v>441</v>
      </c>
      <c r="E19" s="385" t="s">
        <v>442</v>
      </c>
      <c r="F19" s="385" t="s">
        <v>443</v>
      </c>
      <c r="G19" s="385" t="s">
        <v>444</v>
      </c>
      <c r="H19" s="385" t="s">
        <v>445</v>
      </c>
      <c r="I19" s="385" t="s">
        <v>446</v>
      </c>
      <c r="J19" s="385" t="s">
        <v>234</v>
      </c>
    </row>
    <row r="20" spans="1:10" ht="30">
      <c r="A20" s="385" t="s">
        <v>447</v>
      </c>
      <c r="B20" s="385" t="s">
        <v>448</v>
      </c>
      <c r="C20" s="385" t="s">
        <v>449</v>
      </c>
      <c r="D20" s="385" t="s">
        <v>450</v>
      </c>
      <c r="E20" s="385" t="s">
        <v>451</v>
      </c>
      <c r="F20" s="385" t="s">
        <v>452</v>
      </c>
      <c r="G20" s="385" t="s">
        <v>453</v>
      </c>
      <c r="H20" s="385" t="s">
        <v>454</v>
      </c>
      <c r="I20" s="385" t="s">
        <v>455</v>
      </c>
      <c r="J20" s="385" t="s">
        <v>127</v>
      </c>
    </row>
    <row r="21" spans="1:10" ht="30">
      <c r="A21" s="385" t="s">
        <v>456</v>
      </c>
      <c r="B21" s="385" t="s">
        <v>457</v>
      </c>
      <c r="C21" s="385" t="s">
        <v>458</v>
      </c>
      <c r="D21" s="385" t="s">
        <v>459</v>
      </c>
      <c r="E21" s="385" t="s">
        <v>460</v>
      </c>
      <c r="F21" s="385" t="s">
        <v>461</v>
      </c>
      <c r="G21" s="385" t="s">
        <v>462</v>
      </c>
      <c r="H21" s="385" t="s">
        <v>463</v>
      </c>
      <c r="I21" s="385" t="s">
        <v>464</v>
      </c>
      <c r="J21" s="385" t="s">
        <v>234</v>
      </c>
    </row>
    <row r="22" spans="1:10">
      <c r="A22" s="385" t="s">
        <v>465</v>
      </c>
      <c r="B22" s="385" t="s">
        <v>466</v>
      </c>
      <c r="C22" s="385" t="s">
        <v>467</v>
      </c>
      <c r="D22" s="385" t="s">
        <v>468</v>
      </c>
      <c r="E22" s="385" t="s">
        <v>469</v>
      </c>
      <c r="F22" s="385" t="s">
        <v>470</v>
      </c>
      <c r="G22" s="385" t="s">
        <v>471</v>
      </c>
      <c r="H22" s="385" t="s">
        <v>234</v>
      </c>
      <c r="I22" s="385" t="s">
        <v>472</v>
      </c>
      <c r="J22" s="385" t="s">
        <v>473</v>
      </c>
    </row>
    <row r="23" spans="1:10">
      <c r="A23" s="385" t="s">
        <v>474</v>
      </c>
      <c r="B23" s="385" t="s">
        <v>475</v>
      </c>
      <c r="C23" s="385" t="s">
        <v>476</v>
      </c>
      <c r="D23" s="385" t="s">
        <v>477</v>
      </c>
      <c r="E23" s="385" t="s">
        <v>478</v>
      </c>
      <c r="F23" s="385" t="s">
        <v>479</v>
      </c>
      <c r="G23" s="385" t="s">
        <v>480</v>
      </c>
      <c r="H23" s="385" t="s">
        <v>481</v>
      </c>
      <c r="I23" s="385" t="s">
        <v>482</v>
      </c>
      <c r="J23" s="385" t="s">
        <v>234</v>
      </c>
    </row>
    <row r="24" spans="1:10" ht="60">
      <c r="A24" s="385" t="s">
        <v>483</v>
      </c>
      <c r="B24" s="385" t="s">
        <v>484</v>
      </c>
      <c r="C24" s="385" t="s">
        <v>485</v>
      </c>
      <c r="D24" s="385" t="s">
        <v>486</v>
      </c>
      <c r="E24" s="385" t="s">
        <v>487</v>
      </c>
      <c r="F24" s="385" t="s">
        <v>488</v>
      </c>
      <c r="G24" s="385" t="s">
        <v>489</v>
      </c>
      <c r="H24" s="385" t="s">
        <v>490</v>
      </c>
      <c r="I24" s="385" t="s">
        <v>491</v>
      </c>
      <c r="J24" s="385" t="s">
        <v>492</v>
      </c>
    </row>
    <row r="25" spans="1:10" ht="60">
      <c r="A25" s="385" t="s">
        <v>493</v>
      </c>
      <c r="B25" s="385" t="s">
        <v>494</v>
      </c>
      <c r="C25" s="385" t="s">
        <v>495</v>
      </c>
      <c r="D25" s="385" t="s">
        <v>496</v>
      </c>
      <c r="E25" s="385" t="s">
        <v>497</v>
      </c>
      <c r="F25" s="385" t="s">
        <v>498</v>
      </c>
      <c r="G25" s="385" t="s">
        <v>499</v>
      </c>
      <c r="H25" s="385" t="s">
        <v>500</v>
      </c>
      <c r="I25" s="385" t="s">
        <v>501</v>
      </c>
      <c r="J25" s="385" t="s">
        <v>502</v>
      </c>
    </row>
    <row r="26" spans="1:10">
      <c r="A26" s="385" t="s">
        <v>503</v>
      </c>
      <c r="B26" s="385" t="s">
        <v>504</v>
      </c>
      <c r="C26" s="385" t="s">
        <v>505</v>
      </c>
      <c r="D26" s="385" t="s">
        <v>506</v>
      </c>
      <c r="E26" s="385" t="s">
        <v>507</v>
      </c>
      <c r="F26" s="385" t="s">
        <v>508</v>
      </c>
      <c r="G26" s="385" t="s">
        <v>509</v>
      </c>
      <c r="H26" s="385" t="s">
        <v>510</v>
      </c>
      <c r="I26" s="385" t="s">
        <v>511</v>
      </c>
      <c r="J26" s="385" t="s">
        <v>512</v>
      </c>
    </row>
    <row r="27" spans="1:10">
      <c r="A27" s="385" t="s">
        <v>513</v>
      </c>
      <c r="B27" s="385" t="s">
        <v>514</v>
      </c>
      <c r="C27" s="385" t="s">
        <v>515</v>
      </c>
      <c r="D27" s="385" t="s">
        <v>516</v>
      </c>
      <c r="E27" s="385" t="s">
        <v>517</v>
      </c>
      <c r="F27" s="385" t="s">
        <v>518</v>
      </c>
      <c r="G27" s="385" t="s">
        <v>519</v>
      </c>
      <c r="H27" s="385" t="s">
        <v>520</v>
      </c>
      <c r="I27" s="385" t="s">
        <v>521</v>
      </c>
      <c r="J27" s="385" t="s">
        <v>234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27"/>
  <sheetViews>
    <sheetView workbookViewId="0">
      <selection activeCell="B7" sqref="B7"/>
    </sheetView>
  </sheetViews>
  <sheetFormatPr defaultRowHeight="15"/>
  <cols>
    <col min="1" max="1" width="7.42578125" bestFit="1" customWidth="1"/>
    <col min="2" max="2" width="22.42578125" customWidth="1"/>
    <col min="3" max="3" width="22.42578125" style="487" customWidth="1"/>
    <col min="4" max="4" width="25.85546875" customWidth="1"/>
    <col min="5" max="5" width="8.7109375" bestFit="1" customWidth="1"/>
    <col min="6" max="6" width="20.85546875" bestFit="1" customWidth="1"/>
    <col min="7" max="8" width="20.140625" bestFit="1" customWidth="1"/>
  </cols>
  <sheetData>
    <row r="1" spans="1:8">
      <c r="A1" t="s">
        <v>156</v>
      </c>
      <c r="B1" s="487" t="s">
        <v>236</v>
      </c>
      <c r="C1" s="487" t="s">
        <v>237</v>
      </c>
      <c r="D1" s="487" t="s">
        <v>238</v>
      </c>
      <c r="F1" s="487" t="s">
        <v>239</v>
      </c>
      <c r="G1" s="487" t="s">
        <v>240</v>
      </c>
      <c r="H1" s="487" t="s">
        <v>241</v>
      </c>
    </row>
    <row r="2" spans="1:8">
      <c r="A2">
        <v>1</v>
      </c>
    </row>
    <row r="3" spans="1:8">
      <c r="A3">
        <v>2</v>
      </c>
    </row>
    <row r="4" spans="1:8">
      <c r="A4">
        <v>3</v>
      </c>
    </row>
    <row r="5" spans="1:8">
      <c r="A5">
        <v>4</v>
      </c>
    </row>
    <row r="6" spans="1:8">
      <c r="A6">
        <v>5</v>
      </c>
    </row>
    <row r="7" spans="1:8">
      <c r="A7">
        <v>7</v>
      </c>
    </row>
    <row r="8" spans="1:8">
      <c r="A8">
        <v>8</v>
      </c>
    </row>
    <row r="9" spans="1:8">
      <c r="A9">
        <v>9</v>
      </c>
    </row>
    <row r="10" spans="1:8">
      <c r="A10">
        <v>10</v>
      </c>
    </row>
    <row r="11" spans="1:8">
      <c r="A11">
        <v>11</v>
      </c>
    </row>
    <row r="12" spans="1:8">
      <c r="A12">
        <v>12</v>
      </c>
    </row>
    <row r="13" spans="1:8">
      <c r="A13">
        <v>13</v>
      </c>
    </row>
    <row r="14" spans="1:8">
      <c r="A14">
        <v>14</v>
      </c>
    </row>
    <row r="15" spans="1:8">
      <c r="A15">
        <v>15</v>
      </c>
    </row>
    <row r="16" spans="1:8">
      <c r="A16">
        <v>16</v>
      </c>
    </row>
    <row r="17" spans="1:1">
      <c r="A17">
        <v>17</v>
      </c>
    </row>
    <row r="18" spans="1:1">
      <c r="A18">
        <v>18</v>
      </c>
    </row>
    <row r="19" spans="1:1">
      <c r="A19">
        <v>19</v>
      </c>
    </row>
    <row r="20" spans="1:1">
      <c r="A20" s="487">
        <v>20</v>
      </c>
    </row>
    <row r="21" spans="1:1">
      <c r="A21">
        <v>21</v>
      </c>
    </row>
    <row r="22" spans="1:1">
      <c r="A22">
        <v>22</v>
      </c>
    </row>
    <row r="23" spans="1:1">
      <c r="A23">
        <v>23</v>
      </c>
    </row>
    <row r="24" spans="1:1">
      <c r="A24">
        <v>24</v>
      </c>
    </row>
    <row r="25" spans="1:1">
      <c r="A25">
        <v>25</v>
      </c>
    </row>
    <row r="26" spans="1:1">
      <c r="A26">
        <v>26</v>
      </c>
    </row>
    <row r="27" spans="1:1">
      <c r="A27">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G133"/>
  <sheetViews>
    <sheetView workbookViewId="0">
      <pane xSplit="3" ySplit="1" topLeftCell="CZ35" activePane="bottomRight" state="frozen"/>
      <selection pane="topRight" activeCell="D1" sqref="D1"/>
      <selection pane="bottomLeft" activeCell="A2" sqref="A2"/>
      <selection pane="bottomRight" activeCell="DD67" sqref="DD67"/>
    </sheetView>
  </sheetViews>
  <sheetFormatPr defaultRowHeight="15"/>
  <cols>
    <col min="1" max="1" width="9.140625" customWidth="1"/>
    <col min="2" max="2" width="6.42578125" customWidth="1"/>
    <col min="3" max="3" width="10.85546875" style="15" bestFit="1" customWidth="1"/>
    <col min="4" max="4" width="7.140625" style="33" bestFit="1" customWidth="1"/>
    <col min="5" max="5" width="6.85546875" style="5" bestFit="1" customWidth="1"/>
    <col min="6" max="6" width="8" style="5" customWidth="1"/>
    <col min="7" max="7" width="7.140625" style="41" customWidth="1"/>
    <col min="8" max="8" width="9.140625" style="33"/>
    <col min="9" max="9" width="9.140625" style="5"/>
    <col min="10" max="10" width="10.28515625" style="5" customWidth="1"/>
    <col min="11" max="11" width="9.140625" style="43"/>
    <col min="12" max="12" width="9.140625" style="33"/>
    <col min="13" max="14" width="9.140625" style="5"/>
    <col min="15" max="15" width="9.140625" style="43"/>
    <col min="16" max="16" width="9.140625" style="33"/>
    <col min="17" max="18" width="9.140625" style="5"/>
    <col min="19" max="19" width="9.140625" style="43"/>
    <col min="20" max="20" width="9.140625" style="33"/>
    <col min="21" max="22" width="9.140625" style="5"/>
    <col min="23" max="23" width="9.140625" style="43"/>
    <col min="24" max="24" width="0" style="33" hidden="1" customWidth="1"/>
    <col min="25" max="26" width="0" style="5" hidden="1" customWidth="1"/>
    <col min="27" max="27" width="0" style="43" hidden="1" customWidth="1"/>
    <col min="28" max="28" width="9.140625" style="33"/>
    <col min="29" max="30" width="9.140625" style="5"/>
    <col min="31" max="31" width="9.140625" style="43"/>
    <col min="32" max="32" width="9.140625" style="33"/>
    <col min="33" max="34" width="9.140625" style="5"/>
    <col min="35" max="35" width="9.140625" style="43"/>
    <col min="36" max="36" width="9.140625" style="33"/>
    <col min="37" max="38" width="9.140625" style="5"/>
    <col min="39" max="39" width="9.140625" style="43"/>
    <col min="40" max="40" width="9.140625" style="33"/>
    <col min="41" max="42" width="9.140625" style="5"/>
    <col min="43" max="43" width="9.140625" style="43"/>
    <col min="44" max="44" width="9.140625" style="33"/>
    <col min="45" max="46" width="9.140625" style="5"/>
    <col min="47" max="47" width="9.140625" style="43"/>
    <col min="48" max="48" width="9.140625" style="33"/>
    <col min="49" max="50" width="9.140625" style="5"/>
    <col min="51" max="51" width="9.140625" style="43"/>
    <col min="52" max="52" width="9.140625" style="33"/>
    <col min="53" max="54" width="9.140625" style="5"/>
    <col min="55" max="55" width="9.140625" style="43"/>
    <col min="56" max="56" width="9.140625" style="33"/>
    <col min="57" max="58" width="9.140625" style="5"/>
    <col min="59" max="59" width="9.140625" style="43"/>
    <col min="60" max="60" width="9.140625" style="33"/>
    <col min="61" max="62" width="9.140625" style="5"/>
    <col min="63" max="63" width="9.140625" style="43"/>
    <col min="64" max="64" width="9.140625" style="33"/>
    <col min="65" max="66" width="9.140625" style="5"/>
    <col min="67" max="67" width="9.140625" style="43"/>
    <col min="68" max="68" width="9.140625" style="33"/>
    <col min="69" max="70" width="9.140625" style="5"/>
    <col min="71" max="71" width="9.140625" style="43"/>
    <col min="72" max="72" width="9.140625" style="33"/>
    <col min="73" max="74" width="9.140625" style="5"/>
    <col min="75" max="75" width="9.140625" style="43"/>
    <col min="76" max="76" width="9.140625" style="33"/>
    <col min="77" max="78" width="9.140625" style="5"/>
    <col min="79" max="79" width="9.140625" style="43"/>
    <col min="80" max="80" width="9.140625" style="33"/>
    <col min="81" max="82" width="9.140625" style="5"/>
    <col min="83" max="83" width="9.140625" style="43"/>
    <col min="84" max="84" width="9.140625" style="33"/>
    <col min="85" max="86" width="9.140625" style="5"/>
    <col min="87" max="87" width="9.140625" style="43"/>
    <col min="88" max="88" width="9.140625" style="33"/>
    <col min="89" max="90" width="9.140625" style="5"/>
    <col min="91" max="91" width="9.140625" style="43"/>
    <col min="92" max="92" width="9.140625" style="33"/>
    <col min="93" max="94" width="9.140625" style="5"/>
    <col min="95" max="95" width="9.140625" style="43"/>
    <col min="96" max="96" width="9.140625" style="33"/>
    <col min="97" max="98" width="9.140625" style="5"/>
    <col min="99" max="99" width="9.140625" style="43"/>
    <col min="100" max="100" width="9.140625" style="33"/>
    <col min="101" max="102" width="9.140625" style="5"/>
    <col min="103" max="103" width="9.140625" style="43"/>
    <col min="104" max="104" width="9.140625" style="33"/>
    <col min="105" max="106" width="9.140625" style="5"/>
    <col min="107" max="107" width="9.140625" style="43"/>
    <col min="108" max="108" width="9.140625" style="33"/>
    <col min="109" max="110" width="9.140625" style="5"/>
    <col min="111" max="111" width="9.140625" style="43"/>
  </cols>
  <sheetData>
    <row r="1" spans="1:111">
      <c r="C1" s="13" t="s">
        <v>15</v>
      </c>
      <c r="D1" s="35">
        <v>1</v>
      </c>
      <c r="E1" s="42"/>
      <c r="F1" s="42" t="s">
        <v>155</v>
      </c>
      <c r="G1" s="44" t="s">
        <v>184</v>
      </c>
      <c r="H1" s="35">
        <f>D1+1</f>
        <v>2</v>
      </c>
      <c r="J1" s="42" t="s">
        <v>155</v>
      </c>
      <c r="K1" s="44" t="s">
        <v>184</v>
      </c>
      <c r="L1" s="35">
        <f>H1+1</f>
        <v>3</v>
      </c>
      <c r="N1" s="42" t="s">
        <v>155</v>
      </c>
      <c r="O1" s="44" t="s">
        <v>184</v>
      </c>
      <c r="P1" s="35">
        <f>L1+1</f>
        <v>4</v>
      </c>
      <c r="R1" s="42" t="s">
        <v>155</v>
      </c>
      <c r="S1" s="44" t="s">
        <v>184</v>
      </c>
      <c r="T1" s="35">
        <f>P1+1</f>
        <v>5</v>
      </c>
      <c r="V1" s="42" t="s">
        <v>155</v>
      </c>
      <c r="W1" s="44" t="s">
        <v>184</v>
      </c>
      <c r="X1" s="35">
        <f>T1+1</f>
        <v>6</v>
      </c>
      <c r="Z1" s="42" t="s">
        <v>155</v>
      </c>
      <c r="AA1" s="44" t="s">
        <v>184</v>
      </c>
      <c r="AB1" s="35">
        <f>X1+1</f>
        <v>7</v>
      </c>
      <c r="AD1" s="42" t="s">
        <v>155</v>
      </c>
      <c r="AE1" s="44" t="s">
        <v>184</v>
      </c>
      <c r="AF1" s="35">
        <f>AB1+1</f>
        <v>8</v>
      </c>
      <c r="AH1" s="42" t="s">
        <v>155</v>
      </c>
      <c r="AI1" s="44" t="s">
        <v>184</v>
      </c>
      <c r="AJ1" s="35">
        <f>AF1+1</f>
        <v>9</v>
      </c>
      <c r="AL1" s="42" t="s">
        <v>155</v>
      </c>
      <c r="AM1" s="44" t="s">
        <v>184</v>
      </c>
      <c r="AN1" s="35">
        <f>AJ1+1</f>
        <v>10</v>
      </c>
      <c r="AP1" s="42" t="s">
        <v>155</v>
      </c>
      <c r="AQ1" s="44" t="s">
        <v>184</v>
      </c>
      <c r="AR1" s="35">
        <f>AN1+1</f>
        <v>11</v>
      </c>
      <c r="AT1" s="42" t="s">
        <v>155</v>
      </c>
      <c r="AU1" s="44" t="s">
        <v>184</v>
      </c>
      <c r="AV1" s="35">
        <f>AR1+1</f>
        <v>12</v>
      </c>
      <c r="AX1" s="42" t="s">
        <v>155</v>
      </c>
      <c r="AY1" s="44" t="s">
        <v>184</v>
      </c>
      <c r="AZ1" s="35">
        <f>AV1+1</f>
        <v>13</v>
      </c>
      <c r="BB1" s="42" t="s">
        <v>155</v>
      </c>
      <c r="BC1" s="44" t="s">
        <v>184</v>
      </c>
      <c r="BD1" s="35">
        <f>AZ1+1</f>
        <v>14</v>
      </c>
      <c r="BF1" s="42" t="s">
        <v>155</v>
      </c>
      <c r="BG1" s="44" t="s">
        <v>184</v>
      </c>
      <c r="BH1" s="35">
        <f>BD1+1</f>
        <v>15</v>
      </c>
      <c r="BJ1" s="42" t="s">
        <v>155</v>
      </c>
      <c r="BK1" s="44" t="s">
        <v>184</v>
      </c>
      <c r="BL1" s="35">
        <f>BH1+1</f>
        <v>16</v>
      </c>
      <c r="BN1" s="42" t="s">
        <v>155</v>
      </c>
      <c r="BO1" s="44" t="s">
        <v>184</v>
      </c>
      <c r="BP1" s="35">
        <f>BL1+1</f>
        <v>17</v>
      </c>
      <c r="BR1" s="42" t="s">
        <v>155</v>
      </c>
      <c r="BS1" s="44" t="s">
        <v>184</v>
      </c>
      <c r="BT1" s="35">
        <f>BP1+1</f>
        <v>18</v>
      </c>
      <c r="BV1" s="42" t="s">
        <v>155</v>
      </c>
      <c r="BW1" s="44" t="s">
        <v>184</v>
      </c>
      <c r="BX1" s="35">
        <f>BT1+1</f>
        <v>19</v>
      </c>
      <c r="BZ1" s="42" t="s">
        <v>155</v>
      </c>
      <c r="CA1" s="44" t="s">
        <v>184</v>
      </c>
      <c r="CB1" s="35">
        <f>BX1+1</f>
        <v>20</v>
      </c>
      <c r="CD1" s="42" t="s">
        <v>155</v>
      </c>
      <c r="CE1" s="44" t="s">
        <v>184</v>
      </c>
      <c r="CF1" s="35">
        <f>CB1+1</f>
        <v>21</v>
      </c>
      <c r="CH1" s="42" t="s">
        <v>155</v>
      </c>
      <c r="CI1" s="44" t="s">
        <v>184</v>
      </c>
      <c r="CJ1" s="35">
        <f>CF1+1</f>
        <v>22</v>
      </c>
      <c r="CL1" s="42" t="s">
        <v>155</v>
      </c>
      <c r="CM1" s="44" t="s">
        <v>184</v>
      </c>
      <c r="CN1" s="35">
        <f>CJ1+1</f>
        <v>23</v>
      </c>
      <c r="CP1" s="42" t="s">
        <v>155</v>
      </c>
      <c r="CQ1" s="44" t="s">
        <v>184</v>
      </c>
      <c r="CR1" s="35">
        <f>CN1+1</f>
        <v>24</v>
      </c>
      <c r="CT1" s="42" t="s">
        <v>155</v>
      </c>
      <c r="CU1" s="44" t="s">
        <v>184</v>
      </c>
      <c r="CV1" s="35">
        <f>CR1+1</f>
        <v>25</v>
      </c>
      <c r="CX1" s="42" t="s">
        <v>155</v>
      </c>
      <c r="CY1" s="44" t="s">
        <v>184</v>
      </c>
      <c r="CZ1" s="35">
        <f>CV1+1</f>
        <v>26</v>
      </c>
      <c r="DB1" s="42" t="s">
        <v>155</v>
      </c>
      <c r="DC1" s="44" t="s">
        <v>184</v>
      </c>
      <c r="DD1" s="35">
        <f>CZ1+1</f>
        <v>27</v>
      </c>
      <c r="DF1" s="42" t="s">
        <v>155</v>
      </c>
      <c r="DG1" s="44" t="s">
        <v>184</v>
      </c>
    </row>
    <row r="2" spans="1:111" s="3" customFormat="1">
      <c r="A2" s="2" t="s">
        <v>0</v>
      </c>
      <c r="C2" s="14"/>
      <c r="D2" s="34"/>
      <c r="G2" s="41"/>
      <c r="H2" s="34"/>
      <c r="K2" s="63"/>
      <c r="L2" s="34"/>
      <c r="O2" s="63"/>
      <c r="P2" s="34"/>
      <c r="S2" s="63"/>
      <c r="T2" s="34"/>
      <c r="W2" s="63"/>
      <c r="X2" s="34"/>
      <c r="AA2" s="63"/>
      <c r="AB2" s="34"/>
      <c r="AE2" s="63"/>
      <c r="AF2" s="34"/>
      <c r="AI2" s="63"/>
      <c r="AJ2" s="34"/>
      <c r="AM2" s="63"/>
      <c r="AN2" s="34"/>
      <c r="AQ2" s="63"/>
      <c r="AR2" s="34"/>
      <c r="AU2" s="63"/>
      <c r="AV2" s="34"/>
      <c r="AY2" s="63"/>
      <c r="AZ2" s="34"/>
      <c r="BC2" s="63"/>
      <c r="BD2" s="34"/>
      <c r="BG2" s="63"/>
      <c r="BH2" s="34"/>
      <c r="BK2" s="63"/>
      <c r="BL2" s="34"/>
      <c r="BO2" s="63"/>
      <c r="BP2" s="34"/>
      <c r="BS2" s="63"/>
      <c r="BT2" s="34"/>
      <c r="BW2" s="63"/>
      <c r="BX2" s="34"/>
      <c r="CA2" s="63"/>
      <c r="CB2" s="34"/>
      <c r="CE2" s="63"/>
      <c r="CF2" s="34"/>
      <c r="CI2" s="63"/>
      <c r="CJ2" s="34"/>
      <c r="CM2" s="63"/>
      <c r="CN2" s="34"/>
      <c r="CQ2" s="63"/>
      <c r="CR2" s="34"/>
      <c r="CU2" s="63"/>
      <c r="CV2" s="34"/>
      <c r="CY2" s="63"/>
      <c r="CZ2" s="34"/>
      <c r="DC2" s="63"/>
      <c r="DD2" s="34"/>
      <c r="DG2" s="63"/>
    </row>
    <row r="3" spans="1:111" s="5" customFormat="1">
      <c r="A3" s="4">
        <v>6.9444444444444441E-3</v>
      </c>
      <c r="B3" s="5" t="s">
        <v>1</v>
      </c>
      <c r="C3" s="15" t="s">
        <v>14</v>
      </c>
      <c r="D3" s="46">
        <v>2.1527777777777781E-2</v>
      </c>
      <c r="E3" s="5" t="s">
        <v>183</v>
      </c>
      <c r="F3" s="4">
        <f>D3-$A3</f>
        <v>1.4583333333333337E-2</v>
      </c>
      <c r="G3" s="39">
        <f>MINUTE(F3)</f>
        <v>21</v>
      </c>
      <c r="H3" s="36">
        <v>9.7222222222222224E-3</v>
      </c>
      <c r="I3" s="11" t="s">
        <v>192</v>
      </c>
      <c r="J3" s="4">
        <f t="shared" ref="J3:J22" si="0">H3-$A3</f>
        <v>2.7777777777777783E-3</v>
      </c>
      <c r="K3" s="39">
        <f t="shared" ref="K3:K22" si="1">MINUTE(J3)</f>
        <v>4</v>
      </c>
      <c r="L3" s="46">
        <v>2.5694444444444447E-2</v>
      </c>
      <c r="M3" s="5" t="s">
        <v>183</v>
      </c>
      <c r="N3" s="4">
        <f t="shared" ref="N3" si="2">L3-$A3</f>
        <v>1.8750000000000003E-2</v>
      </c>
      <c r="O3" s="39">
        <f t="shared" ref="O3" si="3">MINUTE(N3)</f>
        <v>27</v>
      </c>
      <c r="P3" s="46">
        <v>1.5277777777777777E-2</v>
      </c>
      <c r="Q3" s="5" t="s">
        <v>192</v>
      </c>
      <c r="R3" s="4">
        <f t="shared" ref="R3:R12" si="4">P3-$A3</f>
        <v>8.3333333333333332E-3</v>
      </c>
      <c r="S3" s="39">
        <f t="shared" ref="S3:S12" si="5">MINUTE(R3)</f>
        <v>12</v>
      </c>
      <c r="T3" s="11"/>
      <c r="W3" s="43"/>
      <c r="X3" s="33"/>
      <c r="AA3" s="43"/>
      <c r="AB3" s="22">
        <v>1.4583333333333332E-2</v>
      </c>
      <c r="AC3" s="185" t="s">
        <v>14</v>
      </c>
      <c r="AD3" s="4">
        <f t="shared" ref="AD3:AD4" si="6">AB3-$A3</f>
        <v>7.6388888888888878E-3</v>
      </c>
      <c r="AE3" s="39">
        <f t="shared" ref="AE3:AE4" si="7">MINUTE(AD3)</f>
        <v>11</v>
      </c>
      <c r="AF3" s="11"/>
      <c r="AI3" s="43"/>
      <c r="AJ3" s="11"/>
      <c r="AM3" s="43"/>
      <c r="AN3" s="36">
        <v>2.2916666666666669E-2</v>
      </c>
      <c r="AO3" s="5" t="s">
        <v>183</v>
      </c>
      <c r="AP3" s="4">
        <f t="shared" ref="AP3:AP20" si="8">AN3-$A3</f>
        <v>1.5972222222222224E-2</v>
      </c>
      <c r="AQ3" s="39">
        <f t="shared" ref="AQ3:AQ20" si="9">MINUTE(AP3)</f>
        <v>23</v>
      </c>
      <c r="AR3" s="22">
        <v>1.3888888888888888E-2</v>
      </c>
      <c r="AS3" s="305" t="s">
        <v>192</v>
      </c>
      <c r="AT3" s="4">
        <f t="shared" ref="AT3" si="10">AR3-$A3</f>
        <v>6.9444444444444441E-3</v>
      </c>
      <c r="AU3" s="39">
        <f t="shared" ref="AU3" si="11">MINUTE(AT3)</f>
        <v>10</v>
      </c>
      <c r="AV3" s="11"/>
      <c r="AY3" s="43"/>
      <c r="AZ3" s="22"/>
      <c r="BA3" s="383"/>
      <c r="BC3" s="43"/>
      <c r="BD3" s="11"/>
      <c r="BG3" s="43"/>
      <c r="BH3" s="22">
        <v>2.4999999999999998E-2</v>
      </c>
      <c r="BI3" s="444" t="s">
        <v>183</v>
      </c>
      <c r="BJ3" s="4">
        <f t="shared" ref="BJ3:BJ12" si="12">BH3-$A3</f>
        <v>1.8055555555555554E-2</v>
      </c>
      <c r="BK3" s="39">
        <f t="shared" ref="BK3:BK12" si="13">MINUTE(BJ3)</f>
        <v>26</v>
      </c>
      <c r="BL3" s="46">
        <v>1.1805555555555555E-2</v>
      </c>
      <c r="BM3" s="5" t="s">
        <v>183</v>
      </c>
      <c r="BN3" s="4">
        <f t="shared" ref="BN3" si="14">BL3-$A3</f>
        <v>4.8611111111111112E-3</v>
      </c>
      <c r="BO3" s="39">
        <f t="shared" ref="BO3" si="15">MINUTE(BN3)</f>
        <v>7</v>
      </c>
      <c r="BP3" s="22">
        <v>1.4583333333333332E-2</v>
      </c>
      <c r="BQ3" s="514" t="s">
        <v>183</v>
      </c>
      <c r="BR3" s="4">
        <f t="shared" ref="BR3:BR4" si="16">BP3-$A3</f>
        <v>7.6388888888888878E-3</v>
      </c>
      <c r="BS3" s="39">
        <f t="shared" ref="BS3:BS4" si="17">MINUTE(BR3)</f>
        <v>11</v>
      </c>
      <c r="BT3" s="22">
        <v>1.2499999999999999E-2</v>
      </c>
      <c r="BU3" s="535" t="s">
        <v>183</v>
      </c>
      <c r="BV3" s="4">
        <f t="shared" ref="BV3:BV21" si="18">BT3-$A3</f>
        <v>5.5555555555555549E-3</v>
      </c>
      <c r="BW3" s="39">
        <f t="shared" ref="BW3:BW21" si="19">MINUTE(BV3)</f>
        <v>8</v>
      </c>
      <c r="BX3" s="22">
        <v>9.7222222222222224E-3</v>
      </c>
      <c r="BY3" s="579" t="s">
        <v>183</v>
      </c>
      <c r="BZ3" s="4">
        <f t="shared" ref="BZ3:BZ4" si="20">BX3-$A3</f>
        <v>2.7777777777777783E-3</v>
      </c>
      <c r="CA3" s="39">
        <f t="shared" ref="CA3:CA4" si="21">MINUTE(BZ3)</f>
        <v>4</v>
      </c>
      <c r="CB3" s="22">
        <v>4.7916666666666663E-2</v>
      </c>
      <c r="CC3" s="592" t="s">
        <v>210</v>
      </c>
      <c r="CD3" s="4">
        <f t="shared" ref="CD3" si="22">CB3-$A3</f>
        <v>4.0972222222222215E-2</v>
      </c>
      <c r="CE3" s="39">
        <f t="shared" ref="CE3" si="23">MINUTE(CD3)</f>
        <v>59</v>
      </c>
      <c r="CF3" s="33"/>
      <c r="CI3" s="43"/>
      <c r="CJ3" s="22">
        <v>1.5277777777777777E-2</v>
      </c>
      <c r="CK3" s="660" t="s">
        <v>14</v>
      </c>
      <c r="CL3" s="4">
        <f t="shared" ref="CL3:CL7" si="24">CJ3-$A3</f>
        <v>8.3333333333333332E-3</v>
      </c>
      <c r="CM3" s="39">
        <f t="shared" ref="CM3:CM7" si="25">MINUTE(CL3)</f>
        <v>12</v>
      </c>
      <c r="CN3" s="22">
        <v>1.3194444444444444E-2</v>
      </c>
      <c r="CO3" s="718" t="s">
        <v>183</v>
      </c>
      <c r="CP3" s="4">
        <f t="shared" ref="CP3" si="26">CN3-$A3</f>
        <v>6.2500000000000003E-3</v>
      </c>
      <c r="CQ3" s="39">
        <f t="shared" ref="CQ3" si="27">MINUTE(CP3)</f>
        <v>9</v>
      </c>
      <c r="CR3" s="22">
        <v>1.0416666666666666E-2</v>
      </c>
      <c r="CS3" s="744" t="s">
        <v>183</v>
      </c>
      <c r="CT3" s="4">
        <f t="shared" ref="CT3:CT21" si="28">CR3-$A3</f>
        <v>3.472222222222222E-3</v>
      </c>
      <c r="CU3" s="39">
        <f t="shared" ref="CU3:CU21" si="29">MINUTE(CT3)</f>
        <v>5</v>
      </c>
      <c r="CV3" s="22">
        <v>2.0833333333333332E-2</v>
      </c>
      <c r="CW3" s="795" t="s">
        <v>183</v>
      </c>
      <c r="CX3" s="4">
        <f t="shared" ref="CX3:CX4" si="30">CV3-$A3</f>
        <v>1.3888888888888888E-2</v>
      </c>
      <c r="CY3" s="39">
        <f t="shared" ref="CY3:CY4" si="31">MINUTE(CX3)</f>
        <v>20</v>
      </c>
      <c r="CZ3" s="22">
        <v>2.8472222222222222E-2</v>
      </c>
      <c r="DA3" s="807" t="s">
        <v>14</v>
      </c>
      <c r="DB3" s="4">
        <f t="shared" ref="DB3" si="32">CZ3-$A3</f>
        <v>2.1527777777777778E-2</v>
      </c>
      <c r="DC3" s="39">
        <f t="shared" ref="DC3" si="33">MINUTE(DB3)</f>
        <v>31</v>
      </c>
      <c r="DD3" s="22">
        <v>1.5277777777777777E-2</v>
      </c>
      <c r="DE3" s="865" t="s">
        <v>183</v>
      </c>
      <c r="DF3" s="4">
        <f t="shared" ref="DF3" si="34">DD3-$A3</f>
        <v>8.3333333333333332E-3</v>
      </c>
      <c r="DG3" s="39">
        <f t="shared" ref="DG3" si="35">MINUTE(DF3)</f>
        <v>12</v>
      </c>
    </row>
    <row r="4" spans="1:111" s="5" customFormat="1">
      <c r="A4" s="4">
        <v>2.4305555555555556E-2</v>
      </c>
      <c r="B4" s="5" t="s">
        <v>2</v>
      </c>
      <c r="C4" s="15" t="s">
        <v>16</v>
      </c>
      <c r="D4" s="45"/>
      <c r="F4" s="4"/>
      <c r="G4" s="39"/>
      <c r="H4" s="36">
        <v>3.0555555555555555E-2</v>
      </c>
      <c r="I4" s="11" t="s">
        <v>196</v>
      </c>
      <c r="J4" s="4">
        <f t="shared" si="0"/>
        <v>6.2499999999999986E-3</v>
      </c>
      <c r="K4" s="39">
        <f t="shared" si="1"/>
        <v>9</v>
      </c>
      <c r="L4" s="45"/>
      <c r="O4" s="43"/>
      <c r="P4" s="46">
        <v>3.0555555555555555E-2</v>
      </c>
      <c r="Q4" s="5" t="s">
        <v>196</v>
      </c>
      <c r="R4" s="4">
        <f t="shared" si="4"/>
        <v>6.2499999999999986E-3</v>
      </c>
      <c r="S4" s="39">
        <f t="shared" si="5"/>
        <v>9</v>
      </c>
      <c r="T4" s="11"/>
      <c r="W4" s="43"/>
      <c r="X4" s="33"/>
      <c r="AA4" s="43"/>
      <c r="AB4" s="22">
        <v>3.1944444444444449E-2</v>
      </c>
      <c r="AC4" s="185" t="s">
        <v>16</v>
      </c>
      <c r="AD4" s="4">
        <f t="shared" si="6"/>
        <v>7.638888888888893E-3</v>
      </c>
      <c r="AE4" s="39">
        <f t="shared" si="7"/>
        <v>11</v>
      </c>
      <c r="AF4" s="45"/>
      <c r="AI4" s="43"/>
      <c r="AJ4" s="11"/>
      <c r="AM4" s="43"/>
      <c r="AN4" s="33"/>
      <c r="AP4" s="4"/>
      <c r="AQ4" s="39"/>
      <c r="AR4" s="11"/>
      <c r="AU4" s="43"/>
      <c r="AV4" s="11"/>
      <c r="AY4" s="43"/>
      <c r="AZ4" s="11"/>
      <c r="BC4" s="43"/>
      <c r="BD4" s="11"/>
      <c r="BG4" s="43"/>
      <c r="BH4" s="11"/>
      <c r="BJ4" s="4"/>
      <c r="BK4" s="39"/>
      <c r="BL4" s="45"/>
      <c r="BO4" s="43"/>
      <c r="BP4" s="22">
        <v>3.1944444444444449E-2</v>
      </c>
      <c r="BQ4" s="514" t="s">
        <v>172</v>
      </c>
      <c r="BR4" s="4">
        <f t="shared" si="16"/>
        <v>7.638888888888893E-3</v>
      </c>
      <c r="BS4" s="39">
        <f t="shared" si="17"/>
        <v>11</v>
      </c>
      <c r="BT4" s="22">
        <v>2.7083333333333334E-2</v>
      </c>
      <c r="BU4" s="535" t="s">
        <v>246</v>
      </c>
      <c r="BV4" s="4">
        <f t="shared" si="18"/>
        <v>2.7777777777777783E-3</v>
      </c>
      <c r="BW4" s="39">
        <f t="shared" si="19"/>
        <v>4</v>
      </c>
      <c r="BX4" s="22">
        <v>2.8472222222222222E-2</v>
      </c>
      <c r="BY4" s="579" t="s">
        <v>172</v>
      </c>
      <c r="BZ4" s="4">
        <f t="shared" si="20"/>
        <v>4.1666666666666657E-3</v>
      </c>
      <c r="CA4" s="39">
        <f t="shared" si="21"/>
        <v>6</v>
      </c>
      <c r="CB4" s="11"/>
      <c r="CE4" s="43"/>
      <c r="CF4" s="33"/>
      <c r="CI4" s="43"/>
      <c r="CJ4" s="22">
        <v>2.7777777777777776E-2</v>
      </c>
      <c r="CK4" s="660" t="s">
        <v>16</v>
      </c>
      <c r="CL4" s="4">
        <f t="shared" si="24"/>
        <v>3.4722222222222203E-3</v>
      </c>
      <c r="CM4" s="39">
        <f t="shared" si="25"/>
        <v>5</v>
      </c>
      <c r="CN4" s="11"/>
      <c r="CQ4" s="43"/>
      <c r="CR4" s="22">
        <v>2.7083333333333334E-2</v>
      </c>
      <c r="CS4" s="744" t="s">
        <v>172</v>
      </c>
      <c r="CT4" s="4">
        <f t="shared" si="28"/>
        <v>2.7777777777777783E-3</v>
      </c>
      <c r="CU4" s="39">
        <f t="shared" si="29"/>
        <v>4</v>
      </c>
      <c r="CV4" s="22">
        <v>2.7777777777777776E-2</v>
      </c>
      <c r="CW4" s="795" t="s">
        <v>172</v>
      </c>
      <c r="CX4" s="4">
        <f t="shared" si="30"/>
        <v>3.4722222222222203E-3</v>
      </c>
      <c r="CY4" s="39">
        <f t="shared" si="31"/>
        <v>5</v>
      </c>
      <c r="CZ4" s="11"/>
      <c r="DC4" s="43"/>
      <c r="DD4" s="11"/>
      <c r="DG4" s="43"/>
    </row>
    <row r="5" spans="1:111" s="5" customFormat="1">
      <c r="A5" s="4">
        <v>3.0555555555555555E-2</v>
      </c>
      <c r="B5" s="5" t="s">
        <v>3</v>
      </c>
      <c r="C5" s="15" t="s">
        <v>17</v>
      </c>
      <c r="D5" s="45"/>
      <c r="F5" s="4"/>
      <c r="G5" s="41"/>
      <c r="H5" s="36">
        <v>3.8194444444444441E-2</v>
      </c>
      <c r="I5" s="11">
        <v>60</v>
      </c>
      <c r="J5" s="4">
        <f t="shared" si="0"/>
        <v>7.638888888888886E-3</v>
      </c>
      <c r="K5" s="39">
        <f t="shared" si="1"/>
        <v>11</v>
      </c>
      <c r="L5" s="45"/>
      <c r="O5" s="43"/>
      <c r="P5" s="46">
        <v>3.9583333333333331E-2</v>
      </c>
      <c r="Q5" s="8">
        <v>1.5458333333333334</v>
      </c>
      <c r="R5" s="4">
        <f t="shared" si="4"/>
        <v>9.0277777777777769E-3</v>
      </c>
      <c r="S5" s="39">
        <f t="shared" si="5"/>
        <v>13</v>
      </c>
      <c r="T5" s="11"/>
      <c r="W5" s="43"/>
      <c r="X5" s="33"/>
      <c r="AA5" s="43"/>
      <c r="AB5" s="11"/>
      <c r="AE5" s="43"/>
      <c r="AF5" s="45"/>
      <c r="AI5" s="43"/>
      <c r="AJ5" s="11"/>
      <c r="AM5" s="43"/>
      <c r="AN5" s="36">
        <v>3.8194444444444441E-2</v>
      </c>
      <c r="AO5" s="5">
        <v>60</v>
      </c>
      <c r="AP5" s="4">
        <f t="shared" si="8"/>
        <v>7.638888888888886E-3</v>
      </c>
      <c r="AQ5" s="39">
        <f t="shared" si="9"/>
        <v>11</v>
      </c>
      <c r="AR5" s="11"/>
      <c r="AU5" s="43"/>
      <c r="AV5" s="11"/>
      <c r="AY5" s="43"/>
      <c r="AZ5" s="11"/>
      <c r="BC5" s="43"/>
      <c r="BD5" s="11"/>
      <c r="BG5" s="43"/>
      <c r="BH5" s="22">
        <v>4.0972222222222222E-2</v>
      </c>
      <c r="BI5" s="445">
        <v>0.19166666666666665</v>
      </c>
      <c r="BJ5" s="4">
        <f t="shared" si="12"/>
        <v>1.0416666666666668E-2</v>
      </c>
      <c r="BK5" s="39">
        <f t="shared" si="13"/>
        <v>15</v>
      </c>
      <c r="BL5" s="45"/>
      <c r="BO5" s="43"/>
      <c r="BP5" s="11"/>
      <c r="BS5" s="43"/>
      <c r="BT5" s="22">
        <v>3.5416666666666666E-2</v>
      </c>
      <c r="BU5" s="535">
        <v>4142</v>
      </c>
      <c r="BV5" s="4">
        <f t="shared" si="18"/>
        <v>4.8611111111111112E-3</v>
      </c>
      <c r="BW5" s="39">
        <f t="shared" si="19"/>
        <v>7</v>
      </c>
      <c r="BX5" s="11"/>
      <c r="CA5" s="43"/>
      <c r="CB5" s="11"/>
      <c r="CE5" s="43"/>
      <c r="CF5" s="33"/>
      <c r="CI5" s="43"/>
      <c r="CJ5" s="22">
        <v>3.7499999999999999E-2</v>
      </c>
      <c r="CK5" s="661">
        <v>1.8763888888888889</v>
      </c>
      <c r="CL5" s="4">
        <f t="shared" si="24"/>
        <v>6.9444444444444441E-3</v>
      </c>
      <c r="CM5" s="39">
        <f t="shared" si="25"/>
        <v>10</v>
      </c>
      <c r="CN5" s="11"/>
      <c r="CQ5" s="43"/>
      <c r="CR5" s="22">
        <v>3.4722222222222224E-2</v>
      </c>
      <c r="CS5" s="744">
        <v>44</v>
      </c>
      <c r="CT5" s="4">
        <f t="shared" si="28"/>
        <v>4.1666666666666692E-3</v>
      </c>
      <c r="CU5" s="39">
        <f t="shared" si="29"/>
        <v>6</v>
      </c>
      <c r="CV5" s="11"/>
      <c r="CY5" s="43"/>
      <c r="CZ5" s="11"/>
      <c r="DC5" s="43"/>
      <c r="DD5" s="11"/>
      <c r="DG5" s="43"/>
    </row>
    <row r="6" spans="1:111" s="5" customFormat="1">
      <c r="A6" s="4">
        <v>4.027777777777778E-2</v>
      </c>
      <c r="B6" s="5" t="s">
        <v>1</v>
      </c>
      <c r="C6" s="15" t="s">
        <v>14</v>
      </c>
      <c r="D6" s="45"/>
      <c r="G6" s="41"/>
      <c r="H6" s="36">
        <v>4.5138888888888888E-2</v>
      </c>
      <c r="I6" s="11" t="s">
        <v>192</v>
      </c>
      <c r="J6" s="4">
        <f t="shared" si="0"/>
        <v>4.8611111111111077E-3</v>
      </c>
      <c r="K6" s="39">
        <f t="shared" si="1"/>
        <v>7</v>
      </c>
      <c r="L6" s="46">
        <v>5.2777777777777778E-2</v>
      </c>
      <c r="M6" s="5" t="s">
        <v>183</v>
      </c>
      <c r="N6" s="4">
        <f t="shared" ref="N6:N8" si="36">L6-$A6</f>
        <v>1.2499999999999997E-2</v>
      </c>
      <c r="O6" s="39">
        <f t="shared" ref="O6:O8" si="37">MINUTE(N6)</f>
        <v>18</v>
      </c>
      <c r="P6" s="46">
        <v>4.5138888888888888E-2</v>
      </c>
      <c r="Q6" s="5" t="s">
        <v>192</v>
      </c>
      <c r="R6" s="4">
        <f t="shared" si="4"/>
        <v>4.8611111111111077E-3</v>
      </c>
      <c r="S6" s="39">
        <f t="shared" si="5"/>
        <v>7</v>
      </c>
      <c r="T6" s="11"/>
      <c r="W6" s="43"/>
      <c r="X6" s="33"/>
      <c r="AA6" s="43"/>
      <c r="AB6" s="22">
        <v>4.7916666666666663E-2</v>
      </c>
      <c r="AC6" s="185" t="s">
        <v>14</v>
      </c>
      <c r="AD6" s="4">
        <f t="shared" ref="AD6:AD7" si="38">AB6-$A6</f>
        <v>7.6388888888888826E-3</v>
      </c>
      <c r="AE6" s="39">
        <f t="shared" ref="AE6:AE7" si="39">MINUTE(AD6)</f>
        <v>11</v>
      </c>
      <c r="AF6" s="45"/>
      <c r="AI6" s="43"/>
      <c r="AJ6" s="45"/>
      <c r="AM6" s="43"/>
      <c r="AN6" s="36">
        <v>4.7222222222222221E-2</v>
      </c>
      <c r="AO6" s="5" t="s">
        <v>183</v>
      </c>
      <c r="AP6" s="4">
        <f t="shared" si="8"/>
        <v>6.9444444444444406E-3</v>
      </c>
      <c r="AQ6" s="39">
        <f t="shared" si="9"/>
        <v>10</v>
      </c>
      <c r="AR6" s="11"/>
      <c r="AU6" s="43"/>
      <c r="AV6" s="11"/>
      <c r="AY6" s="43"/>
      <c r="AZ6" s="11"/>
      <c r="BC6" s="43"/>
      <c r="BD6" s="11"/>
      <c r="BG6" s="43"/>
      <c r="BH6" s="11"/>
      <c r="BJ6" s="4"/>
      <c r="BK6" s="39"/>
      <c r="BL6" s="45"/>
      <c r="BO6" s="43"/>
      <c r="BP6" s="22">
        <v>4.8611111111111112E-2</v>
      </c>
      <c r="BQ6" s="514" t="s">
        <v>183</v>
      </c>
      <c r="BR6" s="4">
        <f t="shared" ref="BR6" si="40">BP6-$A6</f>
        <v>8.3333333333333315E-3</v>
      </c>
      <c r="BS6" s="39">
        <f t="shared" ref="BS6" si="41">MINUTE(BR6)</f>
        <v>12</v>
      </c>
      <c r="BT6" s="22">
        <v>4.5833333333333337E-2</v>
      </c>
      <c r="BU6" s="535" t="s">
        <v>183</v>
      </c>
      <c r="BV6" s="4">
        <f t="shared" si="18"/>
        <v>5.5555555555555566E-3</v>
      </c>
      <c r="BW6" s="39">
        <f t="shared" si="19"/>
        <v>8</v>
      </c>
      <c r="BX6" s="22">
        <v>4.6527777777777779E-2</v>
      </c>
      <c r="BY6" s="579" t="s">
        <v>183</v>
      </c>
      <c r="BZ6" s="4">
        <f t="shared" ref="BZ6" si="42">BX6-$A6</f>
        <v>6.2499999999999986E-3</v>
      </c>
      <c r="CA6" s="39">
        <f t="shared" ref="CA6" si="43">MINUTE(BZ6)</f>
        <v>9</v>
      </c>
      <c r="CB6" s="11"/>
      <c r="CE6" s="43"/>
      <c r="CF6" s="33"/>
      <c r="CI6" s="43"/>
      <c r="CJ6" s="22">
        <v>4.3750000000000004E-2</v>
      </c>
      <c r="CK6" s="660" t="s">
        <v>14</v>
      </c>
      <c r="CL6" s="4">
        <f t="shared" si="24"/>
        <v>3.4722222222222238E-3</v>
      </c>
      <c r="CM6" s="39">
        <f t="shared" si="25"/>
        <v>5</v>
      </c>
      <c r="CN6" s="22">
        <v>4.3750000000000004E-2</v>
      </c>
      <c r="CO6" s="718" t="s">
        <v>183</v>
      </c>
      <c r="CP6" s="4">
        <f t="shared" ref="CP6" si="44">CN6-$A6</f>
        <v>3.4722222222222238E-3</v>
      </c>
      <c r="CQ6" s="39">
        <f t="shared" ref="CQ6" si="45">MINUTE(CP6)</f>
        <v>5</v>
      </c>
      <c r="CR6" s="22">
        <v>4.3055555555555562E-2</v>
      </c>
      <c r="CS6" s="744" t="s">
        <v>183</v>
      </c>
      <c r="CT6" s="4">
        <f t="shared" si="28"/>
        <v>2.7777777777777818E-3</v>
      </c>
      <c r="CU6" s="39">
        <f t="shared" si="29"/>
        <v>4</v>
      </c>
      <c r="CV6" s="22">
        <v>4.7222222222222221E-2</v>
      </c>
      <c r="CW6" s="795" t="s">
        <v>183</v>
      </c>
      <c r="CX6" s="4">
        <f t="shared" ref="CX6" si="46">CV6-$A6</f>
        <v>6.9444444444444406E-3</v>
      </c>
      <c r="CY6" s="39">
        <f t="shared" ref="CY6" si="47">MINUTE(CX6)</f>
        <v>10</v>
      </c>
      <c r="CZ6" s="11"/>
      <c r="DC6" s="43"/>
      <c r="DD6" s="22">
        <v>5.0694444444444452E-2</v>
      </c>
      <c r="DE6" s="865" t="s">
        <v>183</v>
      </c>
      <c r="DF6" s="4">
        <f t="shared" ref="DF6" si="48">DD6-$A6</f>
        <v>1.0416666666666671E-2</v>
      </c>
      <c r="DG6" s="39">
        <f t="shared" ref="DG6" si="49">MINUTE(DF6)</f>
        <v>15</v>
      </c>
    </row>
    <row r="7" spans="1:111" s="5" customFormat="1">
      <c r="A7" s="4">
        <v>4.8611111111111112E-2</v>
      </c>
      <c r="B7" s="5" t="s">
        <v>4</v>
      </c>
      <c r="C7" s="15">
        <v>1111</v>
      </c>
      <c r="D7" s="46">
        <v>5.8333333333333327E-2</v>
      </c>
      <c r="E7" s="5">
        <v>2676</v>
      </c>
      <c r="F7" s="4">
        <f>D7-$A7</f>
        <v>9.7222222222222154E-3</v>
      </c>
      <c r="G7" s="39">
        <f>MINUTE(F7)</f>
        <v>14</v>
      </c>
      <c r="H7" s="36">
        <v>5.4166666666666669E-2</v>
      </c>
      <c r="I7" s="11">
        <v>1757</v>
      </c>
      <c r="J7" s="4">
        <f t="shared" si="0"/>
        <v>5.5555555555555566E-3</v>
      </c>
      <c r="K7" s="39">
        <f t="shared" si="1"/>
        <v>8</v>
      </c>
      <c r="L7" s="46">
        <v>5.6250000000000001E-2</v>
      </c>
      <c r="M7" s="5">
        <v>231</v>
      </c>
      <c r="N7" s="4">
        <f t="shared" si="36"/>
        <v>7.6388888888888895E-3</v>
      </c>
      <c r="O7" s="39">
        <f t="shared" si="37"/>
        <v>11</v>
      </c>
      <c r="P7" s="46">
        <v>5.4166666666666669E-2</v>
      </c>
      <c r="Q7" s="5">
        <v>2397</v>
      </c>
      <c r="R7" s="4">
        <f t="shared" si="4"/>
        <v>5.5555555555555566E-3</v>
      </c>
      <c r="S7" s="39">
        <f t="shared" si="5"/>
        <v>8</v>
      </c>
      <c r="T7" s="46">
        <v>5.5555555555555552E-2</v>
      </c>
      <c r="U7" s="5">
        <v>2217</v>
      </c>
      <c r="V7" s="4">
        <f t="shared" ref="V7" si="50">T7-$A7</f>
        <v>6.9444444444444406E-3</v>
      </c>
      <c r="W7" s="39">
        <f t="shared" ref="W7" si="51">MINUTE(V7)</f>
        <v>10</v>
      </c>
      <c r="X7" s="33"/>
      <c r="AA7" s="43"/>
      <c r="AB7" s="22">
        <v>6.1805555555555558E-2</v>
      </c>
      <c r="AC7" s="185">
        <v>1843</v>
      </c>
      <c r="AD7" s="4">
        <f t="shared" si="38"/>
        <v>1.3194444444444446E-2</v>
      </c>
      <c r="AE7" s="39">
        <f t="shared" si="39"/>
        <v>19</v>
      </c>
      <c r="AF7" s="22">
        <v>5.347222222222222E-2</v>
      </c>
      <c r="AG7" s="196">
        <v>2549</v>
      </c>
      <c r="AH7" s="4">
        <f t="shared" ref="AH7" si="52">AF7-$A7</f>
        <v>4.8611111111111077E-3</v>
      </c>
      <c r="AI7" s="39">
        <f t="shared" ref="AI7" si="53">MINUTE(AH7)</f>
        <v>7</v>
      </c>
      <c r="AJ7" s="22">
        <v>5.5555555555555552E-2</v>
      </c>
      <c r="AK7" s="248">
        <v>2897</v>
      </c>
      <c r="AL7" s="4">
        <f t="shared" ref="AL7" si="54">AJ7-$A7</f>
        <v>6.9444444444444406E-3</v>
      </c>
      <c r="AM7" s="39">
        <f t="shared" ref="AM7" si="55">MINUTE(AL7)</f>
        <v>10</v>
      </c>
      <c r="AN7" s="33"/>
      <c r="AP7" s="4"/>
      <c r="AQ7" s="39"/>
      <c r="AR7" s="11"/>
      <c r="AU7" s="43"/>
      <c r="AV7" s="11"/>
      <c r="AY7" s="43"/>
      <c r="AZ7" s="22">
        <v>5.2083333333333336E-2</v>
      </c>
      <c r="BA7" s="383">
        <v>1976</v>
      </c>
      <c r="BB7" s="4">
        <f t="shared" ref="BB7" si="56">AZ7-$A7</f>
        <v>3.4722222222222238E-3</v>
      </c>
      <c r="BC7" s="39">
        <f t="shared" ref="BC7" si="57">MINUTE(BB7)</f>
        <v>5</v>
      </c>
      <c r="BD7" s="11"/>
      <c r="BG7" s="43"/>
      <c r="BH7" s="22">
        <v>5.347222222222222E-2</v>
      </c>
      <c r="BI7" s="444">
        <v>1913</v>
      </c>
      <c r="BJ7" s="4">
        <f t="shared" si="12"/>
        <v>4.8611111111111077E-3</v>
      </c>
      <c r="BK7" s="39">
        <f t="shared" si="13"/>
        <v>7</v>
      </c>
      <c r="BL7" s="45"/>
      <c r="BO7" s="43"/>
      <c r="BP7" s="11"/>
      <c r="BS7" s="43"/>
      <c r="BT7" s="22">
        <v>5.2083333333333336E-2</v>
      </c>
      <c r="BU7" s="535">
        <v>1890</v>
      </c>
      <c r="BV7" s="4">
        <f t="shared" si="18"/>
        <v>3.4722222222222238E-3</v>
      </c>
      <c r="BW7" s="39">
        <f t="shared" si="19"/>
        <v>5</v>
      </c>
      <c r="BX7" s="11"/>
      <c r="CA7" s="43"/>
      <c r="CB7" s="11"/>
      <c r="CE7" s="43"/>
      <c r="CF7" s="33"/>
      <c r="CI7" s="43"/>
      <c r="CJ7" s="22">
        <v>5.2777777777777778E-2</v>
      </c>
      <c r="CK7" s="660">
        <v>1164</v>
      </c>
      <c r="CL7" s="4">
        <f t="shared" si="24"/>
        <v>4.1666666666666657E-3</v>
      </c>
      <c r="CM7" s="39">
        <f t="shared" si="25"/>
        <v>6</v>
      </c>
      <c r="CN7" s="11"/>
      <c r="CQ7" s="43"/>
      <c r="CR7" s="22">
        <v>5.2083333333333336E-2</v>
      </c>
      <c r="CS7" s="744">
        <v>1424</v>
      </c>
      <c r="CT7" s="4">
        <f t="shared" si="28"/>
        <v>3.4722222222222238E-3</v>
      </c>
      <c r="CU7" s="39">
        <f t="shared" si="29"/>
        <v>5</v>
      </c>
      <c r="CV7" s="11"/>
      <c r="CY7" s="43"/>
      <c r="CZ7" s="22">
        <v>5.4166666666666669E-2</v>
      </c>
      <c r="DA7" s="807">
        <v>2442</v>
      </c>
      <c r="DB7" s="4">
        <f t="shared" ref="DB7" si="58">CZ7-$A7</f>
        <v>5.5555555555555566E-3</v>
      </c>
      <c r="DC7" s="39">
        <f t="shared" ref="DC7" si="59">MINUTE(DB7)</f>
        <v>8</v>
      </c>
      <c r="DD7" s="11"/>
      <c r="DG7" s="43"/>
    </row>
    <row r="8" spans="1:111" s="5" customFormat="1">
      <c r="A8" s="4">
        <v>5.6944444444444443E-2</v>
      </c>
      <c r="B8" s="5" t="s">
        <v>5</v>
      </c>
      <c r="C8" s="15" t="s">
        <v>18</v>
      </c>
      <c r="D8" s="46"/>
      <c r="F8" s="4"/>
      <c r="G8" s="41"/>
      <c r="H8" s="36">
        <v>6.1805555555555558E-2</v>
      </c>
      <c r="I8" s="11" t="s">
        <v>198</v>
      </c>
      <c r="J8" s="4">
        <f t="shared" si="0"/>
        <v>4.8611111111111147E-3</v>
      </c>
      <c r="K8" s="39">
        <f t="shared" si="1"/>
        <v>7</v>
      </c>
      <c r="L8" s="46">
        <v>6.3194444444444442E-2</v>
      </c>
      <c r="M8" s="5" t="s">
        <v>202</v>
      </c>
      <c r="N8" s="4">
        <f t="shared" si="36"/>
        <v>6.2499999999999986E-3</v>
      </c>
      <c r="O8" s="39">
        <f t="shared" si="37"/>
        <v>9</v>
      </c>
      <c r="P8" s="46">
        <v>6.25E-2</v>
      </c>
      <c r="Q8" s="5" t="s">
        <v>203</v>
      </c>
      <c r="R8" s="4">
        <f t="shared" si="4"/>
        <v>5.5555555555555566E-3</v>
      </c>
      <c r="S8" s="39">
        <f t="shared" si="5"/>
        <v>8</v>
      </c>
      <c r="T8" s="11"/>
      <c r="W8" s="43"/>
      <c r="X8" s="33"/>
      <c r="AA8" s="43"/>
      <c r="AB8" s="11"/>
      <c r="AE8" s="43"/>
      <c r="AF8" s="45"/>
      <c r="AI8" s="43"/>
      <c r="AJ8" s="45"/>
      <c r="AM8" s="43"/>
      <c r="AN8" s="36">
        <v>6.25E-2</v>
      </c>
      <c r="AO8" s="5" t="s">
        <v>202</v>
      </c>
      <c r="AP8" s="4">
        <f t="shared" si="8"/>
        <v>5.5555555555555566E-3</v>
      </c>
      <c r="AQ8" s="39">
        <f t="shared" si="9"/>
        <v>8</v>
      </c>
      <c r="AR8" s="45"/>
      <c r="AU8" s="43"/>
      <c r="AV8" s="11"/>
      <c r="AY8" s="43"/>
      <c r="AZ8" s="11"/>
      <c r="BC8" s="43"/>
      <c r="BD8" s="22">
        <v>6.3194444444444442E-2</v>
      </c>
      <c r="BE8" s="398" t="s">
        <v>202</v>
      </c>
      <c r="BF8" s="4">
        <f t="shared" ref="BF8" si="60">BD8-$A8</f>
        <v>6.2499999999999986E-3</v>
      </c>
      <c r="BG8" s="39">
        <f t="shared" ref="BG8" si="61">MINUTE(BF8)</f>
        <v>9</v>
      </c>
      <c r="BH8" s="22">
        <v>6.6666666666666666E-2</v>
      </c>
      <c r="BI8" s="444" t="s">
        <v>202</v>
      </c>
      <c r="BJ8" s="4">
        <f t="shared" si="12"/>
        <v>9.7222222222222224E-3</v>
      </c>
      <c r="BK8" s="39">
        <f t="shared" si="13"/>
        <v>14</v>
      </c>
      <c r="BL8" s="45"/>
      <c r="BO8" s="43"/>
      <c r="BP8" s="22">
        <v>6.458333333333334E-2</v>
      </c>
      <c r="BQ8" s="514" t="s">
        <v>202</v>
      </c>
      <c r="BR8" s="4">
        <f t="shared" ref="BR8:BR9" si="62">BP8-$A8</f>
        <v>7.6388888888888964E-3</v>
      </c>
      <c r="BS8" s="39">
        <f t="shared" ref="BS8:BS9" si="63">MINUTE(BR8)</f>
        <v>11</v>
      </c>
      <c r="BT8" s="22">
        <v>6.1111111111111116E-2</v>
      </c>
      <c r="BU8" s="535" t="s">
        <v>202</v>
      </c>
      <c r="BV8" s="4">
        <f t="shared" si="18"/>
        <v>4.1666666666666727E-3</v>
      </c>
      <c r="BW8" s="39">
        <f t="shared" si="19"/>
        <v>6</v>
      </c>
      <c r="BX8" s="22">
        <v>6.25E-2</v>
      </c>
      <c r="BY8" s="579" t="s">
        <v>202</v>
      </c>
      <c r="BZ8" s="4">
        <f t="shared" ref="BZ8" si="64">BX8-$A8</f>
        <v>5.5555555555555566E-3</v>
      </c>
      <c r="CA8" s="39">
        <f t="shared" ref="CA8" si="65">MINUTE(BZ8)</f>
        <v>8</v>
      </c>
      <c r="CB8" s="22">
        <v>6.1805555555555558E-2</v>
      </c>
      <c r="CC8" s="592" t="s">
        <v>202</v>
      </c>
      <c r="CD8" s="4">
        <f t="shared" ref="CD8:CD12" si="66">CB8-$A8</f>
        <v>4.8611111111111147E-3</v>
      </c>
      <c r="CE8" s="39">
        <f t="shared" ref="CE8:CE12" si="67">MINUTE(CD8)</f>
        <v>7</v>
      </c>
      <c r="CF8" s="33"/>
      <c r="CI8" s="43"/>
      <c r="CJ8" s="11"/>
      <c r="CM8" s="43"/>
      <c r="CN8" s="22">
        <v>6.3888888888888884E-2</v>
      </c>
      <c r="CO8" s="718" t="s">
        <v>202</v>
      </c>
      <c r="CP8" s="4">
        <f t="shared" ref="CP8:CP9" si="68">CN8-$A8</f>
        <v>6.9444444444444406E-3</v>
      </c>
      <c r="CQ8" s="39">
        <f t="shared" ref="CQ8:CQ9" si="69">MINUTE(CP8)</f>
        <v>10</v>
      </c>
      <c r="CR8" s="11"/>
      <c r="CT8" s="4"/>
      <c r="CU8" s="39"/>
      <c r="CV8" s="22">
        <v>6.3888888888888884E-2</v>
      </c>
      <c r="CW8" s="795" t="s">
        <v>202</v>
      </c>
      <c r="CX8" s="4">
        <f t="shared" ref="CX8" si="70">CV8-$A8</f>
        <v>6.9444444444444406E-3</v>
      </c>
      <c r="CY8" s="39">
        <f t="shared" ref="CY8" si="71">MINUTE(CX8)</f>
        <v>10</v>
      </c>
      <c r="CZ8" s="11"/>
      <c r="DC8" s="43"/>
      <c r="DD8" s="11"/>
      <c r="DG8" s="43"/>
    </row>
    <row r="9" spans="1:111" s="5" customFormat="1">
      <c r="A9" s="4">
        <v>7.0833333333333331E-2</v>
      </c>
      <c r="B9" s="5" t="s">
        <v>6</v>
      </c>
      <c r="C9" s="15" t="s">
        <v>19</v>
      </c>
      <c r="D9" s="46">
        <v>7.4999999999999997E-2</v>
      </c>
      <c r="E9" s="5" t="s">
        <v>172</v>
      </c>
      <c r="F9" s="4">
        <f>D9-$A9</f>
        <v>4.1666666666666657E-3</v>
      </c>
      <c r="G9" s="39">
        <f>MINUTE(F9)</f>
        <v>6</v>
      </c>
      <c r="H9" s="36">
        <v>7.5694444444444439E-2</v>
      </c>
      <c r="I9" s="11" t="s">
        <v>194</v>
      </c>
      <c r="J9" s="4">
        <f t="shared" si="0"/>
        <v>4.8611111111111077E-3</v>
      </c>
      <c r="K9" s="39">
        <f t="shared" si="1"/>
        <v>7</v>
      </c>
      <c r="L9" s="45"/>
      <c r="O9" s="43"/>
      <c r="P9" s="46">
        <v>8.1944444444444445E-2</v>
      </c>
      <c r="Q9" s="5" t="s">
        <v>194</v>
      </c>
      <c r="R9" s="4">
        <f t="shared" si="4"/>
        <v>1.1111111111111113E-2</v>
      </c>
      <c r="S9" s="39">
        <f t="shared" si="5"/>
        <v>16</v>
      </c>
      <c r="T9" s="11"/>
      <c r="W9" s="43"/>
      <c r="X9" s="33"/>
      <c r="AA9" s="43"/>
      <c r="AB9" s="22">
        <v>7.4999999999999997E-2</v>
      </c>
      <c r="AC9" s="185" t="s">
        <v>19</v>
      </c>
      <c r="AD9" s="4">
        <f t="shared" ref="AD9" si="72">AB9-$A9</f>
        <v>4.1666666666666657E-3</v>
      </c>
      <c r="AE9" s="39">
        <f t="shared" ref="AE9" si="73">MINUTE(AD9)</f>
        <v>6</v>
      </c>
      <c r="AF9" s="45"/>
      <c r="AI9" s="43"/>
      <c r="AJ9" s="45"/>
      <c r="AM9" s="43"/>
      <c r="AN9" s="36">
        <v>7.4999999999999997E-2</v>
      </c>
      <c r="AO9" s="5" t="s">
        <v>215</v>
      </c>
      <c r="AP9" s="4">
        <f t="shared" si="8"/>
        <v>4.1666666666666657E-3</v>
      </c>
      <c r="AQ9" s="39">
        <f t="shared" si="9"/>
        <v>6</v>
      </c>
      <c r="AR9" s="45"/>
      <c r="AU9" s="43"/>
      <c r="AV9" s="22">
        <v>7.4999999999999997E-2</v>
      </c>
      <c r="AW9" s="327" t="s">
        <v>19</v>
      </c>
      <c r="AX9" s="4">
        <f t="shared" ref="AX9:AX20" si="74">AV9-$A9</f>
        <v>4.1666666666666657E-3</v>
      </c>
      <c r="AY9" s="39">
        <f t="shared" ref="AY9:AY20" si="75">MINUTE(AX9)</f>
        <v>6</v>
      </c>
      <c r="AZ9" s="22">
        <v>8.0555555555555561E-2</v>
      </c>
      <c r="BA9" s="383" t="s">
        <v>215</v>
      </c>
      <c r="BB9" s="4">
        <f t="shared" ref="BB9" si="76">AZ9-$A9</f>
        <v>9.7222222222222293E-3</v>
      </c>
      <c r="BC9" s="39">
        <f t="shared" ref="BC9" si="77">MINUTE(BB9)</f>
        <v>14</v>
      </c>
      <c r="BD9" s="11"/>
      <c r="BG9" s="43"/>
      <c r="BH9" s="22">
        <v>7.7083333333333337E-2</v>
      </c>
      <c r="BI9" s="444" t="s">
        <v>215</v>
      </c>
      <c r="BJ9" s="4">
        <f t="shared" si="12"/>
        <v>6.2500000000000056E-3</v>
      </c>
      <c r="BK9" s="39">
        <f t="shared" si="13"/>
        <v>9</v>
      </c>
      <c r="BL9" s="46">
        <v>8.7500000000000008E-2</v>
      </c>
      <c r="BM9" s="5" t="s">
        <v>172</v>
      </c>
      <c r="BN9" s="4">
        <f t="shared" ref="BN9" si="78">BL9-$A9</f>
        <v>1.6666666666666677E-2</v>
      </c>
      <c r="BO9" s="39">
        <f t="shared" ref="BO9" si="79">MINUTE(BN9)</f>
        <v>24</v>
      </c>
      <c r="BP9" s="22">
        <v>7.4305555555555555E-2</v>
      </c>
      <c r="BQ9" s="514" t="s">
        <v>215</v>
      </c>
      <c r="BR9" s="4">
        <f t="shared" si="62"/>
        <v>3.4722222222222238E-3</v>
      </c>
      <c r="BS9" s="39">
        <f t="shared" si="63"/>
        <v>5</v>
      </c>
      <c r="BT9" s="22">
        <v>7.4305555555555555E-2</v>
      </c>
      <c r="BU9" s="535" t="s">
        <v>215</v>
      </c>
      <c r="BV9" s="4">
        <f t="shared" si="18"/>
        <v>3.4722222222222238E-3</v>
      </c>
      <c r="BW9" s="39">
        <f t="shared" si="19"/>
        <v>5</v>
      </c>
      <c r="BX9" s="11"/>
      <c r="CA9" s="43"/>
      <c r="CB9" s="22">
        <v>8.3333333333333329E-2</v>
      </c>
      <c r="CC9" s="592" t="s">
        <v>215</v>
      </c>
      <c r="CD9" s="4">
        <f t="shared" si="66"/>
        <v>1.2499999999999997E-2</v>
      </c>
      <c r="CE9" s="39">
        <f t="shared" si="67"/>
        <v>18</v>
      </c>
      <c r="CF9" s="33"/>
      <c r="CI9" s="43"/>
      <c r="CJ9" s="22">
        <v>7.7777777777777779E-2</v>
      </c>
      <c r="CK9" s="660" t="s">
        <v>215</v>
      </c>
      <c r="CL9" s="4">
        <f t="shared" ref="CL9:CL11" si="80">CJ9-$A9</f>
        <v>6.9444444444444475E-3</v>
      </c>
      <c r="CM9" s="39">
        <f t="shared" ref="CM9:CM11" si="81">MINUTE(CL9)</f>
        <v>10</v>
      </c>
      <c r="CN9" s="22">
        <v>7.5694444444444439E-2</v>
      </c>
      <c r="CO9" s="718" t="s">
        <v>215</v>
      </c>
      <c r="CP9" s="4">
        <f t="shared" si="68"/>
        <v>4.8611111111111077E-3</v>
      </c>
      <c r="CQ9" s="39">
        <f t="shared" si="69"/>
        <v>7</v>
      </c>
      <c r="CR9" s="22">
        <v>7.3611111111111113E-2</v>
      </c>
      <c r="CS9" s="744" t="s">
        <v>215</v>
      </c>
      <c r="CT9" s="4">
        <f t="shared" si="28"/>
        <v>2.7777777777777818E-3</v>
      </c>
      <c r="CU9" s="39">
        <f t="shared" si="29"/>
        <v>4</v>
      </c>
      <c r="CV9" s="11"/>
      <c r="CY9" s="43"/>
      <c r="CZ9" s="22">
        <v>7.7083333333333337E-2</v>
      </c>
      <c r="DA9" s="807" t="s">
        <v>172</v>
      </c>
      <c r="DB9" s="4">
        <f t="shared" ref="DB9" si="82">CZ9-$A9</f>
        <v>6.2500000000000056E-3</v>
      </c>
      <c r="DC9" s="39">
        <f t="shared" ref="DC9" si="83">MINUTE(DB9)</f>
        <v>9</v>
      </c>
      <c r="DD9" s="11"/>
      <c r="DG9" s="43"/>
    </row>
    <row r="10" spans="1:111" s="5" customFormat="1">
      <c r="A10" s="4">
        <v>8.3333333333333329E-2</v>
      </c>
      <c r="B10" s="5" t="s">
        <v>7</v>
      </c>
      <c r="C10" s="15" t="s">
        <v>20</v>
      </c>
      <c r="D10" s="45"/>
      <c r="F10" s="4"/>
      <c r="G10" s="41"/>
      <c r="H10" s="36">
        <v>9.0972222222222218E-2</v>
      </c>
      <c r="I10" s="11" t="s">
        <v>199</v>
      </c>
      <c r="J10" s="4">
        <f t="shared" si="0"/>
        <v>7.6388888888888895E-3</v>
      </c>
      <c r="K10" s="39">
        <f t="shared" si="1"/>
        <v>11</v>
      </c>
      <c r="L10" s="45"/>
      <c r="O10" s="43"/>
      <c r="P10" s="45"/>
      <c r="R10" s="4"/>
      <c r="S10" s="39"/>
      <c r="T10" s="11"/>
      <c r="W10" s="43"/>
      <c r="X10" s="33"/>
      <c r="AA10" s="43"/>
      <c r="AB10" s="22"/>
      <c r="AC10" s="185"/>
      <c r="AE10" s="43"/>
      <c r="AF10" s="45"/>
      <c r="AI10" s="43"/>
      <c r="AJ10" s="45"/>
      <c r="AM10" s="43"/>
      <c r="AN10" s="33"/>
      <c r="AP10" s="4"/>
      <c r="AQ10" s="39"/>
      <c r="AR10" s="45"/>
      <c r="AU10" s="43"/>
      <c r="AV10" s="22">
        <v>9.0972222222222218E-2</v>
      </c>
      <c r="AW10" s="327" t="s">
        <v>223</v>
      </c>
      <c r="AX10" s="4">
        <f t="shared" si="74"/>
        <v>7.6388888888888895E-3</v>
      </c>
      <c r="AY10" s="39">
        <f t="shared" si="75"/>
        <v>11</v>
      </c>
      <c r="AZ10" s="22"/>
      <c r="BA10" s="383"/>
      <c r="BC10" s="43"/>
      <c r="BD10" s="22">
        <v>9.6527777777777768E-2</v>
      </c>
      <c r="BE10" s="398" t="s">
        <v>228</v>
      </c>
      <c r="BF10" s="4">
        <f t="shared" ref="BF10" si="84">BD10-$A10</f>
        <v>1.3194444444444439E-2</v>
      </c>
      <c r="BG10" s="39">
        <f t="shared" ref="BG10" si="85">MINUTE(BF10)</f>
        <v>19</v>
      </c>
      <c r="BH10" s="11"/>
      <c r="BJ10" s="4"/>
      <c r="BK10" s="39"/>
      <c r="BL10" s="45"/>
      <c r="BO10" s="43"/>
      <c r="BP10" s="11"/>
      <c r="BS10" s="43"/>
      <c r="BT10" s="22">
        <v>8.6111111111111124E-2</v>
      </c>
      <c r="BU10" s="535" t="s">
        <v>248</v>
      </c>
      <c r="BV10" s="4">
        <f t="shared" si="18"/>
        <v>2.7777777777777957E-3</v>
      </c>
      <c r="BW10" s="39">
        <f t="shared" si="19"/>
        <v>4</v>
      </c>
      <c r="BX10" s="22"/>
      <c r="BY10" s="579"/>
      <c r="CA10" s="43"/>
      <c r="CB10" s="22">
        <v>9.0972222222222218E-2</v>
      </c>
      <c r="CC10" s="592" t="s">
        <v>228</v>
      </c>
      <c r="CD10" s="4">
        <f t="shared" si="66"/>
        <v>7.6388888888888895E-3</v>
      </c>
      <c r="CE10" s="39">
        <f t="shared" si="67"/>
        <v>11</v>
      </c>
      <c r="CF10" s="33"/>
      <c r="CI10" s="43"/>
      <c r="CJ10" s="22">
        <v>9.5833333333333326E-2</v>
      </c>
      <c r="CK10" s="660" t="s">
        <v>260</v>
      </c>
      <c r="CL10" s="4">
        <f t="shared" si="80"/>
        <v>1.2499999999999997E-2</v>
      </c>
      <c r="CM10" s="39">
        <f t="shared" si="81"/>
        <v>18</v>
      </c>
      <c r="CN10" s="11"/>
      <c r="CQ10" s="43"/>
      <c r="CR10" s="22">
        <v>8.9583333333333334E-2</v>
      </c>
      <c r="CS10" s="744" t="s">
        <v>248</v>
      </c>
      <c r="CT10" s="4">
        <f t="shared" si="28"/>
        <v>6.2500000000000056E-3</v>
      </c>
      <c r="CU10" s="39">
        <f t="shared" si="29"/>
        <v>9</v>
      </c>
      <c r="CV10" s="22">
        <v>8.9583333333333334E-2</v>
      </c>
      <c r="CW10" s="795" t="s">
        <v>228</v>
      </c>
      <c r="CX10" s="4">
        <f t="shared" ref="CX10" si="86">CV10-$A10</f>
        <v>6.2500000000000056E-3</v>
      </c>
      <c r="CY10" s="39">
        <f t="shared" ref="CY10" si="87">MINUTE(CX10)</f>
        <v>9</v>
      </c>
      <c r="CZ10" s="11"/>
      <c r="DC10" s="43"/>
      <c r="DD10" s="11"/>
      <c r="DG10" s="43"/>
    </row>
    <row r="11" spans="1:111" s="5" customFormat="1">
      <c r="A11" s="4">
        <v>9.2361111111111116E-2</v>
      </c>
      <c r="B11" s="5" t="s">
        <v>1</v>
      </c>
      <c r="C11" s="15" t="s">
        <v>14</v>
      </c>
      <c r="D11" s="45"/>
      <c r="F11" s="4"/>
      <c r="G11" s="41"/>
      <c r="H11" s="36">
        <v>9.8611111111111108E-2</v>
      </c>
      <c r="I11" s="11" t="s">
        <v>192</v>
      </c>
      <c r="J11" s="4">
        <f t="shared" si="0"/>
        <v>6.2499999999999917E-3</v>
      </c>
      <c r="K11" s="39">
        <f t="shared" si="1"/>
        <v>9</v>
      </c>
      <c r="L11" s="46">
        <v>0.10486111111111111</v>
      </c>
      <c r="M11" s="5" t="s">
        <v>183</v>
      </c>
      <c r="N11" s="4">
        <f t="shared" ref="N11:N13" si="88">L11-$A11</f>
        <v>1.2499999999999997E-2</v>
      </c>
      <c r="O11" s="39">
        <f t="shared" ref="O11:O13" si="89">MINUTE(N11)</f>
        <v>18</v>
      </c>
      <c r="P11" s="46">
        <v>9.6527777777777768E-2</v>
      </c>
      <c r="Q11" s="5" t="s">
        <v>192</v>
      </c>
      <c r="R11" s="4">
        <f t="shared" si="4"/>
        <v>4.1666666666666519E-3</v>
      </c>
      <c r="S11" s="39">
        <f t="shared" si="5"/>
        <v>6</v>
      </c>
      <c r="T11" s="45"/>
      <c r="W11" s="43"/>
      <c r="X11" s="33"/>
      <c r="AA11" s="43"/>
      <c r="AB11" s="22">
        <v>9.6527777777777768E-2</v>
      </c>
      <c r="AC11" s="185" t="s">
        <v>14</v>
      </c>
      <c r="AD11" s="4">
        <f t="shared" ref="AD11:AD12" si="90">AB11-$A11</f>
        <v>4.1666666666666519E-3</v>
      </c>
      <c r="AE11" s="39">
        <f t="shared" ref="AE11:AE12" si="91">MINUTE(AD11)</f>
        <v>6</v>
      </c>
      <c r="AF11" s="33"/>
      <c r="AI11" s="43"/>
      <c r="AJ11" s="45"/>
      <c r="AM11" s="43"/>
      <c r="AN11" s="36">
        <v>9.930555555555555E-2</v>
      </c>
      <c r="AO11" s="5" t="s">
        <v>183</v>
      </c>
      <c r="AP11" s="4">
        <f t="shared" si="8"/>
        <v>6.9444444444444337E-3</v>
      </c>
      <c r="AQ11" s="39">
        <f t="shared" si="9"/>
        <v>10</v>
      </c>
      <c r="AR11" s="22">
        <v>0.10347222222222223</v>
      </c>
      <c r="AS11" s="305" t="s">
        <v>183</v>
      </c>
      <c r="AT11" s="4">
        <f t="shared" ref="AT11:AT12" si="92">AR11-$A11</f>
        <v>1.1111111111111113E-2</v>
      </c>
      <c r="AU11" s="39">
        <f t="shared" ref="AU11:AU12" si="93">MINUTE(AT11)</f>
        <v>16</v>
      </c>
      <c r="AV11" s="22">
        <v>9.6527777777777768E-2</v>
      </c>
      <c r="AW11" s="327" t="s">
        <v>14</v>
      </c>
      <c r="AX11" s="4">
        <f t="shared" si="74"/>
        <v>4.1666666666666519E-3</v>
      </c>
      <c r="AY11" s="39">
        <f t="shared" si="75"/>
        <v>6</v>
      </c>
      <c r="AZ11" s="11"/>
      <c r="BC11" s="43"/>
      <c r="BD11" s="11"/>
      <c r="BG11" s="43"/>
      <c r="BH11" s="22">
        <v>9.5833333333333326E-2</v>
      </c>
      <c r="BI11" s="444" t="s">
        <v>183</v>
      </c>
      <c r="BJ11" s="4">
        <f t="shared" si="12"/>
        <v>3.4722222222222099E-3</v>
      </c>
      <c r="BK11" s="39">
        <f t="shared" si="13"/>
        <v>5</v>
      </c>
      <c r="BL11" s="46">
        <v>0.1013888888888889</v>
      </c>
      <c r="BM11" s="5" t="s">
        <v>183</v>
      </c>
      <c r="BN11" s="4">
        <f t="shared" ref="BN11" si="94">BL11-$A11</f>
        <v>9.0277777777777873E-3</v>
      </c>
      <c r="BO11" s="39">
        <f t="shared" ref="BO11" si="95">MINUTE(BN11)</f>
        <v>13</v>
      </c>
      <c r="BP11" s="11"/>
      <c r="BS11" s="43"/>
      <c r="BT11" s="22">
        <v>9.5138888888888884E-2</v>
      </c>
      <c r="BU11" s="535" t="s">
        <v>249</v>
      </c>
      <c r="BV11" s="4">
        <f t="shared" si="18"/>
        <v>2.7777777777777679E-3</v>
      </c>
      <c r="BW11" s="39">
        <f t="shared" si="19"/>
        <v>4</v>
      </c>
      <c r="BX11" s="22">
        <v>0.10416666666666667</v>
      </c>
      <c r="BY11" s="579" t="s">
        <v>183</v>
      </c>
      <c r="BZ11" s="4">
        <f t="shared" ref="BZ11:BZ13" si="96">BX11-$A11</f>
        <v>1.1805555555555555E-2</v>
      </c>
      <c r="CA11" s="39">
        <f t="shared" ref="CA11:CA13" si="97">MINUTE(BZ11)</f>
        <v>17</v>
      </c>
      <c r="CB11" s="22">
        <v>9.7916666666666666E-2</v>
      </c>
      <c r="CC11" s="592" t="s">
        <v>183</v>
      </c>
      <c r="CD11" s="4">
        <f t="shared" si="66"/>
        <v>5.5555555555555497E-3</v>
      </c>
      <c r="CE11" s="39">
        <f t="shared" si="67"/>
        <v>8</v>
      </c>
      <c r="CF11" s="33"/>
      <c r="CI11" s="43"/>
      <c r="CJ11" s="22">
        <v>0.1013888888888889</v>
      </c>
      <c r="CK11" s="660" t="s">
        <v>14</v>
      </c>
      <c r="CL11" s="4">
        <f t="shared" si="80"/>
        <v>9.0277777777777873E-3</v>
      </c>
      <c r="CM11" s="39">
        <f t="shared" si="81"/>
        <v>13</v>
      </c>
      <c r="CN11" s="22">
        <v>9.930555555555555E-2</v>
      </c>
      <c r="CO11" s="718" t="s">
        <v>183</v>
      </c>
      <c r="CP11" s="4">
        <f t="shared" ref="CP11:CP12" si="98">CN11-$A11</f>
        <v>6.9444444444444337E-3</v>
      </c>
      <c r="CQ11" s="39">
        <f t="shared" ref="CQ11:CQ12" si="99">MINUTE(CP11)</f>
        <v>10</v>
      </c>
      <c r="CR11" s="22">
        <v>0.10069444444444443</v>
      </c>
      <c r="CS11" s="744" t="s">
        <v>183</v>
      </c>
      <c r="CT11" s="4">
        <f t="shared" si="28"/>
        <v>8.3333333333333176E-3</v>
      </c>
      <c r="CU11" s="39">
        <f t="shared" si="29"/>
        <v>12</v>
      </c>
      <c r="CV11" s="11"/>
      <c r="CY11" s="43"/>
      <c r="CZ11" s="22">
        <v>9.8611111111111108E-2</v>
      </c>
      <c r="DA11" s="807" t="s">
        <v>183</v>
      </c>
      <c r="DB11" s="4">
        <f t="shared" ref="DB11" si="100">CZ11-$A11</f>
        <v>6.2499999999999917E-3</v>
      </c>
      <c r="DC11" s="39">
        <f t="shared" ref="DC11" si="101">MINUTE(DB11)</f>
        <v>9</v>
      </c>
      <c r="DD11" s="45"/>
      <c r="DG11" s="43"/>
    </row>
    <row r="12" spans="1:111" s="5" customFormat="1">
      <c r="A12" s="4">
        <v>0.10277777777777779</v>
      </c>
      <c r="B12" s="5" t="s">
        <v>4</v>
      </c>
      <c r="C12" s="15">
        <v>1111</v>
      </c>
      <c r="D12" s="36"/>
      <c r="G12" s="41"/>
      <c r="H12" s="36">
        <v>0.10625</v>
      </c>
      <c r="I12" s="11">
        <v>3915</v>
      </c>
      <c r="J12" s="4">
        <f t="shared" si="0"/>
        <v>3.4722222222222099E-3</v>
      </c>
      <c r="K12" s="39">
        <f t="shared" si="1"/>
        <v>5</v>
      </c>
      <c r="L12" s="46">
        <v>0.10902777777777778</v>
      </c>
      <c r="M12" s="5">
        <v>1695</v>
      </c>
      <c r="N12" s="4">
        <f t="shared" si="88"/>
        <v>6.2499999999999917E-3</v>
      </c>
      <c r="O12" s="39">
        <f t="shared" si="89"/>
        <v>9</v>
      </c>
      <c r="P12" s="46">
        <v>0.10625</v>
      </c>
      <c r="Q12" s="5">
        <v>4150</v>
      </c>
      <c r="R12" s="4">
        <f t="shared" si="4"/>
        <v>3.4722222222222099E-3</v>
      </c>
      <c r="S12" s="39">
        <f t="shared" si="5"/>
        <v>5</v>
      </c>
      <c r="T12" s="45"/>
      <c r="W12" s="43"/>
      <c r="X12" s="33"/>
      <c r="AA12" s="43"/>
      <c r="AB12" s="22">
        <v>0.1111111111111111</v>
      </c>
      <c r="AC12" s="185">
        <v>30069</v>
      </c>
      <c r="AD12" s="4">
        <f t="shared" si="90"/>
        <v>8.3333333333333176E-3</v>
      </c>
      <c r="AE12" s="39">
        <f t="shared" si="91"/>
        <v>12</v>
      </c>
      <c r="AF12" s="33"/>
      <c r="AI12" s="43"/>
      <c r="AJ12" s="45"/>
      <c r="AM12" s="43"/>
      <c r="AN12" s="36">
        <v>0.11458333333333333</v>
      </c>
      <c r="AO12" s="5">
        <v>0</v>
      </c>
      <c r="AP12" s="4">
        <f t="shared" si="8"/>
        <v>1.1805555555555541E-2</v>
      </c>
      <c r="AQ12" s="39">
        <f t="shared" si="9"/>
        <v>17</v>
      </c>
      <c r="AR12" s="22">
        <v>0.1125</v>
      </c>
      <c r="AS12" s="305">
        <v>4346</v>
      </c>
      <c r="AT12" s="4">
        <f t="shared" si="92"/>
        <v>9.7222222222222154E-3</v>
      </c>
      <c r="AU12" s="39">
        <f t="shared" si="93"/>
        <v>14</v>
      </c>
      <c r="AV12" s="22">
        <v>0.1076388888888889</v>
      </c>
      <c r="AW12" s="327">
        <v>397</v>
      </c>
      <c r="AX12" s="4">
        <f t="shared" si="74"/>
        <v>4.8611111111111077E-3</v>
      </c>
      <c r="AY12" s="39">
        <f t="shared" si="75"/>
        <v>7</v>
      </c>
      <c r="AZ12" s="45"/>
      <c r="BC12" s="43"/>
      <c r="BD12" s="22">
        <v>0.11319444444444444</v>
      </c>
      <c r="BE12" s="398">
        <v>2302</v>
      </c>
      <c r="BF12" s="4">
        <f t="shared" ref="BF12" si="102">BD12-$A12</f>
        <v>1.0416666666666657E-2</v>
      </c>
      <c r="BG12" s="39">
        <f t="shared" ref="BG12" si="103">MINUTE(BF12)</f>
        <v>15</v>
      </c>
      <c r="BH12" s="22">
        <v>0.1125</v>
      </c>
      <c r="BI12" s="444">
        <v>3843</v>
      </c>
      <c r="BJ12" s="4">
        <f t="shared" si="12"/>
        <v>9.7222222222222154E-3</v>
      </c>
      <c r="BK12" s="39">
        <f t="shared" si="13"/>
        <v>14</v>
      </c>
      <c r="BL12" s="46"/>
      <c r="BO12" s="43"/>
      <c r="BP12" s="22">
        <v>0.11041666666666666</v>
      </c>
      <c r="BQ12" s="514">
        <v>482</v>
      </c>
      <c r="BR12" s="4">
        <f t="shared" ref="BR12" si="104">BP12-$A12</f>
        <v>7.6388888888888756E-3</v>
      </c>
      <c r="BS12" s="39">
        <f t="shared" ref="BS12" si="105">MINUTE(BR12)</f>
        <v>11</v>
      </c>
      <c r="BT12" s="22">
        <v>0.11666666666666665</v>
      </c>
      <c r="BU12" s="535">
        <v>1530</v>
      </c>
      <c r="BV12" s="4">
        <f t="shared" si="18"/>
        <v>1.3888888888888867E-2</v>
      </c>
      <c r="BW12" s="39">
        <f t="shared" si="19"/>
        <v>20</v>
      </c>
      <c r="BX12" s="22">
        <v>0.10694444444444444</v>
      </c>
      <c r="BY12" s="579">
        <v>3199</v>
      </c>
      <c r="BZ12" s="4">
        <f t="shared" si="96"/>
        <v>4.1666666666666519E-3</v>
      </c>
      <c r="CA12" s="39">
        <f t="shared" si="97"/>
        <v>6</v>
      </c>
      <c r="CB12" s="22">
        <v>0.11180555555555556</v>
      </c>
      <c r="CC12" s="592">
        <v>3496</v>
      </c>
      <c r="CD12" s="4">
        <f t="shared" si="66"/>
        <v>9.0277777777777735E-3</v>
      </c>
      <c r="CE12" s="39">
        <f t="shared" si="67"/>
        <v>13</v>
      </c>
      <c r="CF12" s="33"/>
      <c r="CI12" s="43"/>
      <c r="CJ12" s="11"/>
      <c r="CM12" s="43"/>
      <c r="CN12" s="22">
        <v>0.11041666666666666</v>
      </c>
      <c r="CO12" s="718">
        <v>3512</v>
      </c>
      <c r="CP12" s="4">
        <f t="shared" si="98"/>
        <v>7.6388888888888756E-3</v>
      </c>
      <c r="CQ12" s="39">
        <f t="shared" si="99"/>
        <v>11</v>
      </c>
      <c r="CR12" s="22">
        <v>0.10902777777777778</v>
      </c>
      <c r="CS12" s="744">
        <v>3644</v>
      </c>
      <c r="CT12" s="4">
        <f t="shared" si="28"/>
        <v>6.2499999999999917E-3</v>
      </c>
      <c r="CU12" s="39">
        <f t="shared" si="29"/>
        <v>9</v>
      </c>
      <c r="CV12" s="11"/>
      <c r="CY12" s="43"/>
      <c r="CZ12" s="11"/>
      <c r="DC12" s="43"/>
      <c r="DD12" s="22">
        <v>0.10833333333333334</v>
      </c>
      <c r="DE12" s="865">
        <v>480</v>
      </c>
      <c r="DF12" s="4">
        <f t="shared" ref="DF12" si="106">DD12-$A12</f>
        <v>5.5555555555555497E-3</v>
      </c>
      <c r="DG12" s="39">
        <f t="shared" ref="DG12" si="107">MINUTE(DF12)</f>
        <v>8</v>
      </c>
    </row>
    <row r="13" spans="1:111" s="5" customFormat="1">
      <c r="A13" s="4">
        <v>0.11041666666666666</v>
      </c>
      <c r="B13" s="5" t="s">
        <v>8</v>
      </c>
      <c r="C13" s="15">
        <v>100</v>
      </c>
      <c r="D13" s="36"/>
      <c r="F13" s="4"/>
      <c r="G13" s="41"/>
      <c r="H13" s="36">
        <v>0.11666666666666665</v>
      </c>
      <c r="I13" s="11">
        <v>133</v>
      </c>
      <c r="J13" s="4">
        <f t="shared" si="0"/>
        <v>6.2499999999999917E-3</v>
      </c>
      <c r="K13" s="39">
        <f t="shared" si="1"/>
        <v>9</v>
      </c>
      <c r="L13" s="46">
        <v>0.12847222222222224</v>
      </c>
      <c r="M13" s="5">
        <v>116</v>
      </c>
      <c r="N13" s="4">
        <f t="shared" si="88"/>
        <v>1.8055555555555575E-2</v>
      </c>
      <c r="O13" s="39">
        <f t="shared" si="89"/>
        <v>26</v>
      </c>
      <c r="P13" s="45"/>
      <c r="S13" s="43"/>
      <c r="T13" s="46">
        <v>0.11666666666666665</v>
      </c>
      <c r="U13" s="5">
        <v>134</v>
      </c>
      <c r="V13" s="4">
        <f t="shared" ref="V13" si="108">T13-$A13</f>
        <v>6.2499999999999917E-3</v>
      </c>
      <c r="W13" s="39">
        <f t="shared" ref="W13" si="109">MINUTE(V13)</f>
        <v>9</v>
      </c>
      <c r="X13" s="33"/>
      <c r="AA13" s="43"/>
      <c r="AB13" s="11"/>
      <c r="AE13" s="43"/>
      <c r="AF13" s="33"/>
      <c r="AI13" s="43"/>
      <c r="AJ13" s="45"/>
      <c r="AM13" s="43"/>
      <c r="AN13" s="33"/>
      <c r="AP13" s="4"/>
      <c r="AQ13" s="39"/>
      <c r="AR13" s="45"/>
      <c r="AU13" s="43"/>
      <c r="AV13" s="22">
        <v>0.11527777777777777</v>
      </c>
      <c r="AW13" s="327">
        <v>134</v>
      </c>
      <c r="AX13" s="4">
        <f t="shared" si="74"/>
        <v>4.8611111111111077E-3</v>
      </c>
      <c r="AY13" s="39">
        <f t="shared" si="75"/>
        <v>7</v>
      </c>
      <c r="AZ13" s="45"/>
      <c r="BC13" s="43"/>
      <c r="BD13" s="11"/>
      <c r="BG13" s="43"/>
      <c r="BH13" s="45"/>
      <c r="BK13" s="43"/>
      <c r="BL13" s="45"/>
      <c r="BO13" s="43"/>
      <c r="BP13" s="11"/>
      <c r="BS13" s="43"/>
      <c r="BT13" s="22">
        <v>0.10625</v>
      </c>
      <c r="BU13" s="535">
        <v>280</v>
      </c>
      <c r="BV13" s="4"/>
      <c r="BW13" s="39"/>
      <c r="BX13" s="22">
        <v>0.11458333333333333</v>
      </c>
      <c r="BY13" s="579">
        <v>135</v>
      </c>
      <c r="BZ13" s="4">
        <f t="shared" si="96"/>
        <v>4.1666666666666657E-3</v>
      </c>
      <c r="CA13" s="39">
        <f t="shared" si="97"/>
        <v>6</v>
      </c>
      <c r="CB13" s="45"/>
      <c r="CE13" s="43"/>
      <c r="CF13" s="33"/>
      <c r="CI13" s="43"/>
      <c r="CJ13" s="11"/>
      <c r="CM13" s="43"/>
      <c r="CN13" s="11"/>
      <c r="CQ13" s="43"/>
      <c r="CR13" s="22">
        <v>0.12083333333333333</v>
      </c>
      <c r="CS13" s="744">
        <v>127</v>
      </c>
      <c r="CT13" s="4">
        <f t="shared" si="28"/>
        <v>1.0416666666666671E-2</v>
      </c>
      <c r="CU13" s="39">
        <f t="shared" si="29"/>
        <v>15</v>
      </c>
      <c r="CV13" s="22">
        <v>0.11319444444444444</v>
      </c>
      <c r="CW13" s="795">
        <v>0</v>
      </c>
      <c r="CX13" s="4">
        <f t="shared" ref="CX13" si="110">CV13-$A13</f>
        <v>2.7777777777777818E-3</v>
      </c>
      <c r="CY13" s="39">
        <f t="shared" ref="CY13" si="111">MINUTE(CX13)</f>
        <v>4</v>
      </c>
      <c r="CZ13" s="22">
        <v>0.11458333333333333</v>
      </c>
      <c r="DA13" s="807">
        <v>135</v>
      </c>
      <c r="DB13" s="4">
        <f t="shared" ref="DB13:DB14" si="112">CZ13-$A13</f>
        <v>4.1666666666666657E-3</v>
      </c>
      <c r="DC13" s="39">
        <f t="shared" ref="DC13:DC14" si="113">MINUTE(DB13)</f>
        <v>6</v>
      </c>
      <c r="DD13" s="22"/>
      <c r="DE13" s="865"/>
      <c r="DG13" s="43"/>
    </row>
    <row r="14" spans="1:111" s="5" customFormat="1">
      <c r="A14" s="4">
        <v>0.1173611111111111</v>
      </c>
      <c r="B14" s="5" t="s">
        <v>9</v>
      </c>
      <c r="C14" s="15" t="s">
        <v>14</v>
      </c>
      <c r="D14" s="33"/>
      <c r="F14" s="4"/>
      <c r="G14" s="41"/>
      <c r="H14" s="36">
        <v>0.12361111111111112</v>
      </c>
      <c r="I14" s="11" t="s">
        <v>192</v>
      </c>
      <c r="J14" s="4">
        <f t="shared" si="0"/>
        <v>6.2500000000000194E-3</v>
      </c>
      <c r="K14" s="39">
        <f t="shared" si="1"/>
        <v>9</v>
      </c>
      <c r="L14" s="45"/>
      <c r="O14" s="43"/>
      <c r="P14" s="33"/>
      <c r="S14" s="43"/>
      <c r="T14" s="11"/>
      <c r="W14" s="43"/>
      <c r="X14" s="33"/>
      <c r="AA14" s="43"/>
      <c r="AB14" s="22">
        <v>0.12569444444444444</v>
      </c>
      <c r="AC14" s="185" t="s">
        <v>14</v>
      </c>
      <c r="AD14" s="4">
        <f t="shared" ref="AD14" si="114">AB14-$A14</f>
        <v>8.3333333333333454E-3</v>
      </c>
      <c r="AE14" s="39">
        <f t="shared" ref="AE14" si="115">MINUTE(AD14)</f>
        <v>12</v>
      </c>
      <c r="AF14" s="33"/>
      <c r="AI14" s="43"/>
      <c r="AJ14" s="45"/>
      <c r="AM14" s="43"/>
      <c r="AN14" s="36">
        <v>0.12430555555555556</v>
      </c>
      <c r="AO14" s="5" t="s">
        <v>183</v>
      </c>
      <c r="AP14" s="4">
        <f t="shared" si="8"/>
        <v>6.9444444444444614E-3</v>
      </c>
      <c r="AQ14" s="39">
        <f t="shared" si="9"/>
        <v>10</v>
      </c>
      <c r="AR14" s="22">
        <v>0.12638888888888888</v>
      </c>
      <c r="AS14" s="305" t="s">
        <v>183</v>
      </c>
      <c r="AT14" s="4">
        <f t="shared" ref="AT14" si="116">AR14-$A14</f>
        <v>9.0277777777777873E-3</v>
      </c>
      <c r="AU14" s="39">
        <f t="shared" ref="AU14" si="117">MINUTE(AT14)</f>
        <v>13</v>
      </c>
      <c r="AV14" s="22">
        <v>0.12083333333333333</v>
      </c>
      <c r="AW14" s="327" t="s">
        <v>14</v>
      </c>
      <c r="AX14" s="4">
        <f t="shared" si="74"/>
        <v>3.4722222222222376E-3</v>
      </c>
      <c r="AY14" s="39">
        <f t="shared" si="75"/>
        <v>5</v>
      </c>
      <c r="AZ14" s="45"/>
      <c r="BC14" s="43"/>
      <c r="BD14" s="11"/>
      <c r="BG14" s="43"/>
      <c r="BH14" s="33"/>
      <c r="BK14" s="43"/>
      <c r="BL14" s="45"/>
      <c r="BO14" s="43"/>
      <c r="BP14" s="22">
        <v>0.12152777777777778</v>
      </c>
      <c r="BQ14" s="514" t="s">
        <v>183</v>
      </c>
      <c r="BR14" s="4">
        <f t="shared" ref="BR14:BR18" si="118">BP14-$A14</f>
        <v>4.1666666666666796E-3</v>
      </c>
      <c r="BS14" s="39">
        <f t="shared" ref="BS14:BS18" si="119">MINUTE(BR14)</f>
        <v>6</v>
      </c>
      <c r="BT14" s="22">
        <v>0.12083333333333333</v>
      </c>
      <c r="BU14" s="535" t="s">
        <v>250</v>
      </c>
      <c r="BV14" s="4">
        <f t="shared" si="18"/>
        <v>3.4722222222222376E-3</v>
      </c>
      <c r="BW14" s="39">
        <f t="shared" si="19"/>
        <v>5</v>
      </c>
      <c r="BX14" s="45"/>
      <c r="CA14" s="43"/>
      <c r="CB14" s="33"/>
      <c r="CE14" s="43"/>
      <c r="CF14" s="33"/>
      <c r="CI14" s="43"/>
      <c r="CJ14" s="22">
        <v>0.12291666666666667</v>
      </c>
      <c r="CK14" s="660" t="s">
        <v>14</v>
      </c>
      <c r="CL14" s="4">
        <f t="shared" ref="CL14" si="120">CJ14-$A14</f>
        <v>5.5555555555555775E-3</v>
      </c>
      <c r="CM14" s="39">
        <f t="shared" ref="CM14" si="121">MINUTE(CL14)</f>
        <v>8</v>
      </c>
      <c r="CN14" s="11"/>
      <c r="CQ14" s="43"/>
      <c r="CR14" s="22">
        <v>0.12222222222222223</v>
      </c>
      <c r="CS14" s="744" t="s">
        <v>183</v>
      </c>
      <c r="CT14" s="4">
        <f t="shared" si="28"/>
        <v>4.8611111111111355E-3</v>
      </c>
      <c r="CU14" s="39">
        <f t="shared" si="29"/>
        <v>7</v>
      </c>
      <c r="CV14" s="45"/>
      <c r="CY14" s="43"/>
      <c r="CZ14" s="22">
        <v>0.12361111111111112</v>
      </c>
      <c r="DA14" s="807" t="s">
        <v>183</v>
      </c>
      <c r="DB14" s="4">
        <f t="shared" si="112"/>
        <v>6.2500000000000194E-3</v>
      </c>
      <c r="DC14" s="39">
        <f t="shared" si="113"/>
        <v>9</v>
      </c>
      <c r="DD14" s="11"/>
      <c r="DG14" s="43"/>
    </row>
    <row r="15" spans="1:111" s="5" customFormat="1">
      <c r="A15" s="4">
        <v>0.12569444444444444</v>
      </c>
      <c r="B15" s="5" t="s">
        <v>10</v>
      </c>
      <c r="C15" s="15" t="s">
        <v>21</v>
      </c>
      <c r="D15" s="36"/>
      <c r="G15" s="41"/>
      <c r="H15" s="36">
        <v>0.13194444444444445</v>
      </c>
      <c r="I15" s="11" t="s">
        <v>21</v>
      </c>
      <c r="J15" s="4">
        <f t="shared" si="0"/>
        <v>6.2500000000000056E-3</v>
      </c>
      <c r="K15" s="39">
        <f t="shared" si="1"/>
        <v>9</v>
      </c>
      <c r="L15" s="45"/>
      <c r="O15" s="43"/>
      <c r="P15" s="33"/>
      <c r="S15" s="43"/>
      <c r="T15" s="46">
        <v>0.13194444444444445</v>
      </c>
      <c r="U15" s="5" t="s">
        <v>124</v>
      </c>
      <c r="V15" s="4">
        <f t="shared" ref="V15" si="122">T15-$A15</f>
        <v>6.2500000000000056E-3</v>
      </c>
      <c r="W15" s="39">
        <f t="shared" ref="W15" si="123">MINUTE(V15)</f>
        <v>9</v>
      </c>
      <c r="X15" s="33"/>
      <c r="AA15" s="43"/>
      <c r="AB15" s="45"/>
      <c r="AE15" s="43"/>
      <c r="AF15" s="33"/>
      <c r="AI15" s="43"/>
      <c r="AJ15" s="45"/>
      <c r="AM15" s="43"/>
      <c r="AN15" s="36">
        <v>0.13333333333333333</v>
      </c>
      <c r="AO15" s="5" t="s">
        <v>124</v>
      </c>
      <c r="AP15" s="4">
        <f t="shared" si="8"/>
        <v>7.6388888888888895E-3</v>
      </c>
      <c r="AQ15" s="39">
        <f t="shared" si="9"/>
        <v>11</v>
      </c>
      <c r="AR15" s="11"/>
      <c r="AU15" s="43"/>
      <c r="AV15" s="22">
        <v>0.12986111111111112</v>
      </c>
      <c r="AW15" s="327" t="s">
        <v>222</v>
      </c>
      <c r="AX15" s="4">
        <f t="shared" si="74"/>
        <v>4.1666666666666796E-3</v>
      </c>
      <c r="AY15" s="39">
        <f t="shared" si="75"/>
        <v>6</v>
      </c>
      <c r="AZ15" s="45"/>
      <c r="BC15" s="43"/>
      <c r="BD15" s="22">
        <v>0.12916666666666668</v>
      </c>
      <c r="BE15" s="398" t="s">
        <v>124</v>
      </c>
      <c r="BF15" s="4">
        <f t="shared" ref="BF15:BF16" si="124">BD15-$A15</f>
        <v>3.4722222222222376E-3</v>
      </c>
      <c r="BG15" s="39">
        <f t="shared" ref="BG15:BG16" si="125">MINUTE(BF15)</f>
        <v>5</v>
      </c>
      <c r="BH15" s="33"/>
      <c r="BK15" s="43"/>
      <c r="BL15" s="45"/>
      <c r="BO15" s="43"/>
      <c r="BP15" s="22">
        <v>0.13194444444444445</v>
      </c>
      <c r="BQ15" s="514" t="s">
        <v>124</v>
      </c>
      <c r="BR15" s="4">
        <f t="shared" si="118"/>
        <v>6.2500000000000056E-3</v>
      </c>
      <c r="BS15" s="39">
        <f t="shared" si="119"/>
        <v>9</v>
      </c>
      <c r="BT15" s="22">
        <v>0.13194444444444445</v>
      </c>
      <c r="BU15" s="535" t="s">
        <v>235</v>
      </c>
      <c r="BV15" s="4">
        <f t="shared" si="18"/>
        <v>6.2500000000000056E-3</v>
      </c>
      <c r="BW15" s="39">
        <f t="shared" si="19"/>
        <v>9</v>
      </c>
      <c r="BX15" s="33"/>
      <c r="CA15" s="43"/>
      <c r="CB15" s="33"/>
      <c r="CE15" s="43"/>
      <c r="CF15" s="33"/>
      <c r="CI15" s="43"/>
      <c r="CJ15" s="11"/>
      <c r="CM15" s="43"/>
      <c r="CN15" s="11"/>
      <c r="CQ15" s="43"/>
      <c r="CR15" s="22">
        <v>0.12986111111111112</v>
      </c>
      <c r="CS15" s="744" t="s">
        <v>124</v>
      </c>
      <c r="CT15" s="4">
        <f t="shared" si="28"/>
        <v>4.1666666666666796E-3</v>
      </c>
      <c r="CU15" s="39">
        <f t="shared" si="29"/>
        <v>6</v>
      </c>
      <c r="CV15" s="33"/>
      <c r="CY15" s="43"/>
      <c r="CZ15" s="11"/>
      <c r="DC15" s="43"/>
      <c r="DD15" s="45"/>
      <c r="DG15" s="43"/>
    </row>
    <row r="16" spans="1:111" s="5" customFormat="1">
      <c r="A16" s="4">
        <v>0.1361111111111111</v>
      </c>
      <c r="B16" s="5" t="s">
        <v>11</v>
      </c>
      <c r="C16" s="15" t="s">
        <v>14</v>
      </c>
      <c r="D16" s="33"/>
      <c r="G16" s="41"/>
      <c r="H16" s="36">
        <v>0.1388888888888889</v>
      </c>
      <c r="I16" s="11" t="s">
        <v>192</v>
      </c>
      <c r="J16" s="4">
        <f t="shared" si="0"/>
        <v>2.7777777777777957E-3</v>
      </c>
      <c r="K16" s="39">
        <f t="shared" si="1"/>
        <v>4</v>
      </c>
      <c r="L16" s="46">
        <v>0.14791666666666667</v>
      </c>
      <c r="M16" s="5" t="s">
        <v>183</v>
      </c>
      <c r="N16" s="4">
        <f t="shared" ref="N16" si="126">L16-$A16</f>
        <v>1.1805555555555569E-2</v>
      </c>
      <c r="O16" s="39">
        <f t="shared" ref="O16" si="127">MINUTE(N16)</f>
        <v>17</v>
      </c>
      <c r="P16" s="33"/>
      <c r="S16" s="43"/>
      <c r="T16" s="11"/>
      <c r="W16" s="43"/>
      <c r="X16" s="33"/>
      <c r="AA16" s="43"/>
      <c r="AB16" s="33"/>
      <c r="AE16" s="43"/>
      <c r="AF16" s="33"/>
      <c r="AI16" s="43"/>
      <c r="AJ16" s="45"/>
      <c r="AM16" s="43"/>
      <c r="AN16" s="36">
        <v>0.14166666666666666</v>
      </c>
      <c r="AO16" s="5" t="s">
        <v>183</v>
      </c>
      <c r="AP16" s="4">
        <f t="shared" si="8"/>
        <v>5.5555555555555636E-3</v>
      </c>
      <c r="AQ16" s="39">
        <f t="shared" si="9"/>
        <v>8</v>
      </c>
      <c r="AR16" s="22">
        <v>0.14375000000000002</v>
      </c>
      <c r="AS16" s="305" t="s">
        <v>183</v>
      </c>
      <c r="AT16" s="4">
        <f t="shared" ref="AT16" si="128">AR16-$A16</f>
        <v>7.6388888888889173E-3</v>
      </c>
      <c r="AU16" s="39">
        <f t="shared" ref="AU16" si="129">MINUTE(AT16)</f>
        <v>11</v>
      </c>
      <c r="AV16" s="22">
        <v>0.14305555555555557</v>
      </c>
      <c r="AW16" s="327" t="s">
        <v>14</v>
      </c>
      <c r="AX16" s="4">
        <f t="shared" si="74"/>
        <v>6.9444444444444753E-3</v>
      </c>
      <c r="AY16" s="39">
        <f t="shared" si="75"/>
        <v>10</v>
      </c>
      <c r="AZ16" s="45"/>
      <c r="BC16" s="43"/>
      <c r="BD16" s="22">
        <v>0.1423611111111111</v>
      </c>
      <c r="BE16" s="398" t="s">
        <v>183</v>
      </c>
      <c r="BF16" s="4">
        <f t="shared" si="124"/>
        <v>6.2500000000000056E-3</v>
      </c>
      <c r="BG16" s="39">
        <f t="shared" si="125"/>
        <v>9</v>
      </c>
      <c r="BH16" s="33"/>
      <c r="BK16" s="43"/>
      <c r="BL16" s="45"/>
      <c r="BO16" s="43"/>
      <c r="BP16" s="22">
        <v>0.14652777777777778</v>
      </c>
      <c r="BQ16" s="514" t="s">
        <v>183</v>
      </c>
      <c r="BR16" s="4">
        <f t="shared" si="118"/>
        <v>1.0416666666666685E-2</v>
      </c>
      <c r="BS16" s="39">
        <f t="shared" si="119"/>
        <v>15</v>
      </c>
      <c r="BT16" s="22">
        <v>0.1388888888888889</v>
      </c>
      <c r="BU16" s="535" t="s">
        <v>250</v>
      </c>
      <c r="BV16" s="4">
        <f t="shared" si="18"/>
        <v>2.7777777777777957E-3</v>
      </c>
      <c r="BW16" s="39">
        <f t="shared" si="19"/>
        <v>4</v>
      </c>
      <c r="BX16" s="33"/>
      <c r="CA16" s="43"/>
      <c r="CB16" s="33"/>
      <c r="CE16" s="43"/>
      <c r="CF16" s="33"/>
      <c r="CI16" s="43"/>
      <c r="CJ16" s="11"/>
      <c r="CM16" s="43"/>
      <c r="CN16" s="11"/>
      <c r="CQ16" s="43"/>
      <c r="CR16" s="22">
        <v>0.1388888888888889</v>
      </c>
      <c r="CS16" s="744" t="s">
        <v>183</v>
      </c>
      <c r="CT16" s="4">
        <f t="shared" si="28"/>
        <v>2.7777777777777957E-3</v>
      </c>
      <c r="CU16" s="39">
        <f t="shared" si="29"/>
        <v>4</v>
      </c>
      <c r="CV16" s="33"/>
      <c r="CY16" s="43"/>
      <c r="CZ16" s="22">
        <v>0.14305555555555557</v>
      </c>
      <c r="DA16" s="807" t="s">
        <v>267</v>
      </c>
      <c r="DB16" s="4">
        <f t="shared" ref="DB16" si="130">CZ16-$A16</f>
        <v>6.9444444444444753E-3</v>
      </c>
      <c r="DC16" s="39">
        <f t="shared" ref="DC16" si="131">MINUTE(DB16)</f>
        <v>10</v>
      </c>
      <c r="DD16" s="45"/>
      <c r="DG16" s="43"/>
    </row>
    <row r="17" spans="1:111" s="5" customFormat="1">
      <c r="A17" s="4">
        <v>0.14861111111111111</v>
      </c>
      <c r="B17" s="5" t="s">
        <v>3</v>
      </c>
      <c r="C17" s="15" t="s">
        <v>17</v>
      </c>
      <c r="D17" s="33"/>
      <c r="G17" s="41"/>
      <c r="H17" s="36">
        <v>0.15208333333333332</v>
      </c>
      <c r="I17" s="11">
        <v>60</v>
      </c>
      <c r="J17" s="4">
        <f t="shared" si="0"/>
        <v>3.4722222222222099E-3</v>
      </c>
      <c r="K17" s="39">
        <f t="shared" si="1"/>
        <v>5</v>
      </c>
      <c r="L17" s="45"/>
      <c r="O17" s="43"/>
      <c r="P17" s="33"/>
      <c r="S17" s="43"/>
      <c r="T17" s="45"/>
      <c r="W17" s="43"/>
      <c r="X17" s="33"/>
      <c r="AA17" s="43"/>
      <c r="AB17" s="33"/>
      <c r="AE17" s="43"/>
      <c r="AF17" s="33"/>
      <c r="AI17" s="43"/>
      <c r="AJ17" s="11"/>
      <c r="AM17" s="43"/>
      <c r="AN17" s="36">
        <v>0.15486111111111112</v>
      </c>
      <c r="AO17" s="5">
        <v>60</v>
      </c>
      <c r="AP17" s="4">
        <f t="shared" si="8"/>
        <v>6.2500000000000056E-3</v>
      </c>
      <c r="AQ17" s="39">
        <f t="shared" si="9"/>
        <v>9</v>
      </c>
      <c r="AR17" s="11"/>
      <c r="AU17" s="43"/>
      <c r="AV17" s="11"/>
      <c r="AX17" s="4"/>
      <c r="AY17" s="39"/>
      <c r="AZ17" s="45"/>
      <c r="BC17" s="43"/>
      <c r="BD17" s="11"/>
      <c r="BG17" s="43"/>
      <c r="BH17" s="33"/>
      <c r="BK17" s="43"/>
      <c r="BL17" s="45"/>
      <c r="BO17" s="43"/>
      <c r="BP17" s="22">
        <v>0.15625</v>
      </c>
      <c r="BQ17" s="514">
        <v>20</v>
      </c>
      <c r="BR17" s="4">
        <f t="shared" si="118"/>
        <v>7.6388888888888895E-3</v>
      </c>
      <c r="BS17" s="39">
        <f t="shared" si="119"/>
        <v>11</v>
      </c>
      <c r="BT17" s="22">
        <v>0.15347222222222223</v>
      </c>
      <c r="BU17" s="535">
        <v>2514</v>
      </c>
      <c r="BV17" s="4">
        <f t="shared" si="18"/>
        <v>4.8611111111111216E-3</v>
      </c>
      <c r="BW17" s="39">
        <f t="shared" si="19"/>
        <v>7</v>
      </c>
      <c r="BX17" s="33"/>
      <c r="CA17" s="43"/>
      <c r="CB17" s="33"/>
      <c r="CE17" s="43"/>
      <c r="CF17" s="33"/>
      <c r="CI17" s="43"/>
      <c r="CJ17" s="22">
        <v>0.15416666666666667</v>
      </c>
      <c r="CK17" s="660" t="s">
        <v>261</v>
      </c>
      <c r="CL17" s="4">
        <f t="shared" ref="CL17:CL18" si="132">CJ17-$A17</f>
        <v>5.5555555555555636E-3</v>
      </c>
      <c r="CM17" s="39">
        <f t="shared" ref="CM17:CM18" si="133">MINUTE(CL17)</f>
        <v>8</v>
      </c>
      <c r="CN17" s="22">
        <v>0.15763888888888888</v>
      </c>
      <c r="CO17" s="719">
        <v>1.3194444444444444</v>
      </c>
      <c r="CP17" s="4">
        <f t="shared" ref="CP17" si="134">CN17-$A17</f>
        <v>9.0277777777777735E-3</v>
      </c>
      <c r="CQ17" s="39">
        <f t="shared" ref="CQ17" si="135">MINUTE(CP17)</f>
        <v>13</v>
      </c>
      <c r="CR17" s="22">
        <v>0.15277777777777776</v>
      </c>
      <c r="CS17" s="744">
        <v>40</v>
      </c>
      <c r="CT17" s="4">
        <f t="shared" si="28"/>
        <v>4.1666666666666519E-3</v>
      </c>
      <c r="CU17" s="39">
        <f t="shared" si="29"/>
        <v>6</v>
      </c>
      <c r="CV17" s="33"/>
      <c r="CY17" s="43"/>
      <c r="CZ17" s="22"/>
      <c r="DA17" s="807"/>
      <c r="DC17" s="43"/>
      <c r="DD17" s="45"/>
      <c r="DG17" s="43"/>
    </row>
    <row r="18" spans="1:111" s="5" customFormat="1">
      <c r="A18" s="4">
        <v>0.15694444444444444</v>
      </c>
      <c r="B18" s="5" t="s">
        <v>12</v>
      </c>
      <c r="C18" s="15" t="s">
        <v>14</v>
      </c>
      <c r="D18" s="33"/>
      <c r="G18" s="41"/>
      <c r="H18" s="36">
        <v>0.16388888888888889</v>
      </c>
      <c r="I18" s="11" t="s">
        <v>192</v>
      </c>
      <c r="J18" s="4">
        <f t="shared" si="0"/>
        <v>6.9444444444444475E-3</v>
      </c>
      <c r="K18" s="39">
        <f t="shared" si="1"/>
        <v>10</v>
      </c>
      <c r="L18" s="33"/>
      <c r="O18" s="43"/>
      <c r="P18" s="33"/>
      <c r="S18" s="43"/>
      <c r="T18" s="45"/>
      <c r="W18" s="43"/>
      <c r="X18" s="33"/>
      <c r="AA18" s="43"/>
      <c r="AB18" s="33"/>
      <c r="AE18" s="43"/>
      <c r="AF18" s="33"/>
      <c r="AI18" s="43"/>
      <c r="AJ18" s="11"/>
      <c r="AM18" s="43"/>
      <c r="AN18" s="36">
        <v>0.16388888888888889</v>
      </c>
      <c r="AO18" s="5" t="s">
        <v>183</v>
      </c>
      <c r="AP18" s="4">
        <f t="shared" si="8"/>
        <v>6.9444444444444475E-3</v>
      </c>
      <c r="AQ18" s="39">
        <f t="shared" si="9"/>
        <v>10</v>
      </c>
      <c r="AR18" s="33"/>
      <c r="AU18" s="43"/>
      <c r="AV18" s="11"/>
      <c r="AX18" s="4"/>
      <c r="AY18" s="39"/>
      <c r="AZ18" s="45"/>
      <c r="BC18" s="43"/>
      <c r="BD18" s="45"/>
      <c r="BG18" s="43"/>
      <c r="BH18" s="33"/>
      <c r="BK18" s="43"/>
      <c r="BL18" s="45"/>
      <c r="BO18" s="43"/>
      <c r="BP18" s="22">
        <v>0.16458333333333333</v>
      </c>
      <c r="BQ18" s="514" t="s">
        <v>183</v>
      </c>
      <c r="BR18" s="4">
        <f t="shared" si="118"/>
        <v>7.6388888888888895E-3</v>
      </c>
      <c r="BS18" s="39">
        <f t="shared" si="119"/>
        <v>11</v>
      </c>
      <c r="BT18" s="22">
        <v>0.16319444444444445</v>
      </c>
      <c r="BU18" s="535" t="s">
        <v>251</v>
      </c>
      <c r="BV18" s="4">
        <f t="shared" si="18"/>
        <v>6.2500000000000056E-3</v>
      </c>
      <c r="BW18" s="39">
        <f t="shared" si="19"/>
        <v>9</v>
      </c>
      <c r="BX18" s="33"/>
      <c r="CA18" s="43"/>
      <c r="CB18" s="33"/>
      <c r="CE18" s="43"/>
      <c r="CF18" s="33"/>
      <c r="CI18" s="43"/>
      <c r="CJ18" s="22">
        <v>0.16666666666666666</v>
      </c>
      <c r="CK18" s="660" t="s">
        <v>14</v>
      </c>
      <c r="CL18" s="4">
        <f t="shared" si="132"/>
        <v>9.7222222222222154E-3</v>
      </c>
      <c r="CM18" s="39">
        <f t="shared" si="133"/>
        <v>14</v>
      </c>
      <c r="CN18" s="45"/>
      <c r="CQ18" s="43"/>
      <c r="CR18" s="11"/>
      <c r="CT18" s="4"/>
      <c r="CU18" s="39"/>
      <c r="CV18" s="33"/>
      <c r="CY18" s="43"/>
      <c r="CZ18" s="22">
        <v>0.16111111111111112</v>
      </c>
      <c r="DA18" s="807" t="s">
        <v>183</v>
      </c>
      <c r="DB18" s="4">
        <f t="shared" ref="DB18" si="136">CZ18-$A18</f>
        <v>4.1666666666666796E-3</v>
      </c>
      <c r="DC18" s="39">
        <f t="shared" ref="DC18" si="137">MINUTE(DB18)</f>
        <v>6</v>
      </c>
      <c r="DD18" s="45"/>
      <c r="DG18" s="43"/>
    </row>
    <row r="19" spans="1:111" s="5" customFormat="1">
      <c r="A19" s="4">
        <v>0.17013888888888887</v>
      </c>
      <c r="B19" s="5" t="s">
        <v>1</v>
      </c>
      <c r="C19" s="15" t="s">
        <v>14</v>
      </c>
      <c r="D19" s="33"/>
      <c r="G19" s="41"/>
      <c r="H19" s="36">
        <v>0.17291666666666669</v>
      </c>
      <c r="I19" s="11" t="s">
        <v>192</v>
      </c>
      <c r="J19" s="4">
        <f t="shared" si="0"/>
        <v>2.7777777777778234E-3</v>
      </c>
      <c r="K19" s="39">
        <f t="shared" si="1"/>
        <v>4</v>
      </c>
      <c r="L19" s="33"/>
      <c r="O19" s="43"/>
      <c r="P19" s="33"/>
      <c r="S19" s="43"/>
      <c r="T19" s="45"/>
      <c r="W19" s="43"/>
      <c r="X19" s="33"/>
      <c r="AA19" s="43"/>
      <c r="AB19" s="33"/>
      <c r="AE19" s="43"/>
      <c r="AF19" s="33"/>
      <c r="AI19" s="43"/>
      <c r="AJ19" s="22">
        <v>0.17430555555555557</v>
      </c>
      <c r="AK19" s="248" t="s">
        <v>192</v>
      </c>
      <c r="AL19" s="4">
        <f t="shared" ref="AL19" si="138">AJ19-$A19</f>
        <v>4.1666666666667074E-3</v>
      </c>
      <c r="AM19" s="39">
        <f t="shared" ref="AM19" si="139">MINUTE(AL19)</f>
        <v>6</v>
      </c>
      <c r="AN19" s="33"/>
      <c r="AP19" s="4"/>
      <c r="AQ19" s="39"/>
      <c r="AR19" s="33"/>
      <c r="AU19" s="43"/>
      <c r="AV19" s="22">
        <v>0.1763888888888889</v>
      </c>
      <c r="AW19" s="327" t="s">
        <v>14</v>
      </c>
      <c r="AX19" s="4">
        <f t="shared" si="74"/>
        <v>6.2500000000000333E-3</v>
      </c>
      <c r="AY19" s="39">
        <f t="shared" si="75"/>
        <v>9</v>
      </c>
      <c r="AZ19" s="45"/>
      <c r="BC19" s="43"/>
      <c r="BD19" s="22">
        <v>0.17569444444444446</v>
      </c>
      <c r="BE19" s="398" t="s">
        <v>183</v>
      </c>
      <c r="BF19" s="4">
        <f t="shared" ref="BF19" si="140">BD19-$A19</f>
        <v>5.5555555555555913E-3</v>
      </c>
      <c r="BG19" s="39">
        <f t="shared" ref="BG19" si="141">MINUTE(BF19)</f>
        <v>8</v>
      </c>
      <c r="BH19" s="33"/>
      <c r="BK19" s="43"/>
      <c r="BL19" s="45"/>
      <c r="BO19" s="43"/>
      <c r="BP19" s="22"/>
      <c r="BQ19" s="501"/>
      <c r="BS19" s="43"/>
      <c r="BT19" s="22">
        <v>0.17222222222222225</v>
      </c>
      <c r="BU19" s="535" t="s">
        <v>252</v>
      </c>
      <c r="BV19" s="4">
        <f t="shared" si="18"/>
        <v>2.0833333333333814E-3</v>
      </c>
      <c r="BW19" s="39">
        <f t="shared" si="19"/>
        <v>3</v>
      </c>
      <c r="BX19" s="33"/>
      <c r="CA19" s="43"/>
      <c r="CB19" s="33"/>
      <c r="CE19" s="43"/>
      <c r="CF19" s="33"/>
      <c r="CI19" s="43"/>
      <c r="CJ19" s="11"/>
      <c r="CM19" s="43"/>
      <c r="CN19" s="22">
        <v>0.17361111111111113</v>
      </c>
      <c r="CO19" s="718" t="s">
        <v>183</v>
      </c>
      <c r="CP19" s="4">
        <f t="shared" ref="CP19" si="142">CN19-$A19</f>
        <v>3.4722222222222654E-3</v>
      </c>
      <c r="CQ19" s="39">
        <f t="shared" ref="CQ19" si="143">MINUTE(CP19)</f>
        <v>5</v>
      </c>
      <c r="CR19" s="22">
        <v>0.1673611111111111</v>
      </c>
      <c r="CS19" s="744" t="s">
        <v>183</v>
      </c>
      <c r="CT19" s="4"/>
      <c r="CU19" s="39"/>
      <c r="CV19" s="33"/>
      <c r="CY19" s="43"/>
      <c r="CZ19" s="11"/>
      <c r="DC19" s="43"/>
      <c r="DD19" s="45"/>
      <c r="DG19" s="43"/>
    </row>
    <row r="20" spans="1:111" s="5" customFormat="1">
      <c r="A20" s="4">
        <v>0.17708333333333334</v>
      </c>
      <c r="B20" s="5" t="s">
        <v>4</v>
      </c>
      <c r="C20" s="15">
        <v>1111</v>
      </c>
      <c r="D20" s="33"/>
      <c r="G20" s="41"/>
      <c r="H20" s="36">
        <v>0.18263888888888891</v>
      </c>
      <c r="I20" s="11">
        <v>3307</v>
      </c>
      <c r="J20" s="4">
        <f t="shared" si="0"/>
        <v>5.5555555555555636E-3</v>
      </c>
      <c r="K20" s="39">
        <f t="shared" si="1"/>
        <v>8</v>
      </c>
      <c r="L20" s="33"/>
      <c r="O20" s="43"/>
      <c r="P20" s="33"/>
      <c r="S20" s="43"/>
      <c r="T20" s="45"/>
      <c r="W20" s="43"/>
      <c r="X20" s="33"/>
      <c r="AA20" s="43"/>
      <c r="AB20" s="33"/>
      <c r="AE20" s="43"/>
      <c r="AF20" s="33"/>
      <c r="AI20" s="43"/>
      <c r="AJ20" s="11"/>
      <c r="AM20" s="43"/>
      <c r="AN20" s="36">
        <v>0.18055555555555555</v>
      </c>
      <c r="AO20" s="5">
        <v>1778</v>
      </c>
      <c r="AP20" s="4">
        <f t="shared" si="8"/>
        <v>3.4722222222222099E-3</v>
      </c>
      <c r="AQ20" s="39">
        <f t="shared" si="9"/>
        <v>5</v>
      </c>
      <c r="AR20" s="33"/>
      <c r="AU20" s="43"/>
      <c r="AV20" s="22">
        <v>0.18541666666666667</v>
      </c>
      <c r="AW20" s="327">
        <v>2952</v>
      </c>
      <c r="AX20" s="4">
        <f t="shared" si="74"/>
        <v>8.3333333333333315E-3</v>
      </c>
      <c r="AY20" s="39">
        <f t="shared" si="75"/>
        <v>12</v>
      </c>
      <c r="AZ20" s="45"/>
      <c r="BC20" s="43"/>
      <c r="BD20" s="45"/>
      <c r="BG20" s="43"/>
      <c r="BH20" s="33"/>
      <c r="BK20" s="43"/>
      <c r="BL20" s="45"/>
      <c r="BO20" s="43"/>
      <c r="BP20" s="45"/>
      <c r="BS20" s="43"/>
      <c r="BT20" s="22">
        <v>0.18194444444444444</v>
      </c>
      <c r="BU20" s="535">
        <v>3288</v>
      </c>
      <c r="BV20" s="4">
        <f t="shared" si="18"/>
        <v>4.8611111111110938E-3</v>
      </c>
      <c r="BW20" s="39">
        <f t="shared" si="19"/>
        <v>7</v>
      </c>
      <c r="BX20" s="33"/>
      <c r="CA20" s="43"/>
      <c r="CB20" s="33"/>
      <c r="CE20" s="43"/>
      <c r="CF20" s="33"/>
      <c r="CI20" s="43"/>
      <c r="CJ20" s="22">
        <v>0.18055555555555555</v>
      </c>
      <c r="CK20" s="660">
        <v>1220</v>
      </c>
      <c r="CL20" s="4">
        <f t="shared" ref="CL20:CL21" si="144">CJ20-$A20</f>
        <v>3.4722222222222099E-3</v>
      </c>
      <c r="CM20" s="39">
        <f t="shared" ref="CM20:CM21" si="145">MINUTE(CL20)</f>
        <v>5</v>
      </c>
      <c r="CN20" s="11"/>
      <c r="CQ20" s="43"/>
      <c r="CR20" s="22">
        <v>0.18541666666666667</v>
      </c>
      <c r="CS20" s="744">
        <v>2912</v>
      </c>
      <c r="CT20" s="4">
        <f t="shared" si="28"/>
        <v>8.3333333333333315E-3</v>
      </c>
      <c r="CU20" s="39">
        <f t="shared" si="29"/>
        <v>12</v>
      </c>
      <c r="CV20" s="33"/>
      <c r="CY20" s="43"/>
      <c r="CZ20" s="22">
        <v>0.18055555555555555</v>
      </c>
      <c r="DA20" s="807">
        <v>387</v>
      </c>
      <c r="DB20" s="4">
        <f t="shared" ref="DB20" si="146">CZ20-$A20</f>
        <v>3.4722222222222099E-3</v>
      </c>
      <c r="DC20" s="39">
        <f t="shared" ref="DC20" si="147">MINUTE(DB20)</f>
        <v>5</v>
      </c>
      <c r="DD20" s="45"/>
      <c r="DG20" s="43"/>
    </row>
    <row r="21" spans="1:111" s="5" customFormat="1">
      <c r="A21" s="4">
        <v>0.18472222222222223</v>
      </c>
      <c r="B21" s="5" t="s">
        <v>8</v>
      </c>
      <c r="C21" s="15">
        <v>100</v>
      </c>
      <c r="D21" s="33"/>
      <c r="G21" s="41"/>
      <c r="H21" s="36">
        <v>0.19097222222222221</v>
      </c>
      <c r="I21" s="11">
        <v>25</v>
      </c>
      <c r="J21" s="4">
        <f t="shared" si="0"/>
        <v>6.2499999999999778E-3</v>
      </c>
      <c r="K21" s="39">
        <f t="shared" si="1"/>
        <v>9</v>
      </c>
      <c r="L21" s="33"/>
      <c r="O21" s="43"/>
      <c r="P21" s="33"/>
      <c r="S21" s="43"/>
      <c r="T21" s="46">
        <v>0.19652777777777777</v>
      </c>
      <c r="U21" s="5">
        <v>19</v>
      </c>
      <c r="V21" s="4">
        <f t="shared" ref="V21" si="148">T21-$A21</f>
        <v>1.1805555555555541E-2</v>
      </c>
      <c r="W21" s="39">
        <f t="shared" ref="W21" si="149">MINUTE(V21)</f>
        <v>17</v>
      </c>
      <c r="X21" s="33"/>
      <c r="AA21" s="43"/>
      <c r="AB21" s="33"/>
      <c r="AE21" s="43"/>
      <c r="AF21" s="33"/>
      <c r="AI21" s="43"/>
      <c r="AJ21" s="22">
        <v>0.1986111111111111</v>
      </c>
      <c r="AK21" s="248">
        <v>15</v>
      </c>
      <c r="AL21" s="4">
        <f t="shared" ref="AL21" si="150">AJ21-$A21</f>
        <v>1.3888888888888867E-2</v>
      </c>
      <c r="AM21" s="39">
        <f t="shared" ref="AM21" si="151">MINUTE(AL21)</f>
        <v>20</v>
      </c>
      <c r="AN21" s="33"/>
      <c r="AQ21" s="43"/>
      <c r="AR21" s="33"/>
      <c r="AU21" s="43"/>
      <c r="AV21" s="11"/>
      <c r="AY21" s="43"/>
      <c r="AZ21" s="22">
        <v>0.18888888888888888</v>
      </c>
      <c r="BA21" s="383" t="s">
        <v>226</v>
      </c>
      <c r="BB21" s="4">
        <f t="shared" ref="BB21" si="152">AZ21-$A21</f>
        <v>4.1666666666666519E-3</v>
      </c>
      <c r="BC21" s="39">
        <f t="shared" ref="BC21" si="153">MINUTE(BB21)</f>
        <v>6</v>
      </c>
      <c r="BD21" s="45"/>
      <c r="BG21" s="43"/>
      <c r="BH21" s="33"/>
      <c r="BK21" s="43"/>
      <c r="BL21" s="45"/>
      <c r="BO21" s="43"/>
      <c r="BP21" s="45"/>
      <c r="BS21" s="43"/>
      <c r="BT21" s="22">
        <v>0.18819444444444444</v>
      </c>
      <c r="BU21" s="535">
        <v>30</v>
      </c>
      <c r="BV21" s="4">
        <f t="shared" si="18"/>
        <v>3.4722222222222099E-3</v>
      </c>
      <c r="BW21" s="39">
        <f t="shared" si="19"/>
        <v>5</v>
      </c>
      <c r="BX21" s="33"/>
      <c r="CA21" s="43"/>
      <c r="CB21" s="33"/>
      <c r="CE21" s="43"/>
      <c r="CF21" s="33"/>
      <c r="CI21" s="43"/>
      <c r="CJ21" s="22">
        <v>0.19097222222222221</v>
      </c>
      <c r="CK21" s="661">
        <v>1.425</v>
      </c>
      <c r="CL21" s="4">
        <f t="shared" si="144"/>
        <v>6.2499999999999778E-3</v>
      </c>
      <c r="CM21" s="39">
        <f t="shared" si="145"/>
        <v>9</v>
      </c>
      <c r="CN21" s="11"/>
      <c r="CQ21" s="43"/>
      <c r="CR21" s="22">
        <v>0.19375000000000001</v>
      </c>
      <c r="CS21" s="744">
        <v>20</v>
      </c>
      <c r="CT21" s="4">
        <f t="shared" si="28"/>
        <v>9.0277777777777735E-3</v>
      </c>
      <c r="CU21" s="39">
        <f t="shared" si="29"/>
        <v>13</v>
      </c>
      <c r="CV21" s="33"/>
      <c r="CY21" s="43"/>
      <c r="CZ21" s="11"/>
      <c r="DC21" s="43"/>
      <c r="DD21" s="45"/>
      <c r="DG21" s="43"/>
    </row>
    <row r="22" spans="1:111" s="5" customFormat="1">
      <c r="A22" s="4">
        <v>0.19722222222222222</v>
      </c>
      <c r="B22" s="5" t="s">
        <v>13</v>
      </c>
      <c r="C22" s="15" t="s">
        <v>16</v>
      </c>
      <c r="D22" s="33"/>
      <c r="G22" s="41"/>
      <c r="H22" s="36">
        <v>0.20555555555555557</v>
      </c>
      <c r="I22" s="11" t="s">
        <v>196</v>
      </c>
      <c r="J22" s="4">
        <f t="shared" si="0"/>
        <v>8.3333333333333592E-3</v>
      </c>
      <c r="K22" s="39">
        <f t="shared" si="1"/>
        <v>12</v>
      </c>
      <c r="L22" s="33"/>
      <c r="O22" s="43"/>
      <c r="P22" s="33"/>
      <c r="S22" s="43"/>
      <c r="T22" s="45"/>
      <c r="W22" s="43"/>
      <c r="X22" s="33"/>
      <c r="AA22" s="43"/>
      <c r="AB22" s="33"/>
      <c r="AE22" s="43"/>
      <c r="AF22" s="33"/>
      <c r="AI22" s="43"/>
      <c r="AJ22" s="45"/>
      <c r="AM22" s="43"/>
      <c r="AN22" s="33"/>
      <c r="AQ22" s="43"/>
      <c r="AR22" s="33"/>
      <c r="AU22" s="43"/>
      <c r="AV22" s="33"/>
      <c r="AY22" s="43"/>
      <c r="AZ22" s="45"/>
      <c r="BC22" s="43"/>
      <c r="BD22" s="45"/>
      <c r="BG22" s="43"/>
      <c r="BH22" s="33"/>
      <c r="BK22" s="43"/>
      <c r="BL22" s="46">
        <v>0.20555555555555557</v>
      </c>
      <c r="BM22" s="5" t="s">
        <v>172</v>
      </c>
      <c r="BN22" s="4">
        <f t="shared" ref="BN22" si="154">BL22-$A22</f>
        <v>8.3333333333333592E-3</v>
      </c>
      <c r="BO22" s="39">
        <f t="shared" ref="BO22" si="155">MINUTE(BN22)</f>
        <v>12</v>
      </c>
      <c r="BP22" s="33"/>
      <c r="BS22" s="43"/>
      <c r="BW22" s="43"/>
      <c r="BX22" s="33"/>
      <c r="CA22" s="43"/>
      <c r="CB22" s="33"/>
      <c r="CE22" s="43"/>
      <c r="CF22" s="33"/>
      <c r="CI22" s="43"/>
      <c r="CJ22" s="22">
        <v>0.20138888888888887</v>
      </c>
      <c r="CK22" s="660" t="s">
        <v>172</v>
      </c>
      <c r="CM22" s="43"/>
      <c r="CN22" s="22">
        <v>0.20208333333333331</v>
      </c>
      <c r="CO22" s="718" t="s">
        <v>172</v>
      </c>
      <c r="CP22" s="4">
        <f t="shared" ref="CP22" si="156">CN22-$A22</f>
        <v>4.8611111111110938E-3</v>
      </c>
      <c r="CQ22" s="39">
        <f t="shared" ref="CQ22" si="157">MINUTE(CP22)</f>
        <v>7</v>
      </c>
      <c r="CR22" s="45"/>
      <c r="CU22" s="43"/>
      <c r="CV22" s="33"/>
      <c r="CY22" s="43"/>
      <c r="CZ22" s="22">
        <v>0.20138888888888887</v>
      </c>
      <c r="DA22" s="807" t="s">
        <v>172</v>
      </c>
      <c r="DB22" s="4">
        <f t="shared" ref="DB22" si="158">CZ22-$A22</f>
        <v>4.1666666666666519E-3</v>
      </c>
      <c r="DC22" s="39">
        <f t="shared" ref="DC22" si="159">MINUTE(DB22)</f>
        <v>6</v>
      </c>
      <c r="DD22" s="22">
        <v>0.20833333333333334</v>
      </c>
      <c r="DE22" s="865" t="s">
        <v>172</v>
      </c>
      <c r="DF22" s="4">
        <f t="shared" ref="DF22" si="160">DD22-$A22</f>
        <v>1.1111111111111127E-2</v>
      </c>
      <c r="DG22" s="39">
        <f t="shared" ref="DG22" si="161">MINUTE(DF22)</f>
        <v>16</v>
      </c>
    </row>
    <row r="23" spans="1:111" s="7" customFormat="1">
      <c r="C23" s="16"/>
      <c r="D23" s="40">
        <f>COUNTA(D2:D22)/9</f>
        <v>0.33333333333333331</v>
      </c>
      <c r="F23" s="12"/>
      <c r="G23" s="38">
        <f>AVERAGE(G2:G22)</f>
        <v>13.666666666666666</v>
      </c>
      <c r="H23" s="40">
        <f>COUNTA(H2:H22)/20</f>
        <v>1</v>
      </c>
      <c r="J23" s="12"/>
      <c r="K23" s="38">
        <f>AVERAGE(K2:K22)</f>
        <v>7.85</v>
      </c>
      <c r="L23" s="40">
        <f>COUNTA(L2:L22)/15</f>
        <v>0.53333333333333333</v>
      </c>
      <c r="N23" s="12"/>
      <c r="O23" s="38">
        <f>AVERAGE(O2:O22)</f>
        <v>16.875</v>
      </c>
      <c r="P23" s="40">
        <f>COUNTA(P2:P22)/11</f>
        <v>0.81818181818181823</v>
      </c>
      <c r="R23" s="12"/>
      <c r="S23" s="38">
        <f>AVERAGE(S2:S22)</f>
        <v>9.3333333333333339</v>
      </c>
      <c r="T23" s="40">
        <f>COUNTA(T2:T22)/20</f>
        <v>0.2</v>
      </c>
      <c r="V23" s="12"/>
      <c r="W23" s="38">
        <f>AVERAGE(W2:W22)</f>
        <v>11.25</v>
      </c>
      <c r="X23" s="40">
        <f>COUNTA(X2:X22)/20</f>
        <v>0</v>
      </c>
      <c r="Z23" s="12"/>
      <c r="AA23" s="38" t="e">
        <f>AVERAGE(AA2:AA22)</f>
        <v>#DIV/0!</v>
      </c>
      <c r="AB23" s="40">
        <f>COUNTA(AB2:AB22)/13</f>
        <v>0.61538461538461542</v>
      </c>
      <c r="AD23" s="12"/>
      <c r="AE23" s="38">
        <f>AVERAGE(AE2:AE22)</f>
        <v>11</v>
      </c>
      <c r="AF23" s="40">
        <f>COUNTA(AF2:AF22)/8</f>
        <v>0.125</v>
      </c>
      <c r="AH23" s="12"/>
      <c r="AI23" s="38">
        <f>AVERAGE(AI2:AI22)</f>
        <v>7</v>
      </c>
      <c r="AJ23" s="40">
        <f>COUNTA(AJ2:AJ22)/20</f>
        <v>0.15</v>
      </c>
      <c r="AL23" s="12"/>
      <c r="AM23" s="38">
        <f>AVERAGE(AM2:AM22)</f>
        <v>12</v>
      </c>
      <c r="AN23" s="40">
        <f>COUNTA(AN2:AN22)/20</f>
        <v>0.65</v>
      </c>
      <c r="AP23" s="12"/>
      <c r="AQ23" s="38">
        <f>AVERAGE(AQ2:AQ22)</f>
        <v>10.615384615384615</v>
      </c>
      <c r="AR23" s="40">
        <f>COUNTA(AR2:AR22)/15</f>
        <v>0.33333333333333331</v>
      </c>
      <c r="AT23" s="12"/>
      <c r="AU23" s="38">
        <f>AVERAGE(AU2:AU22)</f>
        <v>12.8</v>
      </c>
      <c r="AV23" s="40">
        <f>COUNTA(AV2:AV22)/19</f>
        <v>0.52631578947368418</v>
      </c>
      <c r="AX23" s="12"/>
      <c r="AY23" s="38">
        <f>AVERAGE(AY2:AY22)</f>
        <v>7.9</v>
      </c>
      <c r="AZ23" s="40">
        <f>COUNTA(AZ2:AZ22)/20</f>
        <v>0.15</v>
      </c>
      <c r="BB23" s="12"/>
      <c r="BC23" s="38">
        <f>AVERAGE(BC2:BC22)</f>
        <v>8.3333333333333339</v>
      </c>
      <c r="BD23" s="40">
        <f>COUNTA(BD2:BD22)/20</f>
        <v>0.3</v>
      </c>
      <c r="BF23" s="12"/>
      <c r="BG23" s="38">
        <f>AVERAGE(BG2:BG22)</f>
        <v>10.833333333333334</v>
      </c>
      <c r="BH23" s="40">
        <f>COUNTA(BH2:BH22)/11</f>
        <v>0.63636363636363635</v>
      </c>
      <c r="BJ23" s="12"/>
      <c r="BK23" s="38">
        <f>AVERAGE(BK2:BK22)</f>
        <v>12.857142857142858</v>
      </c>
      <c r="BL23" s="40">
        <f>COUNTA(BL2:BL22)/20</f>
        <v>0.2</v>
      </c>
      <c r="BN23" s="12"/>
      <c r="BO23" s="38">
        <f>AVERAGE(BO2:BO22)</f>
        <v>14</v>
      </c>
      <c r="BP23" s="40">
        <f>COUNTA(BP2:BP22)/19</f>
        <v>0.57894736842105265</v>
      </c>
      <c r="BR23" s="12"/>
      <c r="BS23" s="38">
        <f>AVERAGE(BS2:BS22)</f>
        <v>10.272727272727273</v>
      </c>
      <c r="BT23" s="40">
        <f>COUNTA(BT2:BT21)/19</f>
        <v>1</v>
      </c>
      <c r="BV23" s="12"/>
      <c r="BW23" s="38">
        <f>AVERAGE(BW2:BW22)</f>
        <v>6.666666666666667</v>
      </c>
      <c r="BX23" s="40">
        <f>COUNTA(BX2:BX22)/12</f>
        <v>0.58333333333333337</v>
      </c>
      <c r="BZ23" s="12"/>
      <c r="CA23" s="38">
        <f>AVERAGE(CA2:CA22)</f>
        <v>8</v>
      </c>
      <c r="CB23" s="40">
        <f>COUNTA(CB2:CB22)/11</f>
        <v>0.54545454545454541</v>
      </c>
      <c r="CD23" s="12"/>
      <c r="CE23" s="38">
        <f>AVERAGE(CE2:CE22)</f>
        <v>19.333333333333332</v>
      </c>
      <c r="CF23" s="40">
        <f>COUNTA(CF2:CF22)/20</f>
        <v>0</v>
      </c>
      <c r="CH23" s="12"/>
      <c r="CI23" s="38" t="e">
        <f>AVERAGE(CI2:CI22)</f>
        <v>#DIV/0!</v>
      </c>
      <c r="CJ23" s="40">
        <f>COUNTA(CJ2:CJ22)/20</f>
        <v>0.7</v>
      </c>
      <c r="CL23" s="12"/>
      <c r="CM23" s="38">
        <f>AVERAGE(CM2:CM22)</f>
        <v>9.4615384615384617</v>
      </c>
      <c r="CN23" s="40">
        <f>COUNTA(CN2:CN22)/20</f>
        <v>0.45</v>
      </c>
      <c r="CP23" s="12"/>
      <c r="CQ23" s="38">
        <f>AVERAGE(CQ2:CQ22)</f>
        <v>8.5555555555555554</v>
      </c>
      <c r="CR23" s="40">
        <f>COUNTA(CR2:CR22)/20</f>
        <v>0.85</v>
      </c>
      <c r="CT23" s="12"/>
      <c r="CU23" s="38">
        <f>AVERAGE(CU2:CU22)</f>
        <v>7.5625</v>
      </c>
      <c r="CV23" s="40">
        <f>COUNTA(CV2:CV22)/12</f>
        <v>0.5</v>
      </c>
      <c r="CX23" s="12"/>
      <c r="CY23" s="38">
        <f>AVERAGE(CY2:CY22)</f>
        <v>9.6666666666666661</v>
      </c>
      <c r="CZ23" s="40">
        <f>COUNTA(CZ2:CZ22)/20</f>
        <v>0.5</v>
      </c>
      <c r="DB23" s="12"/>
      <c r="DC23" s="38">
        <f>AVERAGE(DC2:DC22)</f>
        <v>9.9</v>
      </c>
      <c r="DD23" s="40">
        <f>COUNTA(DD2:DD22)/20</f>
        <v>0.2</v>
      </c>
      <c r="DF23" s="12"/>
      <c r="DG23" s="38">
        <f>AVERAGE(DG2:DG22)</f>
        <v>12.75</v>
      </c>
    </row>
    <row r="24" spans="1:111" s="3" customFormat="1">
      <c r="A24" s="2" t="s">
        <v>22</v>
      </c>
      <c r="C24" s="14"/>
      <c r="D24" s="34"/>
      <c r="G24" s="41"/>
      <c r="H24" s="34"/>
      <c r="K24" s="63"/>
      <c r="L24" s="34"/>
      <c r="O24" s="63"/>
      <c r="P24" s="34"/>
      <c r="S24" s="63"/>
      <c r="T24" s="34"/>
      <c r="W24" s="63"/>
      <c r="X24" s="34"/>
      <c r="AA24" s="63"/>
      <c r="AB24" s="34"/>
      <c r="AE24" s="63"/>
      <c r="AF24" s="34"/>
      <c r="AI24" s="63"/>
      <c r="AJ24" s="34"/>
      <c r="AM24" s="63"/>
      <c r="AN24" s="34"/>
      <c r="AQ24" s="63"/>
      <c r="AR24" s="34"/>
      <c r="AU24" s="63"/>
      <c r="AV24" s="34"/>
      <c r="AY24" s="63"/>
      <c r="AZ24" s="34"/>
      <c r="BC24" s="63"/>
      <c r="BD24" s="34"/>
      <c r="BG24" s="63"/>
      <c r="BH24" s="34"/>
      <c r="BK24" s="63"/>
      <c r="BL24" s="34"/>
      <c r="BO24" s="63"/>
      <c r="BP24" s="34"/>
      <c r="BS24" s="63"/>
      <c r="BT24" s="34"/>
      <c r="BW24" s="63"/>
      <c r="BX24" s="34"/>
      <c r="CA24" s="63"/>
      <c r="CB24" s="34"/>
      <c r="CE24" s="63"/>
      <c r="CF24" s="34"/>
      <c r="CI24" s="63"/>
      <c r="CJ24" s="34"/>
      <c r="CM24" s="63"/>
      <c r="CN24" s="34"/>
      <c r="CQ24" s="63"/>
      <c r="CR24" s="34"/>
      <c r="CU24" s="63"/>
      <c r="CV24" s="34"/>
      <c r="CY24" s="63"/>
      <c r="CZ24" s="34"/>
      <c r="DC24" s="63"/>
      <c r="DD24" s="34"/>
      <c r="DG24" s="63"/>
    </row>
    <row r="25" spans="1:111" s="5" customFormat="1">
      <c r="A25" s="4">
        <v>9.7222222222222224E-3</v>
      </c>
      <c r="B25" s="5" t="s">
        <v>25</v>
      </c>
      <c r="C25" s="15" t="s">
        <v>14</v>
      </c>
      <c r="D25" s="46">
        <v>1.4583333333333332E-2</v>
      </c>
      <c r="E25" s="5" t="s">
        <v>183</v>
      </c>
      <c r="F25" s="4">
        <f>D25-$A25</f>
        <v>4.8611111111111095E-3</v>
      </c>
      <c r="G25" s="39">
        <f>MINUTE(F25)</f>
        <v>7</v>
      </c>
      <c r="H25" s="46">
        <v>1.8055555555555557E-2</v>
      </c>
      <c r="I25" s="5" t="s">
        <v>192</v>
      </c>
      <c r="J25" s="4">
        <f t="shared" ref="J25:J44" si="162">H25-$A25</f>
        <v>8.333333333333335E-3</v>
      </c>
      <c r="K25" s="39">
        <f t="shared" ref="K25:K44" si="163">MINUTE(J25)</f>
        <v>12</v>
      </c>
      <c r="L25" s="45"/>
      <c r="O25" s="43"/>
      <c r="P25" s="46">
        <v>1.5972222222222224E-2</v>
      </c>
      <c r="Q25" s="5" t="s">
        <v>192</v>
      </c>
      <c r="R25" s="4">
        <f t="shared" ref="R25:R30" si="164">P25-$A25</f>
        <v>6.2500000000000021E-3</v>
      </c>
      <c r="S25" s="39">
        <f t="shared" ref="S25:S30" si="165">MINUTE(R25)</f>
        <v>9</v>
      </c>
      <c r="T25" s="11"/>
      <c r="W25" s="43"/>
      <c r="X25" s="33"/>
      <c r="AA25" s="43"/>
      <c r="AB25" s="22">
        <v>1.8749999999999999E-2</v>
      </c>
      <c r="AC25" s="173" t="s">
        <v>14</v>
      </c>
      <c r="AD25" s="4">
        <f t="shared" ref="AD25" si="166">AB25-$A25</f>
        <v>9.0277777777777769E-3</v>
      </c>
      <c r="AE25" s="39">
        <f t="shared" ref="AE25" si="167">MINUTE(AD25)</f>
        <v>13</v>
      </c>
      <c r="AF25" s="33"/>
      <c r="AI25" s="43"/>
      <c r="AJ25" s="11"/>
      <c r="AM25" s="43"/>
      <c r="AN25" s="46">
        <v>2.0833333333333332E-2</v>
      </c>
      <c r="AO25" s="5" t="s">
        <v>14</v>
      </c>
      <c r="AP25" s="4">
        <f t="shared" ref="AP25:AP42" si="168">AN25-$A25</f>
        <v>1.111111111111111E-2</v>
      </c>
      <c r="AQ25" s="39">
        <f t="shared" ref="AQ25:AQ42" si="169">MINUTE(AP25)</f>
        <v>16</v>
      </c>
      <c r="AR25" s="11"/>
      <c r="AU25" s="43"/>
      <c r="AV25" s="22">
        <v>1.5277777777777777E-2</v>
      </c>
      <c r="AW25" s="333" t="s">
        <v>14</v>
      </c>
      <c r="AX25" s="4">
        <f t="shared" ref="AX25:AX39" si="170">AV25-$A25</f>
        <v>5.5555555555555549E-3</v>
      </c>
      <c r="AY25" s="39">
        <f t="shared" ref="AY25:AY39" si="171">MINUTE(AX25)</f>
        <v>8</v>
      </c>
      <c r="AZ25" s="22"/>
      <c r="BA25" s="375"/>
      <c r="BC25" s="43"/>
      <c r="BD25" s="22">
        <v>2.7083333333333334E-2</v>
      </c>
      <c r="BE25" s="392" t="s">
        <v>183</v>
      </c>
      <c r="BF25" s="4">
        <f t="shared" ref="BF25:BF26" si="172">BD25-$A25</f>
        <v>1.7361111111111112E-2</v>
      </c>
      <c r="BG25" s="39">
        <f t="shared" ref="BG25:BG26" si="173">MINUTE(BF25)</f>
        <v>25</v>
      </c>
      <c r="BH25" s="22">
        <v>2.2916666666666669E-2</v>
      </c>
      <c r="BI25" s="451" t="s">
        <v>183</v>
      </c>
      <c r="BJ25" s="4">
        <f t="shared" ref="BJ25" si="174">BH25-$A25</f>
        <v>1.3194444444444446E-2</v>
      </c>
      <c r="BK25" s="39">
        <f t="shared" ref="BK25" si="175">MINUTE(BJ25)</f>
        <v>19</v>
      </c>
      <c r="BL25" s="46">
        <v>1.9444444444444445E-2</v>
      </c>
      <c r="BM25" s="5" t="s">
        <v>14</v>
      </c>
      <c r="BN25" s="4">
        <f t="shared" ref="BN25" si="176">BL25-$A25</f>
        <v>9.7222222222222224E-3</v>
      </c>
      <c r="BO25" s="39">
        <f t="shared" ref="BO25" si="177">MINUTE(BN25)</f>
        <v>14</v>
      </c>
      <c r="BP25" s="22">
        <v>1.8055555555555557E-2</v>
      </c>
      <c r="BQ25" s="519" t="s">
        <v>183</v>
      </c>
      <c r="BR25" s="4">
        <f t="shared" ref="BR25:BR27" si="178">BP25-$A25</f>
        <v>8.333333333333335E-3</v>
      </c>
      <c r="BS25" s="39">
        <f t="shared" ref="BS25:BS27" si="179">MINUTE(BR25)</f>
        <v>12</v>
      </c>
      <c r="BT25" s="22">
        <v>1.8749999999999999E-2</v>
      </c>
      <c r="BU25" s="530" t="s">
        <v>183</v>
      </c>
      <c r="BV25" s="4">
        <f t="shared" ref="BV25:BV27" si="180">BT25-$A25</f>
        <v>9.0277777777777769E-3</v>
      </c>
      <c r="BW25" s="39">
        <f t="shared" ref="BW25:BW27" si="181">MINUTE(BV25)</f>
        <v>13</v>
      </c>
      <c r="BX25" s="22">
        <v>1.3194444444444444E-2</v>
      </c>
      <c r="BY25" s="585" t="s">
        <v>183</v>
      </c>
      <c r="BZ25" s="4">
        <f t="shared" ref="BZ25:BZ27" si="182">BX25-$A25</f>
        <v>3.472222222222222E-3</v>
      </c>
      <c r="CA25" s="39">
        <f t="shared" ref="CA25:CA27" si="183">MINUTE(BZ25)</f>
        <v>5</v>
      </c>
      <c r="CB25" s="22">
        <v>3.888888888888889E-2</v>
      </c>
      <c r="CC25" s="602" t="s">
        <v>183</v>
      </c>
      <c r="CD25" s="4">
        <f t="shared" ref="CD25:CD26" si="184">CB25-$A25</f>
        <v>2.9166666666666667E-2</v>
      </c>
      <c r="CE25" s="39">
        <f t="shared" ref="CE25:CE26" si="185">MINUTE(CD25)</f>
        <v>42</v>
      </c>
      <c r="CF25" s="45"/>
      <c r="CI25" s="43"/>
      <c r="CJ25" s="22">
        <v>1.3194444444444444E-2</v>
      </c>
      <c r="CK25" s="667" t="s">
        <v>14</v>
      </c>
      <c r="CL25" s="4">
        <f t="shared" ref="CL25:CL27" si="186">CJ25-$A25</f>
        <v>3.472222222222222E-3</v>
      </c>
      <c r="CM25" s="39">
        <f t="shared" ref="CM25:CM27" si="187">MINUTE(CL25)</f>
        <v>5</v>
      </c>
      <c r="CN25" s="11"/>
      <c r="CQ25" s="43"/>
      <c r="CR25" s="22">
        <v>1.4583333333333332E-2</v>
      </c>
      <c r="CS25" s="750" t="s">
        <v>183</v>
      </c>
      <c r="CT25" s="4">
        <f t="shared" ref="CT25:CT42" si="188">CR25-$A25</f>
        <v>4.8611111111111095E-3</v>
      </c>
      <c r="CU25" s="39">
        <f t="shared" ref="CU25:CU42" si="189">MINUTE(CT25)</f>
        <v>7</v>
      </c>
      <c r="CV25" s="22">
        <v>1.8055555555555557E-2</v>
      </c>
      <c r="CW25" s="794" t="s">
        <v>183</v>
      </c>
      <c r="CX25" s="4">
        <f t="shared" ref="CX25:CX26" si="190">CV25-$A25</f>
        <v>8.333333333333335E-3</v>
      </c>
      <c r="CY25" s="39">
        <f t="shared" ref="CY25:CY26" si="191">MINUTE(CX25)</f>
        <v>12</v>
      </c>
      <c r="CZ25" s="22">
        <v>1.4583333333333332E-2</v>
      </c>
      <c r="DA25" s="818" t="s">
        <v>183</v>
      </c>
      <c r="DB25" s="4">
        <f t="shared" ref="DB25" si="192">CZ25-$A25</f>
        <v>4.8611111111111095E-3</v>
      </c>
      <c r="DC25" s="39">
        <f t="shared" ref="DC25" si="193">MINUTE(DB25)</f>
        <v>7</v>
      </c>
      <c r="DD25" s="11"/>
      <c r="DG25" s="43"/>
    </row>
    <row r="26" spans="1:111" s="5" customFormat="1">
      <c r="A26" s="4">
        <v>2.361111111111111E-2</v>
      </c>
      <c r="B26" s="5" t="s">
        <v>26</v>
      </c>
      <c r="C26" s="15">
        <v>1111</v>
      </c>
      <c r="D26" s="45"/>
      <c r="G26" s="41"/>
      <c r="H26" s="46">
        <v>3.125E-2</v>
      </c>
      <c r="I26" s="5">
        <v>1629</v>
      </c>
      <c r="J26" s="4">
        <f t="shared" si="162"/>
        <v>7.6388888888888895E-3</v>
      </c>
      <c r="K26" s="39">
        <f t="shared" si="163"/>
        <v>11</v>
      </c>
      <c r="L26" s="46">
        <v>3.6805555555555557E-2</v>
      </c>
      <c r="M26" s="5">
        <v>4526</v>
      </c>
      <c r="N26" s="4">
        <f t="shared" ref="N26:N27" si="194">L26-$A26</f>
        <v>1.3194444444444446E-2</v>
      </c>
      <c r="O26" s="39">
        <f t="shared" ref="O26:O27" si="195">MINUTE(N26)</f>
        <v>19</v>
      </c>
      <c r="P26" s="46">
        <v>3.1944444444444449E-2</v>
      </c>
      <c r="Q26" s="5">
        <v>4133</v>
      </c>
      <c r="R26" s="4">
        <f t="shared" si="164"/>
        <v>8.3333333333333384E-3</v>
      </c>
      <c r="S26" s="39">
        <f t="shared" si="165"/>
        <v>12</v>
      </c>
      <c r="T26" s="46">
        <v>2.8472222222222222E-2</v>
      </c>
      <c r="U26" s="5">
        <v>1630</v>
      </c>
      <c r="V26" s="4">
        <f t="shared" ref="V26" si="196">T26-$A26</f>
        <v>4.8611111111111112E-3</v>
      </c>
      <c r="W26" s="39">
        <f t="shared" ref="W26" si="197">MINUTE(V26)</f>
        <v>7</v>
      </c>
      <c r="X26" s="33"/>
      <c r="AA26" s="43"/>
      <c r="AB26" s="11"/>
      <c r="AE26" s="43"/>
      <c r="AF26" s="33"/>
      <c r="AI26" s="43"/>
      <c r="AJ26" s="11"/>
      <c r="AM26" s="43"/>
      <c r="AN26" s="46">
        <v>3.2638888888888891E-2</v>
      </c>
      <c r="AO26" s="5">
        <v>2487</v>
      </c>
      <c r="AP26" s="4">
        <f t="shared" si="168"/>
        <v>9.0277777777777804E-3</v>
      </c>
      <c r="AQ26" s="39">
        <f t="shared" si="169"/>
        <v>13</v>
      </c>
      <c r="AR26" s="11"/>
      <c r="AU26" s="43"/>
      <c r="AV26" s="22">
        <v>2.9166666666666664E-2</v>
      </c>
      <c r="AW26" s="333">
        <v>4150</v>
      </c>
      <c r="AX26" s="4">
        <f t="shared" si="170"/>
        <v>5.5555555555555532E-3</v>
      </c>
      <c r="AY26" s="39">
        <f t="shared" si="171"/>
        <v>8</v>
      </c>
      <c r="AZ26" s="11"/>
      <c r="BC26" s="43"/>
      <c r="BD26" s="22">
        <v>3.9583333333333331E-2</v>
      </c>
      <c r="BE26" s="392">
        <v>0</v>
      </c>
      <c r="BF26" s="4">
        <f t="shared" si="172"/>
        <v>1.5972222222222221E-2</v>
      </c>
      <c r="BG26" s="39">
        <f t="shared" si="173"/>
        <v>23</v>
      </c>
      <c r="BH26" s="11"/>
      <c r="BK26" s="43"/>
      <c r="BL26" s="45"/>
      <c r="BO26" s="43"/>
      <c r="BP26" s="22">
        <v>2.9166666666666664E-2</v>
      </c>
      <c r="BQ26" s="519">
        <v>2431</v>
      </c>
      <c r="BR26" s="4">
        <f t="shared" si="178"/>
        <v>5.5555555555555532E-3</v>
      </c>
      <c r="BS26" s="39">
        <f t="shared" si="179"/>
        <v>8</v>
      </c>
      <c r="BT26" s="22">
        <v>2.9166666666666664E-2</v>
      </c>
      <c r="BU26" s="530">
        <v>3375</v>
      </c>
      <c r="BV26" s="4">
        <f t="shared" si="180"/>
        <v>5.5555555555555532E-3</v>
      </c>
      <c r="BW26" s="39">
        <f t="shared" si="181"/>
        <v>8</v>
      </c>
      <c r="BX26" s="22">
        <v>3.2638888888888891E-2</v>
      </c>
      <c r="BY26" s="585">
        <v>2453</v>
      </c>
      <c r="BZ26" s="4">
        <f t="shared" si="182"/>
        <v>9.0277777777777804E-3</v>
      </c>
      <c r="CA26" s="39">
        <f t="shared" si="183"/>
        <v>13</v>
      </c>
      <c r="CB26" s="22">
        <v>4.3750000000000004E-2</v>
      </c>
      <c r="CC26" s="602">
        <v>4449</v>
      </c>
      <c r="CD26" s="4">
        <f t="shared" si="184"/>
        <v>2.0138888888888894E-2</v>
      </c>
      <c r="CE26" s="39">
        <f t="shared" si="185"/>
        <v>29</v>
      </c>
      <c r="CF26" s="45"/>
      <c r="CI26" s="43"/>
      <c r="CJ26" s="22">
        <v>3.125E-2</v>
      </c>
      <c r="CK26" s="667">
        <v>736</v>
      </c>
      <c r="CL26" s="4">
        <f t="shared" si="186"/>
        <v>7.6388888888888895E-3</v>
      </c>
      <c r="CM26" s="39">
        <f t="shared" si="187"/>
        <v>11</v>
      </c>
      <c r="CN26" s="22">
        <v>3.4722222222222224E-2</v>
      </c>
      <c r="CO26" s="731">
        <v>4470</v>
      </c>
      <c r="CP26" s="4">
        <f t="shared" ref="CP26" si="198">CN26-$A26</f>
        <v>1.1111111111111113E-2</v>
      </c>
      <c r="CQ26" s="39">
        <f t="shared" ref="CQ26" si="199">MINUTE(CP26)</f>
        <v>16</v>
      </c>
      <c r="CR26" s="22">
        <v>3.0555555555555555E-2</v>
      </c>
      <c r="CS26" s="750">
        <v>2004</v>
      </c>
      <c r="CT26" s="4">
        <f t="shared" si="188"/>
        <v>6.9444444444444441E-3</v>
      </c>
      <c r="CU26" s="39">
        <f t="shared" si="189"/>
        <v>10</v>
      </c>
      <c r="CV26" s="22">
        <v>3.2638888888888891E-2</v>
      </c>
      <c r="CW26" s="794">
        <v>3384</v>
      </c>
      <c r="CX26" s="4">
        <f t="shared" si="190"/>
        <v>9.0277777777777804E-3</v>
      </c>
      <c r="CY26" s="39">
        <f t="shared" si="191"/>
        <v>13</v>
      </c>
      <c r="CZ26" s="11"/>
      <c r="DC26" s="43"/>
      <c r="DD26" s="11"/>
      <c r="DG26" s="43"/>
    </row>
    <row r="27" spans="1:111" s="5" customFormat="1">
      <c r="A27" s="4">
        <v>3.0555555555555555E-2</v>
      </c>
      <c r="B27" s="5" t="s">
        <v>27</v>
      </c>
      <c r="C27" s="15">
        <v>100</v>
      </c>
      <c r="D27" s="45"/>
      <c r="F27" s="4"/>
      <c r="G27" s="41"/>
      <c r="H27" s="46">
        <v>3.6805555555555557E-2</v>
      </c>
      <c r="I27" s="5">
        <v>249</v>
      </c>
      <c r="J27" s="4">
        <f t="shared" si="162"/>
        <v>6.2500000000000021E-3</v>
      </c>
      <c r="K27" s="39">
        <f t="shared" si="163"/>
        <v>9</v>
      </c>
      <c r="L27" s="46">
        <v>4.4444444444444446E-2</v>
      </c>
      <c r="M27" s="5">
        <v>241</v>
      </c>
      <c r="N27" s="4">
        <f t="shared" si="194"/>
        <v>1.3888888888888892E-2</v>
      </c>
      <c r="O27" s="39">
        <f t="shared" si="195"/>
        <v>20</v>
      </c>
      <c r="P27" s="45"/>
      <c r="R27" s="4"/>
      <c r="S27" s="39"/>
      <c r="T27" s="11"/>
      <c r="W27" s="43"/>
      <c r="X27" s="33"/>
      <c r="AA27" s="43"/>
      <c r="AB27" s="45"/>
      <c r="AE27" s="43"/>
      <c r="AF27" s="33"/>
      <c r="AI27" s="43"/>
      <c r="AJ27" s="11"/>
      <c r="AM27" s="43"/>
      <c r="AN27" s="46">
        <v>3.6111111111111115E-2</v>
      </c>
      <c r="AO27" s="5">
        <v>2739</v>
      </c>
      <c r="AP27" s="4">
        <f t="shared" si="168"/>
        <v>5.5555555555555601E-3</v>
      </c>
      <c r="AQ27" s="39">
        <f t="shared" si="169"/>
        <v>8</v>
      </c>
      <c r="AR27" s="11"/>
      <c r="AU27" s="43"/>
      <c r="AV27" s="22">
        <v>3.7499999999999999E-2</v>
      </c>
      <c r="AW27" s="333">
        <v>247</v>
      </c>
      <c r="AX27" s="4">
        <f t="shared" si="170"/>
        <v>6.9444444444444441E-3</v>
      </c>
      <c r="AY27" s="39">
        <f t="shared" si="171"/>
        <v>10</v>
      </c>
      <c r="AZ27" s="11"/>
      <c r="BC27" s="43"/>
      <c r="BD27" s="11"/>
      <c r="BG27" s="43"/>
      <c r="BH27" s="22">
        <v>3.888888888888889E-2</v>
      </c>
      <c r="BI27" s="451">
        <v>248</v>
      </c>
      <c r="BJ27" s="4">
        <f t="shared" ref="BJ27:BJ28" si="200">BH27-$A27</f>
        <v>8.333333333333335E-3</v>
      </c>
      <c r="BK27" s="39">
        <f t="shared" ref="BK27:BK28" si="201">MINUTE(BJ27)</f>
        <v>12</v>
      </c>
      <c r="BL27" s="45"/>
      <c r="BO27" s="43"/>
      <c r="BP27" s="22">
        <v>3.9583333333333331E-2</v>
      </c>
      <c r="BQ27" s="519">
        <v>244</v>
      </c>
      <c r="BR27" s="4">
        <f t="shared" si="178"/>
        <v>9.0277777777777769E-3</v>
      </c>
      <c r="BS27" s="39">
        <f t="shared" si="179"/>
        <v>13</v>
      </c>
      <c r="BT27" s="22">
        <v>3.8194444444444441E-2</v>
      </c>
      <c r="BU27" s="530">
        <v>2458</v>
      </c>
      <c r="BV27" s="4">
        <f t="shared" si="180"/>
        <v>7.638888888888886E-3</v>
      </c>
      <c r="BW27" s="39">
        <f t="shared" si="181"/>
        <v>11</v>
      </c>
      <c r="BX27" s="22">
        <v>3.6805555555555557E-2</v>
      </c>
      <c r="BY27" s="585">
        <v>245</v>
      </c>
      <c r="BZ27" s="4">
        <f t="shared" si="182"/>
        <v>6.2500000000000021E-3</v>
      </c>
      <c r="CA27" s="39">
        <f t="shared" si="183"/>
        <v>9</v>
      </c>
      <c r="CB27" s="11"/>
      <c r="CE27" s="43"/>
      <c r="CF27" s="45"/>
      <c r="CI27" s="43"/>
      <c r="CJ27" s="22">
        <v>4.3055555555555562E-2</v>
      </c>
      <c r="CK27" s="668">
        <v>1.3583333333333334</v>
      </c>
      <c r="CL27" s="4">
        <f t="shared" si="186"/>
        <v>1.2500000000000008E-2</v>
      </c>
      <c r="CM27" s="39">
        <f t="shared" si="187"/>
        <v>18</v>
      </c>
      <c r="CN27" s="11"/>
      <c r="CQ27" s="43"/>
      <c r="CR27" s="22">
        <v>3.8194444444444441E-2</v>
      </c>
      <c r="CS27" s="750">
        <v>245</v>
      </c>
      <c r="CT27" s="4">
        <f t="shared" si="188"/>
        <v>7.638888888888886E-3</v>
      </c>
      <c r="CU27" s="39">
        <f t="shared" si="189"/>
        <v>11</v>
      </c>
      <c r="CV27" s="11"/>
      <c r="CY27" s="43"/>
      <c r="CZ27" s="22">
        <v>4.1666666666666664E-2</v>
      </c>
      <c r="DA27" s="818">
        <v>241</v>
      </c>
      <c r="DB27" s="4">
        <f t="shared" ref="DB27" si="202">CZ27-$A27</f>
        <v>1.111111111111111E-2</v>
      </c>
      <c r="DC27" s="39">
        <f t="shared" ref="DC27" si="203">MINUTE(DB27)</f>
        <v>16</v>
      </c>
      <c r="DD27" s="11"/>
      <c r="DG27" s="43"/>
    </row>
    <row r="28" spans="1:111" s="5" customFormat="1">
      <c r="A28" s="4">
        <v>3.9583333333333331E-2</v>
      </c>
      <c r="B28" s="5" t="s">
        <v>41</v>
      </c>
      <c r="C28" s="15" t="s">
        <v>14</v>
      </c>
      <c r="D28" s="45"/>
      <c r="G28" s="41"/>
      <c r="H28" s="46">
        <v>4.4444444444444446E-2</v>
      </c>
      <c r="I28" s="5" t="s">
        <v>192</v>
      </c>
      <c r="J28" s="4">
        <f t="shared" si="162"/>
        <v>4.8611111111111147E-3</v>
      </c>
      <c r="K28" s="39">
        <f t="shared" si="163"/>
        <v>7</v>
      </c>
      <c r="L28" s="45"/>
      <c r="O28" s="43"/>
      <c r="P28" s="46">
        <v>4.5833333333333337E-2</v>
      </c>
      <c r="Q28" s="5" t="s">
        <v>192</v>
      </c>
      <c r="R28" s="4">
        <f t="shared" si="164"/>
        <v>6.2500000000000056E-3</v>
      </c>
      <c r="S28" s="39">
        <f t="shared" si="165"/>
        <v>9</v>
      </c>
      <c r="T28" s="11"/>
      <c r="W28" s="43"/>
      <c r="X28" s="33"/>
      <c r="AA28" s="43"/>
      <c r="AB28" s="22">
        <v>4.3055555555555562E-2</v>
      </c>
      <c r="AC28" s="173" t="s">
        <v>14</v>
      </c>
      <c r="AD28" s="4">
        <f t="shared" ref="AD28" si="204">AB28-$A28</f>
        <v>3.4722222222222307E-3</v>
      </c>
      <c r="AE28" s="39">
        <f t="shared" ref="AE28" si="205">MINUTE(AD28)</f>
        <v>5</v>
      </c>
      <c r="AF28" s="33"/>
      <c r="AI28" s="43"/>
      <c r="AJ28" s="45"/>
      <c r="AM28" s="43"/>
      <c r="AP28" s="4"/>
      <c r="AQ28" s="39"/>
      <c r="AR28" s="11"/>
      <c r="AU28" s="43"/>
      <c r="AV28" s="11"/>
      <c r="AX28" s="4"/>
      <c r="AY28" s="39"/>
      <c r="AZ28" s="11"/>
      <c r="BC28" s="43"/>
      <c r="BD28" s="11"/>
      <c r="BG28" s="43"/>
      <c r="BH28" s="22">
        <v>6.1111111111111116E-2</v>
      </c>
      <c r="BI28" s="451" t="s">
        <v>183</v>
      </c>
      <c r="BJ28" s="4">
        <f t="shared" si="200"/>
        <v>2.1527777777777785E-2</v>
      </c>
      <c r="BK28" s="39">
        <f t="shared" si="201"/>
        <v>31</v>
      </c>
      <c r="BL28" s="45"/>
      <c r="BO28" s="43"/>
      <c r="BP28" s="11"/>
      <c r="BS28" s="43"/>
      <c r="BT28" s="11"/>
      <c r="BW28" s="43"/>
      <c r="BX28" s="11"/>
      <c r="CA28" s="43"/>
      <c r="CB28" s="22">
        <v>4.6527777777777779E-2</v>
      </c>
      <c r="CC28" s="602" t="s">
        <v>183</v>
      </c>
      <c r="CD28" s="4">
        <f t="shared" ref="CD28:CD29" si="206">CB28-$A28</f>
        <v>6.9444444444444475E-3</v>
      </c>
      <c r="CE28" s="39">
        <f t="shared" ref="CE28:CE29" si="207">MINUTE(CD28)</f>
        <v>10</v>
      </c>
      <c r="CF28" s="45"/>
      <c r="CI28" s="43"/>
      <c r="CJ28" s="11"/>
      <c r="CM28" s="43"/>
      <c r="CN28" s="11"/>
      <c r="CQ28" s="43"/>
      <c r="CR28" s="22">
        <v>4.7222222222222221E-2</v>
      </c>
      <c r="CS28" s="750" t="s">
        <v>183</v>
      </c>
      <c r="CT28" s="4">
        <f t="shared" si="188"/>
        <v>7.6388888888888895E-3</v>
      </c>
      <c r="CU28" s="39">
        <f t="shared" si="189"/>
        <v>11</v>
      </c>
      <c r="CV28" s="22">
        <v>6.1805555555555558E-2</v>
      </c>
      <c r="CW28" s="794" t="s">
        <v>265</v>
      </c>
      <c r="CX28" s="4">
        <f t="shared" ref="CX28" si="208">CV28-$A28</f>
        <v>2.2222222222222227E-2</v>
      </c>
      <c r="CY28" s="39">
        <f t="shared" ref="CY28" si="209">MINUTE(CX28)</f>
        <v>32</v>
      </c>
      <c r="CZ28" s="11"/>
      <c r="DC28" s="43"/>
      <c r="DD28" s="45"/>
      <c r="DG28" s="43"/>
    </row>
    <row r="29" spans="1:111" s="5" customFormat="1">
      <c r="A29" s="4">
        <v>4.5138888888888888E-2</v>
      </c>
      <c r="B29" s="5" t="s">
        <v>42</v>
      </c>
      <c r="C29" s="15" t="s">
        <v>21</v>
      </c>
      <c r="D29" s="46">
        <v>5.6250000000000001E-2</v>
      </c>
      <c r="E29" s="5" t="s">
        <v>124</v>
      </c>
      <c r="F29" s="4">
        <f>D29-$A29</f>
        <v>1.1111111111111113E-2</v>
      </c>
      <c r="G29" s="39">
        <f>MINUTE(F29)</f>
        <v>16</v>
      </c>
      <c r="H29" s="46">
        <v>5.0694444444444452E-2</v>
      </c>
      <c r="I29" s="5" t="s">
        <v>21</v>
      </c>
      <c r="J29" s="4">
        <f t="shared" si="162"/>
        <v>5.5555555555555636E-3</v>
      </c>
      <c r="K29" s="39">
        <f t="shared" si="163"/>
        <v>8</v>
      </c>
      <c r="L29" s="46">
        <v>5.0694444444444452E-2</v>
      </c>
      <c r="M29" s="5" t="s">
        <v>124</v>
      </c>
      <c r="N29" s="4">
        <f t="shared" ref="N29" si="210">L29-$A29</f>
        <v>5.5555555555555636E-3</v>
      </c>
      <c r="O29" s="39">
        <f t="shared" ref="O29" si="211">MINUTE(N29)</f>
        <v>8</v>
      </c>
      <c r="P29" s="46">
        <v>4.9305555555555554E-2</v>
      </c>
      <c r="Q29" s="5" t="s">
        <v>204</v>
      </c>
      <c r="R29" s="4">
        <f t="shared" si="164"/>
        <v>4.1666666666666657E-3</v>
      </c>
      <c r="S29" s="39">
        <f t="shared" si="165"/>
        <v>6</v>
      </c>
      <c r="T29" s="46">
        <v>4.7916666666666663E-2</v>
      </c>
      <c r="U29" s="5" t="s">
        <v>124</v>
      </c>
      <c r="V29" s="4">
        <f t="shared" ref="V29" si="212">T29-$A29</f>
        <v>2.7777777777777748E-3</v>
      </c>
      <c r="W29" s="39">
        <f t="shared" ref="W29" si="213">MINUTE(V29)</f>
        <v>4</v>
      </c>
      <c r="X29" s="33"/>
      <c r="AA29" s="43"/>
      <c r="AB29" s="45"/>
      <c r="AE29" s="43"/>
      <c r="AF29" s="33"/>
      <c r="AI29" s="43"/>
      <c r="AJ29" s="45"/>
      <c r="AM29" s="43"/>
      <c r="AN29" s="46">
        <v>4.9305555555555554E-2</v>
      </c>
      <c r="AO29" s="5" t="s">
        <v>124</v>
      </c>
      <c r="AP29" s="4">
        <f>AN30-$A29</f>
        <v>1.5972222222222228E-2</v>
      </c>
      <c r="AQ29" s="39">
        <f t="shared" si="169"/>
        <v>23</v>
      </c>
      <c r="AR29" s="22">
        <v>5.8333333333333327E-2</v>
      </c>
      <c r="AS29" s="310" t="s">
        <v>124</v>
      </c>
      <c r="AT29" s="4">
        <f t="shared" ref="AT29" si="214">AR29-$A29</f>
        <v>1.3194444444444439E-2</v>
      </c>
      <c r="AU29" s="39">
        <f t="shared" ref="AU29" si="215">MINUTE(AT29)</f>
        <v>19</v>
      </c>
      <c r="AV29" s="22">
        <v>5.2777777777777778E-2</v>
      </c>
      <c r="AW29" s="333" t="s">
        <v>222</v>
      </c>
      <c r="AX29" s="4">
        <f t="shared" si="170"/>
        <v>7.6388888888888895E-3</v>
      </c>
      <c r="AY29" s="39">
        <f t="shared" si="171"/>
        <v>11</v>
      </c>
      <c r="AZ29" s="45"/>
      <c r="BC29" s="43"/>
      <c r="BD29" s="22">
        <v>5.5555555555555552E-2</v>
      </c>
      <c r="BE29" s="392" t="s">
        <v>21</v>
      </c>
      <c r="BF29" s="4">
        <f t="shared" ref="BF29" si="216">BD29-$A29</f>
        <v>1.0416666666666664E-2</v>
      </c>
      <c r="BG29" s="39">
        <f t="shared" ref="BG29" si="217">MINUTE(BF29)</f>
        <v>15</v>
      </c>
      <c r="BH29" s="11"/>
      <c r="BK29" s="43"/>
      <c r="BL29" s="46">
        <v>5.5555555555555552E-2</v>
      </c>
      <c r="BM29" s="5" t="s">
        <v>222</v>
      </c>
      <c r="BN29" s="4">
        <f t="shared" ref="BN29" si="218">BL29-$A29</f>
        <v>1.0416666666666664E-2</v>
      </c>
      <c r="BO29" s="39">
        <f t="shared" ref="BO29" si="219">MINUTE(BN29)</f>
        <v>15</v>
      </c>
      <c r="BP29" s="22">
        <v>5.2083333333333336E-2</v>
      </c>
      <c r="BQ29" s="519" t="s">
        <v>124</v>
      </c>
      <c r="BR29" s="4">
        <f t="shared" ref="BR29" si="220">BP29-$A29</f>
        <v>6.9444444444444475E-3</v>
      </c>
      <c r="BS29" s="39">
        <f t="shared" ref="BS29" si="221">MINUTE(BR29)</f>
        <v>10</v>
      </c>
      <c r="BT29" s="22">
        <v>4.9999999999999996E-2</v>
      </c>
      <c r="BU29" s="530" t="s">
        <v>235</v>
      </c>
      <c r="BV29" s="4">
        <f t="shared" ref="BV29:BV31" si="222">BT29-$A29</f>
        <v>4.8611111111111077E-3</v>
      </c>
      <c r="BW29" s="39">
        <f t="shared" ref="BW29:BW31" si="223">MINUTE(BV29)</f>
        <v>7</v>
      </c>
      <c r="BX29" s="11"/>
      <c r="CA29" s="43"/>
      <c r="CB29" s="22">
        <v>4.9305555555555554E-2</v>
      </c>
      <c r="CC29" s="602" t="s">
        <v>124</v>
      </c>
      <c r="CD29" s="4">
        <f t="shared" si="206"/>
        <v>4.1666666666666657E-3</v>
      </c>
      <c r="CE29" s="39">
        <f t="shared" si="207"/>
        <v>6</v>
      </c>
      <c r="CF29" s="22">
        <v>6.1111111111111116E-2</v>
      </c>
      <c r="CG29" s="645" t="s">
        <v>124</v>
      </c>
      <c r="CH29" s="4">
        <f t="shared" ref="CH29" si="224">CF29-$A29</f>
        <v>1.5972222222222228E-2</v>
      </c>
      <c r="CI29" s="39">
        <f t="shared" ref="CI29" si="225">MINUTE(CH29)</f>
        <v>23</v>
      </c>
      <c r="CJ29" s="22">
        <v>4.8611111111111112E-2</v>
      </c>
      <c r="CK29" s="667" t="s">
        <v>21</v>
      </c>
      <c r="CL29" s="4">
        <f t="shared" ref="CL29" si="226">CJ29-$A29</f>
        <v>3.4722222222222238E-3</v>
      </c>
      <c r="CM29" s="39">
        <f t="shared" ref="CM29" si="227">MINUTE(CL29)</f>
        <v>5</v>
      </c>
      <c r="CN29" s="45"/>
      <c r="CQ29" s="43"/>
      <c r="CR29" s="22">
        <v>5.347222222222222E-2</v>
      </c>
      <c r="CS29" s="750" t="s">
        <v>124</v>
      </c>
      <c r="CT29" s="4">
        <f t="shared" si="188"/>
        <v>8.3333333333333315E-3</v>
      </c>
      <c r="CU29" s="39">
        <f t="shared" si="189"/>
        <v>12</v>
      </c>
      <c r="CV29" s="11"/>
      <c r="CY29" s="43"/>
      <c r="CZ29" s="11"/>
      <c r="DC29" s="43"/>
      <c r="DD29" s="45"/>
      <c r="DG29" s="43"/>
    </row>
    <row r="30" spans="1:111" s="5" customFormat="1">
      <c r="A30" s="4">
        <v>5.6944444444444443E-2</v>
      </c>
      <c r="B30" s="5" t="s">
        <v>43</v>
      </c>
      <c r="C30" s="15" t="s">
        <v>14</v>
      </c>
      <c r="D30" s="45"/>
      <c r="G30" s="41"/>
      <c r="H30" s="46">
        <v>6.25E-2</v>
      </c>
      <c r="I30" s="5" t="s">
        <v>192</v>
      </c>
      <c r="J30" s="4">
        <f t="shared" si="162"/>
        <v>5.5555555555555566E-3</v>
      </c>
      <c r="K30" s="39">
        <f t="shared" si="163"/>
        <v>8</v>
      </c>
      <c r="L30" s="45"/>
      <c r="O30" s="43"/>
      <c r="P30" s="46">
        <v>6.0416666666666667E-2</v>
      </c>
      <c r="Q30" s="5" t="s">
        <v>192</v>
      </c>
      <c r="R30" s="4">
        <f t="shared" si="164"/>
        <v>3.4722222222222238E-3</v>
      </c>
      <c r="S30" s="39">
        <f t="shared" si="165"/>
        <v>5</v>
      </c>
      <c r="T30" s="11"/>
      <c r="W30" s="43"/>
      <c r="X30" s="33"/>
      <c r="AA30" s="43"/>
      <c r="AB30" s="33"/>
      <c r="AE30" s="43"/>
      <c r="AF30" s="33"/>
      <c r="AI30" s="43"/>
      <c r="AJ30" s="45"/>
      <c r="AM30" s="43"/>
      <c r="AN30" s="46">
        <v>6.1111111111111116E-2</v>
      </c>
      <c r="AO30" s="5" t="s">
        <v>14</v>
      </c>
      <c r="AP30" s="4">
        <f t="shared" si="168"/>
        <v>4.1666666666666727E-3</v>
      </c>
      <c r="AQ30" s="39">
        <f t="shared" si="169"/>
        <v>6</v>
      </c>
      <c r="AR30" s="11"/>
      <c r="AU30" s="43"/>
      <c r="AV30" s="22">
        <v>6.25E-2</v>
      </c>
      <c r="AW30" s="333" t="s">
        <v>14</v>
      </c>
      <c r="AX30" s="4">
        <f t="shared" si="170"/>
        <v>5.5555555555555566E-3</v>
      </c>
      <c r="AY30" s="39">
        <f t="shared" si="171"/>
        <v>8</v>
      </c>
      <c r="AZ30" s="22"/>
      <c r="BA30" s="375"/>
      <c r="BC30" s="43"/>
      <c r="BD30" s="11"/>
      <c r="BG30" s="43"/>
      <c r="BH30" s="11"/>
      <c r="BK30" s="43"/>
      <c r="BL30" s="45"/>
      <c r="BO30" s="43"/>
      <c r="BP30" s="11"/>
      <c r="BS30" s="43"/>
      <c r="BT30" s="22">
        <v>6.1111111111111116E-2</v>
      </c>
      <c r="BU30" s="530" t="s">
        <v>183</v>
      </c>
      <c r="BV30" s="4">
        <f t="shared" si="222"/>
        <v>4.1666666666666727E-3</v>
      </c>
      <c r="BW30" s="39">
        <f t="shared" si="223"/>
        <v>6</v>
      </c>
      <c r="BX30" s="45"/>
      <c r="CA30" s="43"/>
      <c r="CB30" s="33"/>
      <c r="CE30" s="43"/>
      <c r="CF30" s="45"/>
      <c r="CI30" s="43"/>
      <c r="CJ30" s="11"/>
      <c r="CM30" s="43"/>
      <c r="CN30" s="45"/>
      <c r="CQ30" s="43"/>
      <c r="CR30" s="22">
        <v>6.5277777777777782E-2</v>
      </c>
      <c r="CS30" s="750" t="s">
        <v>183</v>
      </c>
      <c r="CT30" s="4">
        <f t="shared" si="188"/>
        <v>8.3333333333333384E-3</v>
      </c>
      <c r="CU30" s="39">
        <f t="shared" si="189"/>
        <v>12</v>
      </c>
      <c r="CV30" s="11"/>
      <c r="CY30" s="43"/>
      <c r="CZ30" s="11"/>
      <c r="DC30" s="43"/>
      <c r="DD30" s="22"/>
      <c r="DE30" s="859"/>
      <c r="DG30" s="43"/>
    </row>
    <row r="31" spans="1:111" s="5" customFormat="1">
      <c r="A31" s="4">
        <v>6.458333333333334E-2</v>
      </c>
      <c r="B31" s="5" t="s">
        <v>44</v>
      </c>
      <c r="C31" s="15" t="s">
        <v>17</v>
      </c>
      <c r="D31" s="45"/>
      <c r="G31" s="41"/>
      <c r="H31" s="45"/>
      <c r="J31" s="4"/>
      <c r="K31" s="39"/>
      <c r="L31" s="45"/>
      <c r="O31" s="43"/>
      <c r="P31" s="45"/>
      <c r="S31" s="43"/>
      <c r="T31" s="11"/>
      <c r="W31" s="43"/>
      <c r="X31" s="33"/>
      <c r="AA31" s="43"/>
      <c r="AB31" s="33"/>
      <c r="AE31" s="43"/>
      <c r="AF31" s="33"/>
      <c r="AI31" s="43"/>
      <c r="AJ31" s="45"/>
      <c r="AM31" s="43"/>
      <c r="AN31" s="46">
        <v>7.4305555555555555E-2</v>
      </c>
      <c r="AO31" s="5">
        <v>60</v>
      </c>
      <c r="AP31" s="4">
        <f t="shared" si="168"/>
        <v>9.7222222222222154E-3</v>
      </c>
      <c r="AQ31" s="39">
        <f t="shared" si="169"/>
        <v>14</v>
      </c>
      <c r="AR31" s="11"/>
      <c r="AU31" s="43"/>
      <c r="AV31" s="22">
        <v>7.7083333333333337E-2</v>
      </c>
      <c r="AW31" s="335">
        <v>1.16875</v>
      </c>
      <c r="AX31" s="4">
        <f t="shared" si="170"/>
        <v>1.2499999999999997E-2</v>
      </c>
      <c r="AY31" s="39">
        <f t="shared" si="171"/>
        <v>18</v>
      </c>
      <c r="AZ31" s="11"/>
      <c r="BC31" s="43"/>
      <c r="BD31" s="11"/>
      <c r="BG31" s="43"/>
      <c r="BH31" s="22">
        <v>7.8472222222222221E-2</v>
      </c>
      <c r="BI31" s="452">
        <v>1.6048611111111111</v>
      </c>
      <c r="BJ31" s="4">
        <f t="shared" ref="BJ31:BJ32" si="228">BH31-$A31</f>
        <v>1.3888888888888881E-2</v>
      </c>
      <c r="BK31" s="39">
        <f t="shared" ref="BK31:BK32" si="229">MINUTE(BJ31)</f>
        <v>20</v>
      </c>
      <c r="BL31" s="45"/>
      <c r="BO31" s="43"/>
      <c r="BP31" s="22">
        <v>7.013888888888889E-2</v>
      </c>
      <c r="BQ31" s="519">
        <v>34</v>
      </c>
      <c r="BR31" s="4">
        <f t="shared" ref="BR31:BR32" si="230">BP31-$A31</f>
        <v>5.5555555555555497E-3</v>
      </c>
      <c r="BS31" s="39">
        <f t="shared" ref="BS31:BS32" si="231">MINUTE(BR31)</f>
        <v>8</v>
      </c>
      <c r="BT31" s="22">
        <v>7.6388888888888895E-2</v>
      </c>
      <c r="BU31" s="530">
        <v>155</v>
      </c>
      <c r="BV31" s="4">
        <f t="shared" si="222"/>
        <v>1.1805555555555555E-2</v>
      </c>
      <c r="BW31" s="39">
        <f t="shared" si="223"/>
        <v>17</v>
      </c>
      <c r="BX31" s="22">
        <v>7.2916666666666671E-2</v>
      </c>
      <c r="BY31" s="585">
        <v>0</v>
      </c>
      <c r="BZ31" s="4">
        <f t="shared" ref="BZ31:BZ32" si="232">BX31-$A31</f>
        <v>8.3333333333333315E-3</v>
      </c>
      <c r="CA31" s="39">
        <f t="shared" ref="CA31:CA32" si="233">MINUTE(BZ31)</f>
        <v>12</v>
      </c>
      <c r="CB31" s="33"/>
      <c r="CE31" s="43"/>
      <c r="CF31" s="45"/>
      <c r="CI31" s="43"/>
      <c r="CJ31" s="11"/>
      <c r="CM31" s="43"/>
      <c r="CN31" s="22">
        <v>7.013888888888889E-2</v>
      </c>
      <c r="CO31" s="732">
        <v>1.8187499999999999</v>
      </c>
      <c r="CP31" s="4">
        <f t="shared" ref="CP31" si="234">CN31-$A31</f>
        <v>5.5555555555555497E-3</v>
      </c>
      <c r="CQ31" s="39">
        <f t="shared" ref="CQ31" si="235">MINUTE(CP31)</f>
        <v>8</v>
      </c>
      <c r="CR31" s="22">
        <v>7.3611111111111113E-2</v>
      </c>
      <c r="CS31" s="750">
        <v>60</v>
      </c>
      <c r="CT31" s="4">
        <f t="shared" si="188"/>
        <v>9.0277777777777735E-3</v>
      </c>
      <c r="CU31" s="39">
        <f t="shared" si="189"/>
        <v>13</v>
      </c>
      <c r="CV31" s="22">
        <v>7.5694444444444439E-2</v>
      </c>
      <c r="CW31" s="794" t="s">
        <v>266</v>
      </c>
      <c r="CX31" s="4">
        <f t="shared" ref="CX31" si="236">CV31-$A31</f>
        <v>1.1111111111111099E-2</v>
      </c>
      <c r="CY31" s="39">
        <f t="shared" ref="CY31" si="237">MINUTE(CX31)</f>
        <v>16</v>
      </c>
      <c r="CZ31" s="11"/>
      <c r="DC31" s="43"/>
      <c r="DD31" s="11"/>
      <c r="DG31" s="43"/>
    </row>
    <row r="32" spans="1:111" s="5" customFormat="1">
      <c r="A32" s="6" t="s">
        <v>28</v>
      </c>
      <c r="B32" s="5" t="s">
        <v>45</v>
      </c>
      <c r="C32" s="15" t="s">
        <v>14</v>
      </c>
      <c r="D32" s="45"/>
      <c r="G32" s="41"/>
      <c r="H32" s="46">
        <v>7.9166666666666663E-2</v>
      </c>
      <c r="I32" s="5" t="s">
        <v>192</v>
      </c>
      <c r="J32" s="4">
        <f t="shared" si="162"/>
        <v>3.4722222222222238E-3</v>
      </c>
      <c r="K32" s="39">
        <f t="shared" si="163"/>
        <v>5</v>
      </c>
      <c r="L32" s="45"/>
      <c r="O32" s="43"/>
      <c r="P32" s="33"/>
      <c r="S32" s="43"/>
      <c r="T32" s="46">
        <v>9.6527777777777768E-2</v>
      </c>
      <c r="U32" s="5" t="s">
        <v>183</v>
      </c>
      <c r="V32" s="4">
        <f t="shared" ref="V32:V33" si="238">T32-$A32</f>
        <v>2.0833333333333329E-2</v>
      </c>
      <c r="W32" s="39">
        <f t="shared" ref="W32:W33" si="239">MINUTE(V32)</f>
        <v>30</v>
      </c>
      <c r="X32" s="33"/>
      <c r="AA32" s="43"/>
      <c r="AB32" s="33"/>
      <c r="AE32" s="43"/>
      <c r="AF32" s="33"/>
      <c r="AI32" s="43"/>
      <c r="AJ32" s="45"/>
      <c r="AM32" s="43"/>
      <c r="AN32" s="46">
        <v>9.2361111111111116E-2</v>
      </c>
      <c r="AO32" s="5" t="s">
        <v>14</v>
      </c>
      <c r="AP32" s="4">
        <f t="shared" si="168"/>
        <v>1.6666666666666677E-2</v>
      </c>
      <c r="AQ32" s="39">
        <f t="shared" si="169"/>
        <v>24</v>
      </c>
      <c r="AR32" s="22">
        <v>9.7916666666666666E-2</v>
      </c>
      <c r="AS32" s="310" t="s">
        <v>183</v>
      </c>
      <c r="AT32" s="4">
        <f t="shared" ref="AT32" si="240">AR32-$A32</f>
        <v>2.2222222222222227E-2</v>
      </c>
      <c r="AU32" s="39">
        <f t="shared" ref="AU32" si="241">MINUTE(AT32)</f>
        <v>32</v>
      </c>
      <c r="AV32" s="22">
        <v>7.9861111111111105E-2</v>
      </c>
      <c r="AW32" s="333" t="s">
        <v>14</v>
      </c>
      <c r="AX32" s="4">
        <f t="shared" si="170"/>
        <v>4.1666666666666657E-3</v>
      </c>
      <c r="AY32" s="39">
        <f t="shared" si="171"/>
        <v>6</v>
      </c>
      <c r="AZ32" s="11"/>
      <c r="BC32" s="43"/>
      <c r="BD32" s="22">
        <v>8.4027777777777771E-2</v>
      </c>
      <c r="BE32" s="392" t="s">
        <v>183</v>
      </c>
      <c r="BF32" s="4">
        <f t="shared" ref="BF32:BF33" si="242">BD32-$A32</f>
        <v>8.3333333333333315E-3</v>
      </c>
      <c r="BG32" s="39">
        <f t="shared" ref="BG32:BG33" si="243">MINUTE(BF32)</f>
        <v>12</v>
      </c>
      <c r="BH32" s="22">
        <v>9.1666666666666674E-2</v>
      </c>
      <c r="BI32" s="451" t="s">
        <v>183</v>
      </c>
      <c r="BJ32" s="4">
        <f t="shared" si="228"/>
        <v>1.5972222222222235E-2</v>
      </c>
      <c r="BK32" s="39">
        <f t="shared" si="229"/>
        <v>23</v>
      </c>
      <c r="BL32" s="45"/>
      <c r="BO32" s="43"/>
      <c r="BP32" s="22">
        <v>8.3333333333333329E-2</v>
      </c>
      <c r="BQ32" s="519" t="s">
        <v>183</v>
      </c>
      <c r="BR32" s="4">
        <f t="shared" si="230"/>
        <v>7.6388888888888895E-3</v>
      </c>
      <c r="BS32" s="39">
        <f t="shared" si="231"/>
        <v>11</v>
      </c>
      <c r="BT32" s="11"/>
      <c r="BW32" s="43"/>
      <c r="BX32" s="22">
        <v>8.0555555555555561E-2</v>
      </c>
      <c r="BY32" s="585" t="s">
        <v>183</v>
      </c>
      <c r="BZ32" s="4">
        <f t="shared" si="232"/>
        <v>4.8611111111111216E-3</v>
      </c>
      <c r="CA32" s="39">
        <f t="shared" si="233"/>
        <v>7</v>
      </c>
      <c r="CB32" s="33"/>
      <c r="CE32" s="43"/>
      <c r="CF32" s="45"/>
      <c r="CI32" s="43"/>
      <c r="CJ32" s="22">
        <v>8.6805555555555566E-2</v>
      </c>
      <c r="CK32" s="667" t="s">
        <v>14</v>
      </c>
      <c r="CL32" s="4">
        <f t="shared" ref="CL32:CL33" si="244">CJ32-$A32</f>
        <v>1.1111111111111127E-2</v>
      </c>
      <c r="CM32" s="39">
        <f t="shared" ref="CM32:CM33" si="245">MINUTE(CL32)</f>
        <v>16</v>
      </c>
      <c r="CN32" s="11"/>
      <c r="CQ32" s="43"/>
      <c r="CR32" s="22">
        <v>7.8472222222222221E-2</v>
      </c>
      <c r="CS32" s="750" t="s">
        <v>183</v>
      </c>
      <c r="CT32" s="4">
        <f t="shared" si="188"/>
        <v>2.7777777777777818E-3</v>
      </c>
      <c r="CU32" s="39">
        <f t="shared" si="189"/>
        <v>4</v>
      </c>
      <c r="CV32" s="11"/>
      <c r="CY32" s="43"/>
      <c r="CZ32" s="11"/>
      <c r="DC32" s="43"/>
      <c r="DD32" s="11"/>
      <c r="DG32" s="43"/>
    </row>
    <row r="33" spans="1:111" s="5" customFormat="1">
      <c r="A33" s="6" t="s">
        <v>29</v>
      </c>
      <c r="B33" s="5" t="s">
        <v>46</v>
      </c>
      <c r="C33" s="15" t="s">
        <v>16</v>
      </c>
      <c r="D33" s="45"/>
      <c r="G33" s="41"/>
      <c r="H33" s="46">
        <v>0.10277777777777779</v>
      </c>
      <c r="I33" s="5" t="s">
        <v>196</v>
      </c>
      <c r="J33" s="4">
        <f t="shared" si="162"/>
        <v>7.6388888888889034E-3</v>
      </c>
      <c r="K33" s="39">
        <f t="shared" si="163"/>
        <v>11</v>
      </c>
      <c r="L33" s="45"/>
      <c r="O33" s="43"/>
      <c r="P33" s="33"/>
      <c r="S33" s="43"/>
      <c r="T33" s="46">
        <v>9.8611111111111108E-2</v>
      </c>
      <c r="U33" s="5" t="s">
        <v>172</v>
      </c>
      <c r="V33" s="4">
        <f t="shared" si="238"/>
        <v>3.4722222222222238E-3</v>
      </c>
      <c r="W33" s="39">
        <f t="shared" si="239"/>
        <v>5</v>
      </c>
      <c r="X33" s="33"/>
      <c r="AA33" s="43"/>
      <c r="AB33" s="33"/>
      <c r="AE33" s="43"/>
      <c r="AF33" s="33"/>
      <c r="AI33" s="43"/>
      <c r="AJ33" s="45"/>
      <c r="AM33" s="43"/>
      <c r="AN33" s="45"/>
      <c r="AP33" s="4"/>
      <c r="AQ33" s="39"/>
      <c r="AR33" s="11"/>
      <c r="AU33" s="43"/>
      <c r="AV33" s="22">
        <v>0.10347222222222223</v>
      </c>
      <c r="AW33" s="333" t="s">
        <v>16</v>
      </c>
      <c r="AX33" s="4">
        <f t="shared" si="170"/>
        <v>8.3333333333333454E-3</v>
      </c>
      <c r="AY33" s="39">
        <f t="shared" si="171"/>
        <v>12</v>
      </c>
      <c r="AZ33" s="45"/>
      <c r="BC33" s="43"/>
      <c r="BD33" s="22">
        <v>0.10277777777777779</v>
      </c>
      <c r="BE33" s="392" t="s">
        <v>172</v>
      </c>
      <c r="BF33" s="4">
        <f t="shared" si="242"/>
        <v>7.6388888888889034E-3</v>
      </c>
      <c r="BG33" s="39">
        <f t="shared" si="243"/>
        <v>11</v>
      </c>
      <c r="BH33" s="11"/>
      <c r="BK33" s="43"/>
      <c r="BL33" s="45"/>
      <c r="BO33" s="43"/>
      <c r="BP33" s="11"/>
      <c r="BS33" s="43"/>
      <c r="BT33" s="22">
        <v>0.10416666666666667</v>
      </c>
      <c r="BU33" s="530" t="s">
        <v>246</v>
      </c>
      <c r="BV33" s="4">
        <f t="shared" ref="BV33:BV34" si="246">BT33-$A33</f>
        <v>9.0277777777777873E-3</v>
      </c>
      <c r="BW33" s="39">
        <f t="shared" ref="BW33:BW34" si="247">MINUTE(BV33)</f>
        <v>13</v>
      </c>
      <c r="BX33" s="33"/>
      <c r="CA33" s="43"/>
      <c r="CB33" s="33"/>
      <c r="CE33" s="43"/>
      <c r="CF33" s="45"/>
      <c r="CI33" s="43"/>
      <c r="CJ33" s="22">
        <v>9.9999999999999992E-2</v>
      </c>
      <c r="CK33" s="667" t="s">
        <v>16</v>
      </c>
      <c r="CL33" s="4">
        <f t="shared" si="244"/>
        <v>4.8611111111111077E-3</v>
      </c>
      <c r="CM33" s="39">
        <f t="shared" si="245"/>
        <v>7</v>
      </c>
      <c r="CN33" s="22">
        <v>9.930555555555555E-2</v>
      </c>
      <c r="CO33" s="731" t="s">
        <v>172</v>
      </c>
      <c r="CP33" s="4">
        <f t="shared" ref="CP33" si="248">CN33-$A33</f>
        <v>4.1666666666666657E-3</v>
      </c>
      <c r="CQ33" s="39">
        <f t="shared" ref="CQ33" si="249">MINUTE(CP33)</f>
        <v>6</v>
      </c>
      <c r="CR33" s="22">
        <v>0.1013888888888889</v>
      </c>
      <c r="CS33" s="750" t="s">
        <v>172</v>
      </c>
      <c r="CT33" s="4">
        <f t="shared" si="188"/>
        <v>6.2500000000000194E-3</v>
      </c>
      <c r="CU33" s="39">
        <f t="shared" si="189"/>
        <v>9</v>
      </c>
      <c r="CV33" s="22">
        <v>0.10208333333333335</v>
      </c>
      <c r="CW33" s="794" t="s">
        <v>172</v>
      </c>
      <c r="CX33" s="4">
        <f t="shared" ref="CX33" si="250">CV33-$A33</f>
        <v>6.9444444444444614E-3</v>
      </c>
      <c r="CY33" s="39">
        <f t="shared" ref="CY33" si="251">MINUTE(CX33)</f>
        <v>10</v>
      </c>
      <c r="CZ33" s="45"/>
      <c r="DC33" s="43"/>
      <c r="DD33" s="45"/>
      <c r="DG33" s="43"/>
    </row>
    <row r="34" spans="1:111" s="5" customFormat="1">
      <c r="A34" s="6" t="s">
        <v>30</v>
      </c>
      <c r="B34" s="5" t="s">
        <v>44</v>
      </c>
      <c r="C34" s="15" t="s">
        <v>17</v>
      </c>
      <c r="D34" s="45"/>
      <c r="G34" s="41"/>
      <c r="H34" s="46">
        <v>0.10555555555555556</v>
      </c>
      <c r="I34" s="5">
        <v>60</v>
      </c>
      <c r="J34" s="4">
        <f t="shared" si="162"/>
        <v>3.4722222222222099E-3</v>
      </c>
      <c r="K34" s="39">
        <f t="shared" si="163"/>
        <v>5</v>
      </c>
      <c r="L34" s="45"/>
      <c r="O34" s="43"/>
      <c r="P34" s="33"/>
      <c r="S34" s="43"/>
      <c r="T34" s="11"/>
      <c r="W34" s="43"/>
      <c r="X34" s="33"/>
      <c r="AA34" s="43"/>
      <c r="AB34" s="33"/>
      <c r="AE34" s="43"/>
      <c r="AF34" s="33"/>
      <c r="AI34" s="43"/>
      <c r="AJ34" s="45"/>
      <c r="AM34" s="43"/>
      <c r="AN34" s="45"/>
      <c r="AP34" s="4"/>
      <c r="AQ34" s="39"/>
      <c r="AR34" s="11"/>
      <c r="AU34" s="43"/>
      <c r="AV34" s="22">
        <v>0.10694444444444444</v>
      </c>
      <c r="AW34" s="334">
        <v>0.28263888888888888</v>
      </c>
      <c r="AX34" s="4">
        <f t="shared" si="170"/>
        <v>4.8611111111110938E-3</v>
      </c>
      <c r="AY34" s="39">
        <f t="shared" si="171"/>
        <v>7</v>
      </c>
      <c r="AZ34" s="45"/>
      <c r="BC34" s="43"/>
      <c r="BD34" s="11"/>
      <c r="BG34" s="43"/>
      <c r="BH34" s="11"/>
      <c r="BK34" s="43"/>
      <c r="BL34" s="45"/>
      <c r="BO34" s="43"/>
      <c r="BP34" s="11"/>
      <c r="BS34" s="43"/>
      <c r="BT34" s="22">
        <v>0.10625</v>
      </c>
      <c r="BU34" s="530">
        <v>60</v>
      </c>
      <c r="BV34" s="4">
        <f t="shared" si="246"/>
        <v>4.1666666666666519E-3</v>
      </c>
      <c r="BW34" s="39">
        <f t="shared" si="247"/>
        <v>6</v>
      </c>
      <c r="BX34" s="33"/>
      <c r="CA34" s="43"/>
      <c r="CB34" s="33"/>
      <c r="CE34" s="43"/>
      <c r="CF34" s="45"/>
      <c r="CI34" s="43"/>
      <c r="CJ34" s="11"/>
      <c r="CM34" s="43"/>
      <c r="CN34" s="33"/>
      <c r="CQ34" s="43"/>
      <c r="CR34" s="11"/>
      <c r="CT34" s="4"/>
      <c r="CU34" s="39"/>
      <c r="CV34" s="45"/>
      <c r="CY34" s="43"/>
      <c r="CZ34" s="45"/>
      <c r="DC34" s="43"/>
      <c r="DD34" s="45"/>
      <c r="DG34" s="43"/>
    </row>
    <row r="35" spans="1:111" s="5" customFormat="1">
      <c r="A35" s="6" t="s">
        <v>31</v>
      </c>
      <c r="B35" s="5" t="s">
        <v>25</v>
      </c>
      <c r="C35" s="15" t="s">
        <v>14</v>
      </c>
      <c r="D35" s="46">
        <v>0.11458333333333333</v>
      </c>
      <c r="E35" s="5" t="s">
        <v>183</v>
      </c>
      <c r="F35" s="4">
        <f>D35-$A35</f>
        <v>6.2499999999999917E-3</v>
      </c>
      <c r="G35" s="39">
        <f>MINUTE(F35)</f>
        <v>9</v>
      </c>
      <c r="H35" s="45"/>
      <c r="J35" s="4"/>
      <c r="K35" s="39"/>
      <c r="L35" s="33"/>
      <c r="O35" s="43"/>
      <c r="P35" s="33"/>
      <c r="S35" s="43"/>
      <c r="T35" s="45"/>
      <c r="W35" s="43"/>
      <c r="X35" s="33"/>
      <c r="AA35" s="43"/>
      <c r="AB35" s="33"/>
      <c r="AE35" s="43"/>
      <c r="AF35" s="33"/>
      <c r="AI35" s="43"/>
      <c r="AJ35" s="45"/>
      <c r="AM35" s="43"/>
      <c r="AN35" s="46">
        <v>0.1125</v>
      </c>
      <c r="AO35" s="5" t="s">
        <v>183</v>
      </c>
      <c r="AP35" s="4">
        <f t="shared" si="168"/>
        <v>4.1666666666666657E-3</v>
      </c>
      <c r="AQ35" s="39">
        <f t="shared" si="169"/>
        <v>6</v>
      </c>
      <c r="AR35" s="11"/>
      <c r="AU35" s="43"/>
      <c r="AV35" s="11"/>
      <c r="AX35" s="4"/>
      <c r="AY35" s="39"/>
      <c r="AZ35" s="45"/>
      <c r="BC35" s="43"/>
      <c r="BD35" s="11"/>
      <c r="BG35" s="43"/>
      <c r="BH35" s="22">
        <v>0.11527777777777777</v>
      </c>
      <c r="BI35" s="451" t="s">
        <v>210</v>
      </c>
      <c r="BJ35" s="4">
        <f t="shared" ref="BJ35" si="252">BH35-$A35</f>
        <v>6.9444444444444337E-3</v>
      </c>
      <c r="BK35" s="39">
        <f t="shared" ref="BK35" si="253">MINUTE(BJ35)</f>
        <v>10</v>
      </c>
      <c r="BL35" s="46">
        <v>0.1125</v>
      </c>
      <c r="BM35" s="5" t="s">
        <v>183</v>
      </c>
      <c r="BN35" s="4">
        <f t="shared" ref="BN35:BN36" si="254">BL35-$A35</f>
        <v>4.1666666666666657E-3</v>
      </c>
      <c r="BO35" s="39">
        <f t="shared" ref="BO35:BO36" si="255">MINUTE(BN35)</f>
        <v>6</v>
      </c>
      <c r="BP35" s="22">
        <v>0.11319444444444444</v>
      </c>
      <c r="BQ35" s="519" t="s">
        <v>183</v>
      </c>
      <c r="BR35" s="4">
        <f t="shared" ref="BR35:BR36" si="256">BP35-$A35</f>
        <v>4.8611111111111077E-3</v>
      </c>
      <c r="BS35" s="39">
        <f t="shared" ref="BS35:BS36" si="257">MINUTE(BR35)</f>
        <v>7</v>
      </c>
      <c r="BT35" s="11"/>
      <c r="BW35" s="43"/>
      <c r="BX35" s="33"/>
      <c r="CA35" s="43"/>
      <c r="CB35" s="33"/>
      <c r="CE35" s="43"/>
      <c r="CF35" s="45"/>
      <c r="CI35" s="43"/>
      <c r="CJ35" s="11"/>
      <c r="CM35" s="43"/>
      <c r="CN35" s="33"/>
      <c r="CQ35" s="43"/>
      <c r="CR35" s="22">
        <v>0.11597222222222221</v>
      </c>
      <c r="CS35" s="750" t="s">
        <v>183</v>
      </c>
      <c r="CT35" s="4">
        <f t="shared" si="188"/>
        <v>7.6388888888888756E-3</v>
      </c>
      <c r="CU35" s="39">
        <f t="shared" si="189"/>
        <v>11</v>
      </c>
      <c r="CV35" s="45"/>
      <c r="CY35" s="43"/>
      <c r="CZ35" s="22">
        <v>0.11597222222222221</v>
      </c>
      <c r="DA35" s="818" t="s">
        <v>183</v>
      </c>
      <c r="DB35" s="4">
        <f t="shared" ref="DB35" si="258">CZ35-$A35</f>
        <v>7.6388888888888756E-3</v>
      </c>
      <c r="DC35" s="39">
        <f t="shared" ref="DC35" si="259">MINUTE(DB35)</f>
        <v>11</v>
      </c>
      <c r="DD35" s="22">
        <v>0.11527777777777777</v>
      </c>
      <c r="DE35" s="859" t="s">
        <v>183</v>
      </c>
      <c r="DF35" s="4">
        <f t="shared" ref="DF35" si="260">DD35-$A35</f>
        <v>6.9444444444444337E-3</v>
      </c>
      <c r="DG35" s="39">
        <f t="shared" ref="DG35" si="261">MINUTE(DF35)</f>
        <v>10</v>
      </c>
    </row>
    <row r="36" spans="1:111" s="5" customFormat="1">
      <c r="A36" s="6" t="s">
        <v>32</v>
      </c>
      <c r="B36" s="5" t="s">
        <v>26</v>
      </c>
      <c r="C36" s="15">
        <v>1111</v>
      </c>
      <c r="D36" s="45"/>
      <c r="G36" s="41"/>
      <c r="H36" s="46">
        <v>0.12152777777777778</v>
      </c>
      <c r="I36" s="5">
        <v>0</v>
      </c>
      <c r="J36" s="4">
        <f t="shared" si="162"/>
        <v>7.6388888888888895E-3</v>
      </c>
      <c r="K36" s="39">
        <f t="shared" si="163"/>
        <v>11</v>
      </c>
      <c r="L36" s="33"/>
      <c r="O36" s="43"/>
      <c r="P36" s="33"/>
      <c r="S36" s="43"/>
      <c r="T36" s="45"/>
      <c r="W36" s="43"/>
      <c r="X36" s="33"/>
      <c r="AA36" s="43"/>
      <c r="AB36" s="33"/>
      <c r="AE36" s="43"/>
      <c r="AF36" s="33"/>
      <c r="AI36" s="43"/>
      <c r="AJ36" s="22">
        <v>0.12013888888888889</v>
      </c>
      <c r="AK36" s="254">
        <v>3236</v>
      </c>
      <c r="AL36" s="4">
        <f t="shared" ref="AL36" si="262">AJ36-$A36</f>
        <v>6.2500000000000056E-3</v>
      </c>
      <c r="AM36" s="39">
        <f t="shared" ref="AM36" si="263">MINUTE(AL36)</f>
        <v>9</v>
      </c>
      <c r="AN36" s="45"/>
      <c r="AP36" s="4"/>
      <c r="AQ36" s="39"/>
      <c r="AR36" s="11"/>
      <c r="AU36" s="43"/>
      <c r="AV36" s="22">
        <v>0.1173611111111111</v>
      </c>
      <c r="AW36" s="333">
        <v>4490</v>
      </c>
      <c r="AX36" s="4">
        <f t="shared" si="170"/>
        <v>3.4722222222222099E-3</v>
      </c>
      <c r="AY36" s="39">
        <f t="shared" si="171"/>
        <v>5</v>
      </c>
      <c r="AZ36" s="45"/>
      <c r="BC36" s="43"/>
      <c r="BD36" s="11"/>
      <c r="BG36" s="43"/>
      <c r="BH36" s="11"/>
      <c r="BK36" s="43"/>
      <c r="BL36" s="46">
        <v>0.12013888888888889</v>
      </c>
      <c r="BM36" s="5">
        <v>4495</v>
      </c>
      <c r="BN36" s="4">
        <f t="shared" si="254"/>
        <v>6.2500000000000056E-3</v>
      </c>
      <c r="BO36" s="39">
        <f t="shared" si="255"/>
        <v>9</v>
      </c>
      <c r="BP36" s="22">
        <v>0.125</v>
      </c>
      <c r="BQ36" s="519">
        <v>3648</v>
      </c>
      <c r="BR36" s="4">
        <f t="shared" si="256"/>
        <v>1.1111111111111113E-2</v>
      </c>
      <c r="BS36" s="39">
        <f t="shared" si="257"/>
        <v>16</v>
      </c>
      <c r="BT36" s="22">
        <v>0.1173611111111111</v>
      </c>
      <c r="BU36" s="530">
        <v>32</v>
      </c>
      <c r="BV36" s="4">
        <f t="shared" ref="BV36:BV39" si="264">BT36-$A36</f>
        <v>3.4722222222222099E-3</v>
      </c>
      <c r="BW36" s="39">
        <f t="shared" ref="BW36:BW39" si="265">MINUTE(BV36)</f>
        <v>5</v>
      </c>
      <c r="BX36" s="33"/>
      <c r="CA36" s="43"/>
      <c r="CB36" s="33"/>
      <c r="CE36" s="43"/>
      <c r="CF36" s="45"/>
      <c r="CI36" s="43"/>
      <c r="CJ36" s="22">
        <v>0.11875000000000001</v>
      </c>
      <c r="CK36" s="667">
        <v>4480</v>
      </c>
      <c r="CL36" s="4">
        <f t="shared" ref="CL36:CL40" si="266">CJ36-$A36</f>
        <v>4.8611111111111216E-3</v>
      </c>
      <c r="CM36" s="39">
        <f t="shared" ref="CM36:CM40" si="267">MINUTE(CL36)</f>
        <v>7</v>
      </c>
      <c r="CN36" s="33"/>
      <c r="CQ36" s="43"/>
      <c r="CR36" s="22">
        <v>0.1173611111111111</v>
      </c>
      <c r="CS36" s="750">
        <v>1264</v>
      </c>
      <c r="CT36" s="4">
        <f t="shared" si="188"/>
        <v>3.4722222222222099E-3</v>
      </c>
      <c r="CU36" s="39">
        <f t="shared" si="189"/>
        <v>5</v>
      </c>
      <c r="CV36" s="33"/>
      <c r="CY36" s="43"/>
      <c r="CZ36" s="11"/>
      <c r="DC36" s="43"/>
      <c r="DD36" s="11"/>
      <c r="DG36" s="43"/>
    </row>
    <row r="37" spans="1:111" s="5" customFormat="1">
      <c r="A37" s="6" t="s">
        <v>33</v>
      </c>
      <c r="B37" s="5" t="s">
        <v>47</v>
      </c>
      <c r="C37" s="15" t="s">
        <v>23</v>
      </c>
      <c r="D37" s="45"/>
      <c r="G37" s="41"/>
      <c r="H37" s="46">
        <v>0.13333333333333333</v>
      </c>
      <c r="I37" s="5" t="s">
        <v>197</v>
      </c>
      <c r="J37" s="4">
        <f t="shared" si="162"/>
        <v>9.0277777777777735E-3</v>
      </c>
      <c r="K37" s="39">
        <f t="shared" si="163"/>
        <v>13</v>
      </c>
      <c r="L37" s="33"/>
      <c r="O37" s="43"/>
      <c r="P37" s="33"/>
      <c r="S37" s="43"/>
      <c r="T37" s="45"/>
      <c r="W37" s="43"/>
      <c r="X37" s="33"/>
      <c r="AA37" s="43"/>
      <c r="AB37" s="33"/>
      <c r="AE37" s="43"/>
      <c r="AF37" s="33"/>
      <c r="AI37" s="43"/>
      <c r="AJ37" s="45"/>
      <c r="AM37" s="43"/>
      <c r="AN37" s="46">
        <v>0.13263888888888889</v>
      </c>
      <c r="AO37" s="5" t="s">
        <v>214</v>
      </c>
      <c r="AP37" s="4">
        <f t="shared" si="168"/>
        <v>8.3333333333333315E-3</v>
      </c>
      <c r="AQ37" s="39">
        <f t="shared" si="169"/>
        <v>12</v>
      </c>
      <c r="AR37" s="11"/>
      <c r="AU37" s="43"/>
      <c r="AV37" s="22">
        <v>0.13819444444444443</v>
      </c>
      <c r="AW37" s="333" t="s">
        <v>23</v>
      </c>
      <c r="AX37" s="4">
        <f t="shared" si="170"/>
        <v>1.3888888888888867E-2</v>
      </c>
      <c r="AY37" s="39">
        <f t="shared" si="171"/>
        <v>20</v>
      </c>
      <c r="AZ37" s="45"/>
      <c r="BC37" s="43"/>
      <c r="BD37" s="22">
        <v>0.13263888888888889</v>
      </c>
      <c r="BE37" s="392" t="s">
        <v>227</v>
      </c>
      <c r="BF37" s="4">
        <f t="shared" ref="BF37:BF38" si="268">BD37-$A37</f>
        <v>8.3333333333333315E-3</v>
      </c>
      <c r="BG37" s="39">
        <f t="shared" ref="BG37:BG38" si="269">MINUTE(BF37)</f>
        <v>12</v>
      </c>
      <c r="BH37" s="22">
        <v>0.13194444444444445</v>
      </c>
      <c r="BI37" s="451" t="s">
        <v>227</v>
      </c>
      <c r="BJ37" s="4">
        <f t="shared" ref="BJ37:BJ38" si="270">BH37-$A37</f>
        <v>7.6388888888888895E-3</v>
      </c>
      <c r="BK37" s="39">
        <f t="shared" ref="BK37:BK38" si="271">MINUTE(BJ37)</f>
        <v>11</v>
      </c>
      <c r="BL37" s="45"/>
      <c r="BO37" s="43"/>
      <c r="BP37" s="11"/>
      <c r="BS37" s="43"/>
      <c r="BT37" s="22">
        <v>0.12986111111111112</v>
      </c>
      <c r="BU37" s="530" t="s">
        <v>247</v>
      </c>
      <c r="BV37" s="4">
        <f t="shared" si="264"/>
        <v>5.5555555555555636E-3</v>
      </c>
      <c r="BW37" s="39">
        <f t="shared" si="265"/>
        <v>8</v>
      </c>
      <c r="BX37" s="33"/>
      <c r="CA37" s="43"/>
      <c r="CB37" s="33"/>
      <c r="CE37" s="43"/>
      <c r="CF37" s="45"/>
      <c r="CI37" s="43"/>
      <c r="CJ37" s="22">
        <v>0.1361111111111111</v>
      </c>
      <c r="CK37" s="667" t="s">
        <v>227</v>
      </c>
      <c r="CL37" s="4">
        <f t="shared" si="266"/>
        <v>1.1805555555555541E-2</v>
      </c>
      <c r="CM37" s="39">
        <f t="shared" si="267"/>
        <v>17</v>
      </c>
      <c r="CN37" s="33"/>
      <c r="CQ37" s="43"/>
      <c r="CR37" s="22">
        <v>0.12986111111111112</v>
      </c>
      <c r="CS37" s="750" t="s">
        <v>227</v>
      </c>
      <c r="CT37" s="4">
        <f t="shared" si="188"/>
        <v>5.5555555555555636E-3</v>
      </c>
      <c r="CU37" s="39">
        <f t="shared" si="189"/>
        <v>8</v>
      </c>
      <c r="CV37" s="33"/>
      <c r="CY37" s="43"/>
      <c r="CZ37" s="22">
        <v>0.12916666666666668</v>
      </c>
      <c r="DA37" s="818" t="s">
        <v>268</v>
      </c>
      <c r="DB37" s="4">
        <f t="shared" ref="DB37:DB38" si="272">CZ37-$A37</f>
        <v>4.8611111111111216E-3</v>
      </c>
      <c r="DC37" s="39">
        <f t="shared" ref="DC37:DC38" si="273">MINUTE(DB37)</f>
        <v>7</v>
      </c>
      <c r="DD37" s="45"/>
      <c r="DG37" s="43"/>
    </row>
    <row r="38" spans="1:111" s="5" customFormat="1">
      <c r="A38" s="6" t="s">
        <v>34</v>
      </c>
      <c r="B38" s="5" t="s">
        <v>48</v>
      </c>
      <c r="C38" s="15" t="s">
        <v>19</v>
      </c>
      <c r="D38" s="54"/>
      <c r="G38" s="41"/>
      <c r="H38" s="46">
        <v>0.14444444444444446</v>
      </c>
      <c r="I38" s="5" t="s">
        <v>194</v>
      </c>
      <c r="J38" s="4">
        <f t="shared" si="162"/>
        <v>5.5555555555555636E-3</v>
      </c>
      <c r="K38" s="39">
        <f t="shared" si="163"/>
        <v>8</v>
      </c>
      <c r="L38" s="33"/>
      <c r="O38" s="43"/>
      <c r="P38" s="33"/>
      <c r="S38" s="43"/>
      <c r="T38" s="46">
        <v>0.14791666666666667</v>
      </c>
      <c r="U38" s="5" t="s">
        <v>208</v>
      </c>
      <c r="V38" s="4">
        <f t="shared" ref="V38" si="274">T38-$A38</f>
        <v>9.0277777777777735E-3</v>
      </c>
      <c r="W38" s="39">
        <f t="shared" ref="W38" si="275">MINUTE(V38)</f>
        <v>13</v>
      </c>
      <c r="X38" s="33"/>
      <c r="AA38" s="43"/>
      <c r="AB38" s="33"/>
      <c r="AE38" s="43"/>
      <c r="AF38" s="33"/>
      <c r="AI38" s="43"/>
      <c r="AJ38" s="45"/>
      <c r="AM38" s="43"/>
      <c r="AN38" s="46">
        <v>0.14375000000000002</v>
      </c>
      <c r="AO38" s="5" t="s">
        <v>215</v>
      </c>
      <c r="AP38" s="4">
        <f t="shared" si="168"/>
        <v>4.8611111111111216E-3</v>
      </c>
      <c r="AQ38" s="39">
        <f t="shared" si="169"/>
        <v>7</v>
      </c>
      <c r="AR38" s="45"/>
      <c r="AU38" s="43"/>
      <c r="AV38" s="11"/>
      <c r="AX38" s="4"/>
      <c r="AY38" s="39"/>
      <c r="AZ38" s="45"/>
      <c r="BC38" s="43"/>
      <c r="BD38" s="22">
        <v>0.14444444444444446</v>
      </c>
      <c r="BE38" s="392" t="s">
        <v>215</v>
      </c>
      <c r="BF38" s="4">
        <f t="shared" si="268"/>
        <v>5.5555555555555636E-3</v>
      </c>
      <c r="BG38" s="39">
        <f t="shared" si="269"/>
        <v>8</v>
      </c>
      <c r="BH38" s="22">
        <v>0.1451388888888889</v>
      </c>
      <c r="BI38" s="451" t="s">
        <v>215</v>
      </c>
      <c r="BJ38" s="4">
        <f t="shared" si="270"/>
        <v>6.2500000000000056E-3</v>
      </c>
      <c r="BK38" s="39">
        <f t="shared" si="271"/>
        <v>9</v>
      </c>
      <c r="BL38" s="46">
        <v>0.15902777777777777</v>
      </c>
      <c r="BM38" s="5" t="s">
        <v>172</v>
      </c>
      <c r="BN38" s="4">
        <f t="shared" ref="BN38" si="276">BL38-$A38</f>
        <v>2.0138888888888873E-2</v>
      </c>
      <c r="BO38" s="39">
        <f t="shared" ref="BO38" si="277">MINUTE(BN38)</f>
        <v>29</v>
      </c>
      <c r="BP38" s="22">
        <v>0.1423611111111111</v>
      </c>
      <c r="BQ38" s="519" t="s">
        <v>215</v>
      </c>
      <c r="BR38" s="4">
        <f t="shared" ref="BR38:BR39" si="278">BP38-$A38</f>
        <v>3.4722222222222099E-3</v>
      </c>
      <c r="BS38" s="39">
        <f t="shared" ref="BS38:BS39" si="279">MINUTE(BR38)</f>
        <v>5</v>
      </c>
      <c r="BT38" s="22">
        <v>0.14583333333333334</v>
      </c>
      <c r="BU38" s="530" t="s">
        <v>215</v>
      </c>
      <c r="BV38" s="4">
        <f t="shared" si="264"/>
        <v>6.9444444444444475E-3</v>
      </c>
      <c r="BW38" s="39">
        <f t="shared" si="265"/>
        <v>10</v>
      </c>
      <c r="BX38" s="33"/>
      <c r="CA38" s="43"/>
      <c r="CB38" s="33"/>
      <c r="CE38" s="43"/>
      <c r="CF38" s="45"/>
      <c r="CI38" s="43"/>
      <c r="CJ38" s="22">
        <v>0.14444444444444446</v>
      </c>
      <c r="CK38" s="667" t="s">
        <v>215</v>
      </c>
      <c r="CL38" s="4">
        <f t="shared" si="266"/>
        <v>5.5555555555555636E-3</v>
      </c>
      <c r="CM38" s="39">
        <f t="shared" si="267"/>
        <v>8</v>
      </c>
      <c r="CN38" s="33"/>
      <c r="CQ38" s="43"/>
      <c r="CR38" s="22">
        <v>0.14722222222222223</v>
      </c>
      <c r="CS38" s="750" t="s">
        <v>215</v>
      </c>
      <c r="CT38" s="4">
        <f t="shared" si="188"/>
        <v>8.3333333333333315E-3</v>
      </c>
      <c r="CU38" s="39">
        <f t="shared" si="189"/>
        <v>12</v>
      </c>
      <c r="CV38" s="33"/>
      <c r="CY38" s="43"/>
      <c r="CZ38" s="22">
        <v>0.14652777777777778</v>
      </c>
      <c r="DA38" s="818" t="s">
        <v>215</v>
      </c>
      <c r="DB38" s="4">
        <f t="shared" si="272"/>
        <v>7.6388888888888895E-3</v>
      </c>
      <c r="DC38" s="39">
        <f t="shared" si="273"/>
        <v>11</v>
      </c>
      <c r="DD38" s="45"/>
      <c r="DG38" s="43"/>
    </row>
    <row r="39" spans="1:111" s="5" customFormat="1">
      <c r="A39" s="6" t="s">
        <v>35</v>
      </c>
      <c r="B39" s="5" t="s">
        <v>49</v>
      </c>
      <c r="C39" s="15" t="s">
        <v>24</v>
      </c>
      <c r="D39" s="33"/>
      <c r="G39" s="41"/>
      <c r="H39" s="46">
        <v>0.15902777777777777</v>
      </c>
      <c r="I39" s="5" t="s">
        <v>24</v>
      </c>
      <c r="J39" s="4">
        <f t="shared" si="162"/>
        <v>9.0277777777777735E-3</v>
      </c>
      <c r="K39" s="39">
        <f t="shared" si="163"/>
        <v>13</v>
      </c>
      <c r="L39" s="33"/>
      <c r="O39" s="43"/>
      <c r="P39" s="33"/>
      <c r="S39" s="43"/>
      <c r="T39" s="45"/>
      <c r="W39" s="43"/>
      <c r="X39" s="33"/>
      <c r="AA39" s="43"/>
      <c r="AB39" s="33"/>
      <c r="AE39" s="43"/>
      <c r="AF39" s="33"/>
      <c r="AI39" s="43"/>
      <c r="AJ39" s="45"/>
      <c r="AM39" s="43"/>
      <c r="AN39" s="46">
        <v>0.15694444444444444</v>
      </c>
      <c r="AO39" s="5" t="s">
        <v>201</v>
      </c>
      <c r="AP39" s="4">
        <f t="shared" si="168"/>
        <v>6.9444444444444475E-3</v>
      </c>
      <c r="AQ39" s="39">
        <f t="shared" si="169"/>
        <v>10</v>
      </c>
      <c r="AR39" s="45"/>
      <c r="AU39" s="43"/>
      <c r="AV39" s="22">
        <v>0.15555555555555556</v>
      </c>
      <c r="AW39" s="333" t="s">
        <v>24</v>
      </c>
      <c r="AX39" s="4">
        <f t="shared" si="170"/>
        <v>5.5555555555555636E-3</v>
      </c>
      <c r="AY39" s="39">
        <f t="shared" si="171"/>
        <v>8</v>
      </c>
      <c r="AZ39" s="45"/>
      <c r="BC39" s="43"/>
      <c r="BD39" s="11"/>
      <c r="BG39" s="43"/>
      <c r="BH39" s="22"/>
      <c r="BI39" s="451"/>
      <c r="BK39" s="43"/>
      <c r="BL39" s="45"/>
      <c r="BO39" s="43"/>
      <c r="BP39" s="22">
        <v>0.16041666666666668</v>
      </c>
      <c r="BQ39" s="519" t="s">
        <v>233</v>
      </c>
      <c r="BR39" s="4">
        <f t="shared" si="278"/>
        <v>1.0416666666666685E-2</v>
      </c>
      <c r="BS39" s="39">
        <f t="shared" si="279"/>
        <v>15</v>
      </c>
      <c r="BT39" s="22">
        <v>0.15902777777777777</v>
      </c>
      <c r="BU39" s="530" t="s">
        <v>201</v>
      </c>
      <c r="BV39" s="4">
        <f t="shared" si="264"/>
        <v>9.0277777777777735E-3</v>
      </c>
      <c r="BW39" s="39">
        <f t="shared" si="265"/>
        <v>13</v>
      </c>
      <c r="BX39" s="33"/>
      <c r="CA39" s="43"/>
      <c r="CB39" s="33"/>
      <c r="CE39" s="43"/>
      <c r="CF39" s="45"/>
      <c r="CI39" s="43"/>
      <c r="CJ39" s="22">
        <v>0.16041666666666668</v>
      </c>
      <c r="CK39" s="667" t="s">
        <v>228</v>
      </c>
      <c r="CL39" s="4">
        <f t="shared" si="266"/>
        <v>1.0416666666666685E-2</v>
      </c>
      <c r="CM39" s="39">
        <f t="shared" si="267"/>
        <v>15</v>
      </c>
      <c r="CN39" s="33"/>
      <c r="CQ39" s="43"/>
      <c r="CR39" s="22">
        <v>0.15486111111111112</v>
      </c>
      <c r="CS39" s="750" t="s">
        <v>201</v>
      </c>
      <c r="CT39" s="4">
        <f t="shared" si="188"/>
        <v>4.8611111111111216E-3</v>
      </c>
      <c r="CU39" s="39">
        <f t="shared" si="189"/>
        <v>7</v>
      </c>
      <c r="CV39" s="33"/>
      <c r="CY39" s="43"/>
      <c r="CZ39" s="11"/>
      <c r="DC39" s="43"/>
      <c r="DD39" s="45"/>
      <c r="DG39" s="43"/>
    </row>
    <row r="40" spans="1:111" s="5" customFormat="1">
      <c r="A40" s="6" t="s">
        <v>36</v>
      </c>
      <c r="B40" s="5" t="s">
        <v>25</v>
      </c>
      <c r="C40" s="15" t="s">
        <v>14</v>
      </c>
      <c r="D40" s="33"/>
      <c r="G40" s="41"/>
      <c r="H40" s="46">
        <v>0.16597222222222222</v>
      </c>
      <c r="I40" s="5" t="s">
        <v>192</v>
      </c>
      <c r="J40" s="4">
        <f t="shared" si="162"/>
        <v>5.5555555555555358E-3</v>
      </c>
      <c r="K40" s="39">
        <f t="shared" si="163"/>
        <v>8</v>
      </c>
      <c r="L40" s="33"/>
      <c r="O40" s="43"/>
      <c r="P40" s="33"/>
      <c r="S40" s="43"/>
      <c r="T40" s="33"/>
      <c r="W40" s="43"/>
      <c r="X40" s="33"/>
      <c r="AA40" s="43"/>
      <c r="AB40" s="33"/>
      <c r="AE40" s="43"/>
      <c r="AF40" s="33"/>
      <c r="AI40" s="43"/>
      <c r="AJ40" s="11"/>
      <c r="AM40" s="43"/>
      <c r="AN40" s="46">
        <v>0.17013888888888887</v>
      </c>
      <c r="AO40" s="5" t="s">
        <v>216</v>
      </c>
      <c r="AP40" s="4">
        <f t="shared" si="168"/>
        <v>9.7222222222221877E-3</v>
      </c>
      <c r="AQ40" s="39">
        <f t="shared" si="169"/>
        <v>14</v>
      </c>
      <c r="AR40" s="22">
        <v>0.17083333333333331</v>
      </c>
      <c r="AS40" s="310" t="s">
        <v>183</v>
      </c>
      <c r="AT40" s="4">
        <f t="shared" ref="AT40:AT42" si="280">AR40-$A40</f>
        <v>1.041666666666663E-2</v>
      </c>
      <c r="AU40" s="39">
        <f t="shared" ref="AU40:AU42" si="281">MINUTE(AT40)</f>
        <v>15</v>
      </c>
      <c r="AV40" s="33"/>
      <c r="AY40" s="43"/>
      <c r="AZ40" s="45"/>
      <c r="BC40" s="43"/>
      <c r="BD40" s="45"/>
      <c r="BG40" s="43"/>
      <c r="BH40" s="22">
        <v>0.16874999999999998</v>
      </c>
      <c r="BI40" s="451" t="s">
        <v>183</v>
      </c>
      <c r="BJ40" s="4">
        <f t="shared" ref="BJ40:BJ41" si="282">BH40-$A40</f>
        <v>8.3333333333333037E-3</v>
      </c>
      <c r="BK40" s="39">
        <f t="shared" ref="BK40:BK41" si="283">MINUTE(BJ40)</f>
        <v>12</v>
      </c>
      <c r="BL40" s="45"/>
      <c r="BO40" s="43"/>
      <c r="BP40" s="11"/>
      <c r="BS40" s="43"/>
      <c r="BT40" s="11"/>
      <c r="BW40" s="43"/>
      <c r="BX40" s="33"/>
      <c r="CA40" s="43"/>
      <c r="CB40" s="33"/>
      <c r="CE40" s="43"/>
      <c r="CF40" s="45"/>
      <c r="CI40" s="43"/>
      <c r="CJ40" s="22">
        <v>0.16527777777777777</v>
      </c>
      <c r="CK40" s="667" t="s">
        <v>14</v>
      </c>
      <c r="CL40" s="4">
        <f t="shared" si="266"/>
        <v>4.8611111111110938E-3</v>
      </c>
      <c r="CM40" s="39">
        <f t="shared" si="267"/>
        <v>7</v>
      </c>
      <c r="CN40" s="33"/>
      <c r="CQ40" s="43"/>
      <c r="CR40" s="22">
        <v>0.16527777777777777</v>
      </c>
      <c r="CS40" s="750" t="s">
        <v>183</v>
      </c>
      <c r="CT40" s="4">
        <f t="shared" si="188"/>
        <v>4.8611111111110938E-3</v>
      </c>
      <c r="CU40" s="39">
        <f t="shared" si="189"/>
        <v>7</v>
      </c>
      <c r="CV40" s="33"/>
      <c r="CY40" s="43"/>
      <c r="CZ40" s="22">
        <v>0.1673611111111111</v>
      </c>
      <c r="DA40" s="818" t="s">
        <v>183</v>
      </c>
      <c r="DB40" s="4">
        <f t="shared" ref="DB40:DB41" si="284">CZ40-$A40</f>
        <v>6.9444444444444198E-3</v>
      </c>
      <c r="DC40" s="39">
        <f t="shared" ref="DC40:DC41" si="285">MINUTE(DB40)</f>
        <v>10</v>
      </c>
      <c r="DD40" s="45"/>
      <c r="DG40" s="43"/>
    </row>
    <row r="41" spans="1:111" s="5" customFormat="1">
      <c r="A41" s="6" t="s">
        <v>37</v>
      </c>
      <c r="B41" s="5" t="s">
        <v>26</v>
      </c>
      <c r="C41" s="15">
        <v>1111</v>
      </c>
      <c r="D41" s="33"/>
      <c r="G41" s="41"/>
      <c r="H41" s="46">
        <v>0.17361111111111113</v>
      </c>
      <c r="I41" s="5">
        <v>3099</v>
      </c>
      <c r="J41" s="4">
        <f t="shared" si="162"/>
        <v>6.2500000000000333E-3</v>
      </c>
      <c r="K41" s="39">
        <f t="shared" si="163"/>
        <v>9</v>
      </c>
      <c r="L41" s="33"/>
      <c r="O41" s="43"/>
      <c r="P41" s="33"/>
      <c r="S41" s="43"/>
      <c r="T41" s="33"/>
      <c r="W41" s="43"/>
      <c r="X41" s="33"/>
      <c r="AA41" s="43"/>
      <c r="AB41" s="33"/>
      <c r="AE41" s="43"/>
      <c r="AF41" s="33"/>
      <c r="AI41" s="43"/>
      <c r="AJ41" s="11"/>
      <c r="AM41" s="43"/>
      <c r="AN41" s="46">
        <v>0.17500000000000002</v>
      </c>
      <c r="AO41" s="5">
        <v>4463</v>
      </c>
      <c r="AP41" s="4">
        <f t="shared" si="168"/>
        <v>7.6388888888889173E-3</v>
      </c>
      <c r="AQ41" s="39">
        <f t="shared" si="169"/>
        <v>11</v>
      </c>
      <c r="AR41" s="22">
        <v>0.17430555555555557</v>
      </c>
      <c r="AS41" s="310">
        <v>4496</v>
      </c>
      <c r="AT41" s="4">
        <f t="shared" si="280"/>
        <v>6.9444444444444753E-3</v>
      </c>
      <c r="AU41" s="39">
        <f t="shared" si="281"/>
        <v>10</v>
      </c>
      <c r="AV41" s="33"/>
      <c r="AY41" s="43"/>
      <c r="AZ41" s="22">
        <v>0.17152777777777775</v>
      </c>
      <c r="BA41" s="375">
        <v>4439</v>
      </c>
      <c r="BB41" s="4">
        <f t="shared" ref="BB41:BB42" si="286">AZ41-$A41</f>
        <v>4.1666666666666519E-3</v>
      </c>
      <c r="BC41" s="39">
        <f t="shared" ref="BC41:BC42" si="287">MINUTE(BB41)</f>
        <v>6</v>
      </c>
      <c r="BD41" s="45"/>
      <c r="BG41" s="43"/>
      <c r="BH41" s="22">
        <v>0.17083333333333331</v>
      </c>
      <c r="BI41" s="451">
        <v>4537</v>
      </c>
      <c r="BJ41" s="4">
        <f t="shared" si="282"/>
        <v>3.4722222222222099E-3</v>
      </c>
      <c r="BK41" s="39">
        <f t="shared" si="283"/>
        <v>5</v>
      </c>
      <c r="BL41" s="45"/>
      <c r="BO41" s="43"/>
      <c r="BP41" s="45"/>
      <c r="BS41" s="43"/>
      <c r="BT41" s="22">
        <v>0.17500000000000002</v>
      </c>
      <c r="BU41" s="530">
        <v>4410</v>
      </c>
      <c r="BV41" s="4">
        <f t="shared" ref="BV41:BV42" si="288">BT41-$A41</f>
        <v>7.6388888888889173E-3</v>
      </c>
      <c r="BW41" s="39">
        <f t="shared" ref="BW41:BW42" si="289">MINUTE(BV41)</f>
        <v>11</v>
      </c>
      <c r="BX41" s="33"/>
      <c r="CA41" s="43"/>
      <c r="CB41" s="33"/>
      <c r="CE41" s="43"/>
      <c r="CF41" s="45"/>
      <c r="CI41" s="43"/>
      <c r="CJ41" s="45"/>
      <c r="CM41" s="43"/>
      <c r="CN41" s="33"/>
      <c r="CQ41" s="43"/>
      <c r="CR41" s="22">
        <v>0.17500000000000002</v>
      </c>
      <c r="CS41" s="750">
        <v>3961</v>
      </c>
      <c r="CT41" s="4">
        <f t="shared" si="188"/>
        <v>7.6388888888889173E-3</v>
      </c>
      <c r="CU41" s="39">
        <f t="shared" si="189"/>
        <v>11</v>
      </c>
      <c r="CV41" s="33"/>
      <c r="CY41" s="43"/>
      <c r="CZ41" s="22">
        <v>0.1763888888888889</v>
      </c>
      <c r="DA41" s="818">
        <v>0</v>
      </c>
      <c r="DB41" s="4">
        <f t="shared" si="284"/>
        <v>9.0277777777778012E-3</v>
      </c>
      <c r="DC41" s="39">
        <f t="shared" si="285"/>
        <v>13</v>
      </c>
      <c r="DD41" s="45"/>
      <c r="DG41" s="43"/>
    </row>
    <row r="42" spans="1:111" s="5" customFormat="1">
      <c r="A42" s="6" t="s">
        <v>38</v>
      </c>
      <c r="B42" s="5" t="s">
        <v>27</v>
      </c>
      <c r="C42" s="15">
        <v>100</v>
      </c>
      <c r="D42" s="33"/>
      <c r="G42" s="41"/>
      <c r="H42" s="46">
        <v>0.18333333333333335</v>
      </c>
      <c r="I42" s="5">
        <v>236</v>
      </c>
      <c r="J42" s="4">
        <f t="shared" si="162"/>
        <v>6.2500000000000056E-3</v>
      </c>
      <c r="K42" s="39">
        <f t="shared" si="163"/>
        <v>9</v>
      </c>
      <c r="L42" s="33"/>
      <c r="O42" s="43"/>
      <c r="P42" s="33"/>
      <c r="S42" s="43"/>
      <c r="T42" s="33"/>
      <c r="W42" s="43"/>
      <c r="X42" s="33"/>
      <c r="AA42" s="43"/>
      <c r="AB42" s="33"/>
      <c r="AE42" s="43"/>
      <c r="AF42" s="33"/>
      <c r="AI42" s="43"/>
      <c r="AJ42" s="22">
        <v>0.18680555555555556</v>
      </c>
      <c r="AK42" s="254">
        <v>34</v>
      </c>
      <c r="AL42" s="4">
        <f t="shared" ref="AL42" si="290">AJ42-$A42</f>
        <v>9.7222222222222154E-3</v>
      </c>
      <c r="AM42" s="39">
        <f t="shared" ref="AM42" si="291">MINUTE(AL42)</f>
        <v>14</v>
      </c>
      <c r="AN42" s="46">
        <v>0.18333333333333335</v>
      </c>
      <c r="AO42" s="5">
        <v>38</v>
      </c>
      <c r="AP42" s="4">
        <f t="shared" si="168"/>
        <v>6.2500000000000056E-3</v>
      </c>
      <c r="AQ42" s="39">
        <f t="shared" si="169"/>
        <v>9</v>
      </c>
      <c r="AR42" s="22">
        <v>0.18333333333333335</v>
      </c>
      <c r="AS42" s="310">
        <v>37</v>
      </c>
      <c r="AT42" s="4">
        <f t="shared" si="280"/>
        <v>6.2500000000000056E-3</v>
      </c>
      <c r="AU42" s="39">
        <f t="shared" si="281"/>
        <v>9</v>
      </c>
      <c r="AV42" s="33"/>
      <c r="AY42" s="43"/>
      <c r="AZ42" s="22">
        <v>0.18124999999999999</v>
      </c>
      <c r="BA42" s="375">
        <v>41</v>
      </c>
      <c r="BB42" s="4">
        <f t="shared" si="286"/>
        <v>4.1666666666666519E-3</v>
      </c>
      <c r="BC42" s="39">
        <f t="shared" si="287"/>
        <v>6</v>
      </c>
      <c r="BD42" s="22">
        <v>0.17986111111111111</v>
      </c>
      <c r="BE42" s="392">
        <v>42</v>
      </c>
      <c r="BF42" s="4">
        <f t="shared" ref="BF42" si="292">BD42-$A42</f>
        <v>2.7777777777777679E-3</v>
      </c>
      <c r="BG42" s="39">
        <f t="shared" ref="BG42" si="293">MINUTE(BF42)</f>
        <v>4</v>
      </c>
      <c r="BH42" s="11"/>
      <c r="BK42" s="43"/>
      <c r="BL42" s="46">
        <v>0.18472222222222223</v>
      </c>
      <c r="BM42" s="5">
        <v>35</v>
      </c>
      <c r="BN42" s="4">
        <f t="shared" ref="BN42" si="294">BL42-$A42</f>
        <v>7.6388888888888895E-3</v>
      </c>
      <c r="BO42" s="39">
        <f t="shared" ref="BO42" si="295">MINUTE(BN42)</f>
        <v>11</v>
      </c>
      <c r="BP42" s="22">
        <v>0.18680555555555556</v>
      </c>
      <c r="BQ42" s="519">
        <v>30</v>
      </c>
      <c r="BR42" s="4">
        <f t="shared" ref="BR42" si="296">BP42-$A42</f>
        <v>9.7222222222222154E-3</v>
      </c>
      <c r="BS42" s="39">
        <f t="shared" ref="BS42" si="297">MINUTE(BR42)</f>
        <v>14</v>
      </c>
      <c r="BT42" s="22">
        <v>0.18541666666666667</v>
      </c>
      <c r="BU42" s="530">
        <v>35</v>
      </c>
      <c r="BV42" s="4">
        <f t="shared" si="288"/>
        <v>8.3333333333333315E-3</v>
      </c>
      <c r="BW42" s="39">
        <f t="shared" si="289"/>
        <v>12</v>
      </c>
      <c r="BX42" s="33"/>
      <c r="CA42" s="43"/>
      <c r="CB42" s="33"/>
      <c r="CE42" s="43"/>
      <c r="CF42" s="45"/>
      <c r="CI42" s="43"/>
      <c r="CJ42" s="45"/>
      <c r="CM42" s="43"/>
      <c r="CN42" s="33"/>
      <c r="CQ42" s="43"/>
      <c r="CR42" s="22">
        <v>0.18263888888888891</v>
      </c>
      <c r="CS42" s="750">
        <v>38</v>
      </c>
      <c r="CT42" s="4">
        <f t="shared" si="188"/>
        <v>5.5555555555555636E-3</v>
      </c>
      <c r="CU42" s="39">
        <f t="shared" si="189"/>
        <v>8</v>
      </c>
      <c r="CV42" s="33"/>
      <c r="CY42" s="43"/>
      <c r="CZ42" s="45"/>
      <c r="DC42" s="43"/>
      <c r="DD42" s="22">
        <v>0.18055555555555555</v>
      </c>
      <c r="DE42" s="859">
        <v>41</v>
      </c>
      <c r="DF42" s="4">
        <f t="shared" ref="DF42" si="298">DD42-$A42</f>
        <v>3.4722222222222099E-3</v>
      </c>
      <c r="DG42" s="39">
        <f t="shared" ref="DG42" si="299">MINUTE(DF42)</f>
        <v>5</v>
      </c>
    </row>
    <row r="43" spans="1:111" s="5" customFormat="1">
      <c r="A43" s="6" t="s">
        <v>39</v>
      </c>
      <c r="B43" s="5" t="s">
        <v>41</v>
      </c>
      <c r="C43" s="15" t="s">
        <v>14</v>
      </c>
      <c r="D43" s="33"/>
      <c r="G43" s="41"/>
      <c r="H43" s="46">
        <v>0.18472222222222223</v>
      </c>
      <c r="I43" s="5">
        <v>36</v>
      </c>
      <c r="J43" s="4">
        <f t="shared" si="162"/>
        <v>0</v>
      </c>
      <c r="K43" s="39">
        <f t="shared" si="163"/>
        <v>0</v>
      </c>
      <c r="L43" s="33"/>
      <c r="O43" s="43"/>
      <c r="P43" s="33"/>
      <c r="S43" s="43"/>
      <c r="T43" s="33"/>
      <c r="W43" s="43"/>
      <c r="X43" s="33"/>
      <c r="AA43" s="43"/>
      <c r="AB43" s="33"/>
      <c r="AE43" s="43"/>
      <c r="AF43" s="33"/>
      <c r="AI43" s="43"/>
      <c r="AJ43" s="11"/>
      <c r="AM43" s="43"/>
      <c r="AN43" s="33"/>
      <c r="AQ43" s="43"/>
      <c r="AR43" s="33"/>
      <c r="AU43" s="43"/>
      <c r="AV43" s="33"/>
      <c r="AY43" s="43"/>
      <c r="AZ43" s="45"/>
      <c r="BC43" s="43"/>
      <c r="BD43" s="33"/>
      <c r="BG43" s="43"/>
      <c r="BH43" s="22">
        <v>0.18819444444444444</v>
      </c>
      <c r="BI43" s="451" t="s">
        <v>183</v>
      </c>
      <c r="BJ43" s="4">
        <f t="shared" ref="BJ43" si="300">BH43-$A43</f>
        <v>3.4722222222222099E-3</v>
      </c>
      <c r="BK43" s="39">
        <f t="shared" ref="BK43" si="301">MINUTE(BJ43)</f>
        <v>5</v>
      </c>
      <c r="BL43" s="45"/>
      <c r="BO43" s="43"/>
      <c r="BP43" s="45"/>
      <c r="BS43" s="43"/>
      <c r="BT43" s="45"/>
      <c r="BW43" s="43"/>
      <c r="BX43" s="33"/>
      <c r="CA43" s="43"/>
      <c r="CB43" s="33"/>
      <c r="CE43" s="43"/>
      <c r="CF43" s="45"/>
      <c r="CI43" s="43"/>
      <c r="CJ43" s="45"/>
      <c r="CM43" s="43"/>
      <c r="CN43" s="33"/>
      <c r="CQ43" s="43"/>
      <c r="CR43" s="45"/>
      <c r="CU43" s="43"/>
      <c r="CV43" s="33"/>
      <c r="CY43" s="43"/>
      <c r="CZ43" s="45"/>
      <c r="DC43" s="43"/>
      <c r="DD43" s="45"/>
      <c r="DG43" s="43"/>
    </row>
    <row r="44" spans="1:111" s="5" customFormat="1">
      <c r="A44" s="6" t="s">
        <v>40</v>
      </c>
      <c r="B44" s="5" t="s">
        <v>42</v>
      </c>
      <c r="C44" s="15" t="s">
        <v>21</v>
      </c>
      <c r="D44" s="33"/>
      <c r="G44" s="41"/>
      <c r="H44" s="46">
        <v>0.19722222222222222</v>
      </c>
      <c r="I44" s="5" t="s">
        <v>21</v>
      </c>
      <c r="J44" s="4">
        <f t="shared" si="162"/>
        <v>3.4722222222222099E-3</v>
      </c>
      <c r="K44" s="39">
        <f t="shared" si="163"/>
        <v>5</v>
      </c>
      <c r="L44" s="33"/>
      <c r="O44" s="43"/>
      <c r="P44" s="33"/>
      <c r="S44" s="43"/>
      <c r="T44" s="33"/>
      <c r="W44" s="43"/>
      <c r="X44" s="33"/>
      <c r="AA44" s="43"/>
      <c r="AB44" s="33"/>
      <c r="AE44" s="43"/>
      <c r="AF44" s="33"/>
      <c r="AI44" s="43"/>
      <c r="AJ44" s="22">
        <v>0.20138888888888887</v>
      </c>
      <c r="AK44" s="254" t="s">
        <v>21</v>
      </c>
      <c r="AM44" s="43"/>
      <c r="AN44" s="33"/>
      <c r="AQ44" s="43"/>
      <c r="AR44" s="33"/>
      <c r="AU44" s="43"/>
      <c r="AV44" s="33"/>
      <c r="AY44" s="43"/>
      <c r="AZ44" s="45"/>
      <c r="BC44" s="43"/>
      <c r="BD44" s="33"/>
      <c r="BG44" s="43"/>
      <c r="BH44" s="33"/>
      <c r="BK44" s="43"/>
      <c r="BL44" s="46">
        <v>0.2076388888888889</v>
      </c>
      <c r="BM44" s="5" t="s">
        <v>222</v>
      </c>
      <c r="BN44" s="4">
        <f t="shared" ref="BN44" si="302">BL44-$A44</f>
        <v>1.3888888888888895E-2</v>
      </c>
      <c r="BO44" s="39">
        <f t="shared" ref="BO44" si="303">MINUTE(BN44)</f>
        <v>20</v>
      </c>
      <c r="BP44" s="33"/>
      <c r="BS44" s="43"/>
      <c r="BT44" s="45"/>
      <c r="BW44" s="43"/>
      <c r="BX44" s="33"/>
      <c r="CA44" s="43"/>
      <c r="CB44" s="33"/>
      <c r="CE44" s="43"/>
      <c r="CF44" s="45"/>
      <c r="CI44" s="43"/>
      <c r="CJ44" s="45"/>
      <c r="CM44" s="43"/>
      <c r="CN44" s="33"/>
      <c r="CQ44" s="43"/>
      <c r="CR44" s="45"/>
      <c r="CU44" s="43"/>
      <c r="CV44" s="33"/>
      <c r="CY44" s="43"/>
      <c r="CZ44" s="45"/>
      <c r="DC44" s="43"/>
      <c r="DD44" s="45"/>
      <c r="DG44" s="43"/>
    </row>
    <row r="45" spans="1:111" s="7" customFormat="1">
      <c r="C45" s="16"/>
      <c r="D45" s="40">
        <f>COUNTA(D24:D44)/13</f>
        <v>0.23076923076923078</v>
      </c>
      <c r="F45" s="12"/>
      <c r="G45" s="38">
        <f>AVERAGE(G24:G44)</f>
        <v>10.666666666666666</v>
      </c>
      <c r="H45" s="40">
        <f>COUNTA(H24:H44)/20</f>
        <v>0.9</v>
      </c>
      <c r="J45" s="12"/>
      <c r="K45" s="38">
        <f>AVERAGE(K24:K44)</f>
        <v>8.4444444444444446</v>
      </c>
      <c r="L45" s="40">
        <f>COUNTA(L24:L44)/10</f>
        <v>0.3</v>
      </c>
      <c r="N45" s="12"/>
      <c r="O45" s="38">
        <f>AVERAGE(O24:O44)</f>
        <v>15.666666666666666</v>
      </c>
      <c r="P45" s="40">
        <f>COUNTA(P24:P44)/7</f>
        <v>0.7142857142857143</v>
      </c>
      <c r="R45" s="12"/>
      <c r="S45" s="38">
        <f>AVERAGE(S24:S44)</f>
        <v>8.1999999999999993</v>
      </c>
      <c r="T45" s="40">
        <f>COUNTA(T24:T44)/15</f>
        <v>0.33333333333333331</v>
      </c>
      <c r="V45" s="12"/>
      <c r="W45" s="38">
        <f>AVERAGE(W24:W44)</f>
        <v>11.8</v>
      </c>
      <c r="X45" s="40">
        <f>COUNTA(X24:X44)/20</f>
        <v>0</v>
      </c>
      <c r="Z45" s="12"/>
      <c r="AA45" s="38" t="e">
        <f>AVERAGE(AA24:AA44)</f>
        <v>#DIV/0!</v>
      </c>
      <c r="AB45" s="40">
        <f>COUNTA(AB24:AB44)/5</f>
        <v>0.4</v>
      </c>
      <c r="AD45" s="12"/>
      <c r="AE45" s="38">
        <f>AVERAGE(AE24:AE44)</f>
        <v>9</v>
      </c>
      <c r="AF45" s="40">
        <f>COUNTA(AF24:AF44)/20</f>
        <v>0</v>
      </c>
      <c r="AH45" s="12"/>
      <c r="AI45" s="38" t="e">
        <f>AVERAGE(AI24:AI44)</f>
        <v>#DIV/0!</v>
      </c>
      <c r="AJ45" s="40">
        <f>COUNTA(AJ24:AJ44)/20</f>
        <v>0.15</v>
      </c>
      <c r="AL45" s="12"/>
      <c r="AM45" s="38">
        <f>AVERAGE(AM24:AM44)</f>
        <v>11.5</v>
      </c>
      <c r="AN45" s="40">
        <f>COUNTA(AN24:AN44)/18</f>
        <v>0.77777777777777779</v>
      </c>
      <c r="AP45" s="12"/>
      <c r="AQ45" s="38">
        <f>AVERAGE(AQ24:AQ44)</f>
        <v>12.357142857142858</v>
      </c>
      <c r="AR45" s="40">
        <f>COUNTA(AR24:AR44)/18</f>
        <v>0.27777777777777779</v>
      </c>
      <c r="AT45" s="12"/>
      <c r="AU45" s="38">
        <f>AVERAGE(AU24:AU44)</f>
        <v>17</v>
      </c>
      <c r="AV45" s="40">
        <f>COUNTA(AV24:AV44)/15</f>
        <v>0.8</v>
      </c>
      <c r="AX45" s="12"/>
      <c r="AY45" s="38">
        <f>AVERAGE(AY24:AY44)</f>
        <v>10.083333333333334</v>
      </c>
      <c r="AZ45" s="40">
        <f>COUNTA(AZ24:AZ44)/20</f>
        <v>0.1</v>
      </c>
      <c r="BB45" s="12"/>
      <c r="BC45" s="38">
        <f>AVERAGE(BC24:BC44)</f>
        <v>6</v>
      </c>
      <c r="BD45" s="40">
        <f>COUNTA(BD24:BD44)/18</f>
        <v>0.44444444444444442</v>
      </c>
      <c r="BF45" s="12"/>
      <c r="BG45" s="38">
        <f>AVERAGE(BG24:BG44)</f>
        <v>13.75</v>
      </c>
      <c r="BH45" s="40">
        <f>COUNTA(BH24:BH44)/19</f>
        <v>0.57894736842105265</v>
      </c>
      <c r="BJ45" s="12"/>
      <c r="BK45" s="38">
        <f>AVERAGE(BK24:BK44)</f>
        <v>14.272727272727273</v>
      </c>
      <c r="BL45" s="40">
        <f>COUNTA(BL24:BL44)/20</f>
        <v>0.35</v>
      </c>
      <c r="BN45" s="12"/>
      <c r="BO45" s="38">
        <f>AVERAGE(BO24:BO44)</f>
        <v>14.857142857142858</v>
      </c>
      <c r="BP45" s="40">
        <f>COUNTA(BP24:BP44)/19</f>
        <v>0.57894736842105265</v>
      </c>
      <c r="BR45" s="12"/>
      <c r="BS45" s="38">
        <f>AVERAGE(BS24:BS44)</f>
        <v>10.818181818181818</v>
      </c>
      <c r="BT45" s="40">
        <f>COUNTA(BT24:BT44)/20</f>
        <v>0.7</v>
      </c>
      <c r="BV45" s="12"/>
      <c r="BW45" s="38">
        <f>AVERAGE(BW24:BW44)</f>
        <v>10</v>
      </c>
      <c r="BX45" s="40">
        <f>COUNTA(BX24:BX44)/8</f>
        <v>0.625</v>
      </c>
      <c r="BZ45" s="12"/>
      <c r="CA45" s="38">
        <f>AVERAGE(CA24:CA44)</f>
        <v>9.1999999999999993</v>
      </c>
      <c r="CB45" s="40">
        <f>COUNTA(CB24:CB44)/5</f>
        <v>0.8</v>
      </c>
      <c r="CD45" s="12"/>
      <c r="CE45" s="38">
        <f>AVERAGE(CE24:CE44)</f>
        <v>21.75</v>
      </c>
      <c r="CF45" s="40">
        <f>COUNTA(CF24:CF44)/20</f>
        <v>0.05</v>
      </c>
      <c r="CH45" s="12"/>
      <c r="CI45" s="38">
        <f>AVERAGE(CI24:CI44)</f>
        <v>23</v>
      </c>
      <c r="CJ45" s="40">
        <f>COUNTA(CJ24:CJ44)/20</f>
        <v>0.55000000000000004</v>
      </c>
      <c r="CL45" s="12"/>
      <c r="CM45" s="38">
        <f>AVERAGE(CM24:CM44)</f>
        <v>10.545454545454545</v>
      </c>
      <c r="CN45" s="40">
        <f>COUNTA(CN24:CN44)/9</f>
        <v>0.33333333333333331</v>
      </c>
      <c r="CP45" s="12"/>
      <c r="CQ45" s="38">
        <f>AVERAGE(CQ24:CQ44)</f>
        <v>10</v>
      </c>
      <c r="CR45" s="40">
        <f>COUNTA(CR24:CR44)/20</f>
        <v>0.85</v>
      </c>
      <c r="CT45" s="12"/>
      <c r="CU45" s="38">
        <f>AVERAGE(CU24:CU44)</f>
        <v>9.2941176470588243</v>
      </c>
      <c r="CV45" s="40">
        <f>COUNTA(CV24:CV44)/11</f>
        <v>0.45454545454545453</v>
      </c>
      <c r="CX45" s="12"/>
      <c r="CY45" s="38">
        <f>AVERAGE(CY24:CY44)</f>
        <v>16.600000000000001</v>
      </c>
      <c r="CZ45" s="40">
        <f>COUNTA(CZ24:CZ44)/20</f>
        <v>0.35</v>
      </c>
      <c r="DB45" s="12"/>
      <c r="DC45" s="38">
        <f>AVERAGE(DC24:DC44)</f>
        <v>10.714285714285714</v>
      </c>
      <c r="DD45" s="40">
        <f>COUNTA(DD24:DD44)/20</f>
        <v>0.1</v>
      </c>
      <c r="DF45" s="12"/>
      <c r="DG45" s="38">
        <f>AVERAGE(DG24:DG44)</f>
        <v>7.5</v>
      </c>
    </row>
    <row r="46" spans="1:111" s="3" customFormat="1">
      <c r="A46" s="9" t="s">
        <v>70</v>
      </c>
      <c r="C46" s="14"/>
      <c r="D46" s="34"/>
      <c r="G46" s="41"/>
      <c r="H46" s="34"/>
      <c r="K46" s="63"/>
      <c r="L46" s="34"/>
      <c r="O46" s="63"/>
      <c r="P46" s="34"/>
      <c r="S46" s="63"/>
      <c r="T46" s="34"/>
      <c r="W46" s="63"/>
      <c r="X46" s="34"/>
      <c r="AA46" s="63"/>
      <c r="AB46" s="34"/>
      <c r="AE46" s="63"/>
      <c r="AF46" s="34"/>
      <c r="AI46" s="63"/>
      <c r="AJ46" s="34"/>
      <c r="AM46" s="63"/>
      <c r="AN46" s="34"/>
      <c r="AQ46" s="63"/>
      <c r="AR46" s="34"/>
      <c r="AU46" s="63"/>
      <c r="AV46" s="34"/>
      <c r="AY46" s="63"/>
      <c r="AZ46" s="34"/>
      <c r="BC46" s="63"/>
      <c r="BD46" s="34"/>
      <c r="BG46" s="63"/>
      <c r="BH46" s="34"/>
      <c r="BK46" s="63"/>
      <c r="BL46" s="34"/>
      <c r="BO46" s="63"/>
      <c r="BP46" s="34"/>
      <c r="BS46" s="63"/>
      <c r="BT46" s="34"/>
      <c r="BW46" s="63"/>
      <c r="BX46" s="34"/>
      <c r="CA46" s="63"/>
      <c r="CB46" s="34"/>
      <c r="CE46" s="63"/>
      <c r="CF46" s="34"/>
      <c r="CI46" s="63"/>
      <c r="CJ46" s="34"/>
      <c r="CM46" s="63"/>
      <c r="CN46" s="34"/>
      <c r="CQ46" s="63"/>
      <c r="CR46" s="34"/>
      <c r="CU46" s="63"/>
      <c r="CV46" s="34"/>
      <c r="CY46" s="63"/>
      <c r="CZ46" s="34"/>
      <c r="DC46" s="63"/>
      <c r="DD46" s="34"/>
      <c r="DG46" s="63"/>
    </row>
    <row r="47" spans="1:111" s="5" customFormat="1">
      <c r="A47" s="6" t="s">
        <v>50</v>
      </c>
      <c r="B47" s="5" t="s">
        <v>25</v>
      </c>
      <c r="C47" s="15" t="s">
        <v>14</v>
      </c>
      <c r="D47" s="46">
        <v>1.6666666666666666E-2</v>
      </c>
      <c r="E47" s="5" t="s">
        <v>183</v>
      </c>
      <c r="F47" s="4">
        <f>D47-$A47</f>
        <v>9.7222222222222224E-3</v>
      </c>
      <c r="G47" s="39">
        <f>MINUTE(F47)</f>
        <v>14</v>
      </c>
      <c r="H47" s="46">
        <v>2.1527777777777781E-2</v>
      </c>
      <c r="I47" s="5" t="s">
        <v>192</v>
      </c>
      <c r="J47" s="4">
        <f t="shared" ref="J47:J65" si="304">H47-$A47</f>
        <v>1.4583333333333337E-2</v>
      </c>
      <c r="K47" s="39">
        <f t="shared" ref="K47:K65" si="305">MINUTE(J47)</f>
        <v>21</v>
      </c>
      <c r="L47" s="46">
        <v>2.7777777777777776E-2</v>
      </c>
      <c r="M47" s="5" t="s">
        <v>183</v>
      </c>
      <c r="N47" s="4">
        <f t="shared" ref="N47" si="306">L47-$A47</f>
        <v>2.0833333333333332E-2</v>
      </c>
      <c r="O47" s="39">
        <f t="shared" ref="O47:O49" si="307">MINUTE(N47)</f>
        <v>30</v>
      </c>
      <c r="P47" s="46">
        <v>2.4999999999999998E-2</v>
      </c>
      <c r="Q47" s="5" t="s">
        <v>192</v>
      </c>
      <c r="R47" s="4">
        <f t="shared" ref="R47:R50" si="308">P47-$A47</f>
        <v>1.8055555555555554E-2</v>
      </c>
      <c r="S47" s="39">
        <f t="shared" ref="S47:S50" si="309">MINUTE(R47)</f>
        <v>26</v>
      </c>
      <c r="T47" s="46">
        <v>1.3194444444444444E-2</v>
      </c>
      <c r="U47" s="5" t="s">
        <v>183</v>
      </c>
      <c r="V47" s="4">
        <f t="shared" ref="V47:V49" si="310">T47-$A47</f>
        <v>6.2500000000000003E-3</v>
      </c>
      <c r="W47" s="39">
        <f t="shared" ref="W47:W49" si="311">MINUTE(V47)</f>
        <v>9</v>
      </c>
      <c r="X47" s="33"/>
      <c r="AA47" s="43"/>
      <c r="AB47" s="22">
        <v>1.2499999999999999E-2</v>
      </c>
      <c r="AC47" s="179" t="s">
        <v>14</v>
      </c>
      <c r="AD47" s="4">
        <f t="shared" ref="AD47:AD50" si="312">AB47-$A47</f>
        <v>5.5555555555555549E-3</v>
      </c>
      <c r="AE47" s="39">
        <f t="shared" ref="AE47:AE50" si="313">MINUTE(AD47)</f>
        <v>8</v>
      </c>
      <c r="AF47" s="33"/>
      <c r="AI47" s="43"/>
      <c r="AM47" s="43"/>
      <c r="AN47" s="46">
        <v>1.0416666666666666E-2</v>
      </c>
      <c r="AO47" s="5" t="s">
        <v>14</v>
      </c>
      <c r="AP47" s="4">
        <f t="shared" ref="AP47:AP61" si="314">AN47-$A47</f>
        <v>3.472222222222222E-3</v>
      </c>
      <c r="AQ47" s="39">
        <f t="shared" ref="AQ47:AQ61" si="315">MINUTE(AP47)</f>
        <v>5</v>
      </c>
      <c r="AR47" s="11"/>
      <c r="AU47" s="43"/>
      <c r="AV47" s="22">
        <v>4.1666666666666664E-2</v>
      </c>
      <c r="AW47" s="322" t="s">
        <v>14</v>
      </c>
      <c r="AX47" s="4">
        <f t="shared" ref="AX47" si="316">AV47-$A47</f>
        <v>3.4722222222222224E-2</v>
      </c>
      <c r="AY47" s="39">
        <f t="shared" ref="AY47" si="317">MINUTE(AX47)</f>
        <v>50</v>
      </c>
      <c r="AZ47" s="11"/>
      <c r="BC47" s="43"/>
      <c r="BD47" s="22">
        <v>1.3194444444444444E-2</v>
      </c>
      <c r="BE47" s="404" t="s">
        <v>183</v>
      </c>
      <c r="BF47" s="4">
        <f t="shared" ref="BF47:BF63" si="318">BD47-$A47</f>
        <v>6.2500000000000003E-3</v>
      </c>
      <c r="BG47" s="39">
        <f t="shared" ref="BG47:BG63" si="319">MINUTE(BF47)</f>
        <v>9</v>
      </c>
      <c r="BH47" s="22">
        <v>1.8055555555555557E-2</v>
      </c>
      <c r="BI47" s="458" t="s">
        <v>183</v>
      </c>
      <c r="BJ47" s="4">
        <f t="shared" ref="BJ47" si="320">BH47-$A47</f>
        <v>1.1111111111111113E-2</v>
      </c>
      <c r="BK47" s="39">
        <f t="shared" ref="BK47" si="321">MINUTE(BJ47)</f>
        <v>16</v>
      </c>
      <c r="BL47" s="46">
        <v>1.0416666666666666E-2</v>
      </c>
      <c r="BM47" s="5" t="s">
        <v>183</v>
      </c>
      <c r="BN47" s="4">
        <f t="shared" ref="BN47" si="322">BL47-$A47</f>
        <v>3.472222222222222E-3</v>
      </c>
      <c r="BO47" s="39">
        <f t="shared" ref="BO47" si="323">MINUTE(BN47)</f>
        <v>5</v>
      </c>
      <c r="BP47" s="22">
        <v>1.4583333333333332E-2</v>
      </c>
      <c r="BQ47" s="508" t="s">
        <v>183</v>
      </c>
      <c r="BR47" s="4">
        <f t="shared" ref="BR47:BR48" si="324">BP47-$A47</f>
        <v>7.6388888888888878E-3</v>
      </c>
      <c r="BS47" s="39">
        <f t="shared" ref="BS47:BS48" si="325">MINUTE(BR47)</f>
        <v>11</v>
      </c>
      <c r="BT47" s="22">
        <v>1.6666666666666666E-2</v>
      </c>
      <c r="BU47" s="524" t="s">
        <v>210</v>
      </c>
      <c r="BV47" s="4">
        <f t="shared" ref="BV47:BV48" si="326">BT47-$A47</f>
        <v>9.7222222222222224E-3</v>
      </c>
      <c r="BW47" s="39">
        <f t="shared" ref="BW47:BW48" si="327">MINUTE(BV47)</f>
        <v>14</v>
      </c>
      <c r="BX47" s="11"/>
      <c r="CA47" s="43"/>
      <c r="CB47" s="22">
        <v>2.4305555555555556E-2</v>
      </c>
      <c r="CC47" s="596" t="s">
        <v>183</v>
      </c>
      <c r="CD47" s="4">
        <f t="shared" ref="CD47:CD63" si="328">CB47-$A47</f>
        <v>1.7361111111111112E-2</v>
      </c>
      <c r="CE47" s="39">
        <f t="shared" ref="CE47:CE63" si="329">MINUTE(CD47)</f>
        <v>25</v>
      </c>
      <c r="CF47" s="33"/>
      <c r="CI47" s="43"/>
      <c r="CJ47" s="22">
        <v>1.7361111111111112E-2</v>
      </c>
      <c r="CK47" s="674" t="s">
        <v>14</v>
      </c>
      <c r="CL47" s="4">
        <f t="shared" ref="CL47:CL48" si="330">CJ47-$A47</f>
        <v>1.0416666666666668E-2</v>
      </c>
      <c r="CM47" s="39">
        <f t="shared" ref="CM47:CM48" si="331">MINUTE(CL47)</f>
        <v>15</v>
      </c>
      <c r="CN47" s="11"/>
      <c r="CQ47" s="43"/>
      <c r="CR47" s="22">
        <v>2.013888888888889E-2</v>
      </c>
      <c r="CS47" s="738" t="s">
        <v>183</v>
      </c>
      <c r="CT47" s="4">
        <f t="shared" ref="CT47" si="332">CR47-$A47</f>
        <v>1.3194444444444446E-2</v>
      </c>
      <c r="CU47" s="39">
        <f t="shared" ref="CU47" si="333">MINUTE(CT47)</f>
        <v>19</v>
      </c>
      <c r="CV47" s="22">
        <v>1.1805555555555555E-2</v>
      </c>
      <c r="CW47" s="789" t="s">
        <v>183</v>
      </c>
      <c r="CX47" s="4">
        <f t="shared" ref="CX47:CX48" si="334">CV47-$A47</f>
        <v>4.8611111111111112E-3</v>
      </c>
      <c r="CY47" s="39">
        <f t="shared" ref="CY47:CY48" si="335">MINUTE(CX47)</f>
        <v>7</v>
      </c>
      <c r="CZ47" s="22">
        <v>1.3194444444444444E-2</v>
      </c>
      <c r="DA47" s="812" t="s">
        <v>183</v>
      </c>
      <c r="DB47" s="4">
        <f t="shared" ref="DB47" si="336">CZ47-$A47</f>
        <v>6.2500000000000003E-3</v>
      </c>
      <c r="DC47" s="39">
        <f t="shared" ref="DC47" si="337">MINUTE(DB47)</f>
        <v>9</v>
      </c>
      <c r="DD47" s="45"/>
      <c r="DG47" s="43"/>
    </row>
    <row r="48" spans="1:111" s="5" customFormat="1">
      <c r="A48" s="6" t="s">
        <v>51</v>
      </c>
      <c r="B48" s="5" t="s">
        <v>26</v>
      </c>
      <c r="C48" s="15">
        <v>1111</v>
      </c>
      <c r="D48" s="45"/>
      <c r="G48" s="41"/>
      <c r="H48" s="46">
        <v>2.361111111111111E-2</v>
      </c>
      <c r="I48" s="5">
        <v>5831</v>
      </c>
      <c r="J48" s="4">
        <f t="shared" si="304"/>
        <v>4.1666666666666657E-3</v>
      </c>
      <c r="K48" s="39">
        <f t="shared" si="305"/>
        <v>6</v>
      </c>
      <c r="L48" s="46">
        <v>3.4027777777777775E-2</v>
      </c>
      <c r="M48" s="5">
        <v>3206</v>
      </c>
      <c r="N48" s="4">
        <f t="shared" ref="N48:N49" si="338">L48-$A48</f>
        <v>1.458333333333333E-2</v>
      </c>
      <c r="O48" s="39">
        <f t="shared" si="307"/>
        <v>21</v>
      </c>
      <c r="P48" s="46">
        <v>2.7083333333333334E-2</v>
      </c>
      <c r="Q48" s="5">
        <v>0</v>
      </c>
      <c r="R48" s="4">
        <f t="shared" si="308"/>
        <v>7.6388888888888895E-3</v>
      </c>
      <c r="S48" s="39">
        <f t="shared" si="309"/>
        <v>11</v>
      </c>
      <c r="T48" s="46">
        <v>2.361111111111111E-2</v>
      </c>
      <c r="U48" s="5">
        <v>2172</v>
      </c>
      <c r="V48" s="4">
        <f t="shared" si="310"/>
        <v>4.1666666666666657E-3</v>
      </c>
      <c r="W48" s="39">
        <f t="shared" si="311"/>
        <v>6</v>
      </c>
      <c r="X48" s="33"/>
      <c r="AA48" s="43"/>
      <c r="AB48" s="22">
        <v>2.8472222222222222E-2</v>
      </c>
      <c r="AC48" s="179">
        <v>4909</v>
      </c>
      <c r="AD48" s="4">
        <f t="shared" si="312"/>
        <v>9.0277777777777769E-3</v>
      </c>
      <c r="AE48" s="39">
        <f t="shared" si="313"/>
        <v>13</v>
      </c>
      <c r="AF48" s="33"/>
      <c r="AI48" s="43"/>
      <c r="AM48" s="43"/>
      <c r="AN48" s="46"/>
      <c r="AP48" s="4"/>
      <c r="AQ48" s="39"/>
      <c r="AR48" s="11"/>
      <c r="AU48" s="43"/>
      <c r="AV48" s="11"/>
      <c r="AY48" s="43"/>
      <c r="AZ48" s="11"/>
      <c r="BC48" s="43"/>
      <c r="BD48" s="11"/>
      <c r="BF48" s="4"/>
      <c r="BG48" s="39"/>
      <c r="BH48" s="11"/>
      <c r="BK48" s="43"/>
      <c r="BL48" s="45"/>
      <c r="BO48" s="43"/>
      <c r="BP48" s="22">
        <v>2.9861111111111113E-2</v>
      </c>
      <c r="BQ48" s="508">
        <v>2147</v>
      </c>
      <c r="BR48" s="4">
        <f t="shared" si="324"/>
        <v>1.0416666666666668E-2</v>
      </c>
      <c r="BS48" s="39">
        <f t="shared" si="325"/>
        <v>15</v>
      </c>
      <c r="BT48" s="22">
        <v>2.6388888888888889E-2</v>
      </c>
      <c r="BU48" s="524">
        <v>4919</v>
      </c>
      <c r="BV48" s="4">
        <f t="shared" si="326"/>
        <v>6.9444444444444441E-3</v>
      </c>
      <c r="BW48" s="39">
        <f t="shared" si="327"/>
        <v>10</v>
      </c>
      <c r="BX48" s="22">
        <v>2.5694444444444447E-2</v>
      </c>
      <c r="BY48" s="573">
        <v>2138</v>
      </c>
      <c r="BZ48" s="4">
        <f t="shared" ref="BZ48:BZ49" si="339">BX48-$A48</f>
        <v>6.2500000000000021E-3</v>
      </c>
      <c r="CA48" s="39">
        <f t="shared" ref="CA48:CA49" si="340">MINUTE(BZ48)</f>
        <v>9</v>
      </c>
      <c r="CB48" s="22">
        <v>2.8472222222222222E-2</v>
      </c>
      <c r="CC48" s="596">
        <v>3115</v>
      </c>
      <c r="CD48" s="4">
        <f t="shared" si="328"/>
        <v>9.0277777777777769E-3</v>
      </c>
      <c r="CE48" s="39">
        <f t="shared" si="329"/>
        <v>13</v>
      </c>
      <c r="CF48" s="33"/>
      <c r="CI48" s="43"/>
      <c r="CJ48" s="22">
        <v>2.9861111111111113E-2</v>
      </c>
      <c r="CK48" s="674">
        <v>0</v>
      </c>
      <c r="CL48" s="4">
        <f t="shared" si="330"/>
        <v>1.0416666666666668E-2</v>
      </c>
      <c r="CM48" s="39">
        <f t="shared" si="331"/>
        <v>15</v>
      </c>
      <c r="CN48" s="22">
        <v>2.9166666666666664E-2</v>
      </c>
      <c r="CO48" s="725">
        <v>3115</v>
      </c>
      <c r="CP48" s="4">
        <f t="shared" ref="CP48" si="341">CN48-$A48</f>
        <v>9.7222222222222189E-3</v>
      </c>
      <c r="CQ48" s="39">
        <f t="shared" ref="CQ48" si="342">MINUTE(CP48)</f>
        <v>14</v>
      </c>
      <c r="CR48" s="11"/>
      <c r="CU48" s="43"/>
      <c r="CV48" s="22">
        <v>2.9861111111111113E-2</v>
      </c>
      <c r="CW48" s="789">
        <v>0</v>
      </c>
      <c r="CX48" s="4">
        <f t="shared" si="334"/>
        <v>1.0416666666666668E-2</v>
      </c>
      <c r="CY48" s="39">
        <f t="shared" si="335"/>
        <v>15</v>
      </c>
      <c r="CZ48" s="11"/>
      <c r="DC48" s="43"/>
      <c r="DD48" s="45"/>
      <c r="DG48" s="43"/>
    </row>
    <row r="49" spans="1:111" s="5" customFormat="1">
      <c r="A49" s="6" t="s">
        <v>52</v>
      </c>
      <c r="B49" s="5" t="s">
        <v>27</v>
      </c>
      <c r="C49" s="15">
        <v>100</v>
      </c>
      <c r="D49" s="45"/>
      <c r="G49" s="41"/>
      <c r="H49" s="46">
        <v>3.125E-2</v>
      </c>
      <c r="I49" s="5">
        <v>257</v>
      </c>
      <c r="J49" s="4">
        <f t="shared" si="304"/>
        <v>3.4722222222222238E-3</v>
      </c>
      <c r="K49" s="39">
        <f t="shared" si="305"/>
        <v>5</v>
      </c>
      <c r="L49" s="46">
        <v>3.888888888888889E-2</v>
      </c>
      <c r="M49" s="5">
        <v>245</v>
      </c>
      <c r="N49" s="4">
        <f t="shared" si="338"/>
        <v>1.1111111111111113E-2</v>
      </c>
      <c r="O49" s="39">
        <f t="shared" si="307"/>
        <v>16</v>
      </c>
      <c r="P49" s="46"/>
      <c r="R49" s="4"/>
      <c r="S49" s="39"/>
      <c r="T49" s="46">
        <v>3.2638888888888891E-2</v>
      </c>
      <c r="U49" s="5">
        <v>255</v>
      </c>
      <c r="V49" s="4">
        <f t="shared" si="310"/>
        <v>4.8611111111111147E-3</v>
      </c>
      <c r="W49" s="39">
        <f t="shared" si="311"/>
        <v>7</v>
      </c>
      <c r="X49" s="33"/>
      <c r="AA49" s="43"/>
      <c r="AB49" s="11"/>
      <c r="AD49" s="4"/>
      <c r="AE49" s="39"/>
      <c r="AF49" s="33"/>
      <c r="AI49" s="43"/>
      <c r="AJ49" s="33"/>
      <c r="AM49" s="43"/>
      <c r="AN49" s="45"/>
      <c r="AP49" s="4"/>
      <c r="AQ49" s="39"/>
      <c r="AR49" s="22">
        <v>3.2638888888888891E-2</v>
      </c>
      <c r="AS49" s="316">
        <v>254</v>
      </c>
      <c r="AT49" s="4">
        <f t="shared" ref="AT49" si="343">AR49-$A49</f>
        <v>4.8611111111111147E-3</v>
      </c>
      <c r="AU49" s="39">
        <f t="shared" ref="AU49" si="344">MINUTE(AT49)</f>
        <v>7</v>
      </c>
      <c r="AV49" s="11"/>
      <c r="AY49" s="43"/>
      <c r="AZ49" s="45"/>
      <c r="BC49" s="43"/>
      <c r="BD49" s="22">
        <v>3.6111111111111115E-2</v>
      </c>
      <c r="BE49" s="404">
        <v>250</v>
      </c>
      <c r="BF49" s="4">
        <f t="shared" si="318"/>
        <v>8.3333333333333384E-3</v>
      </c>
      <c r="BG49" s="39">
        <f t="shared" si="319"/>
        <v>12</v>
      </c>
      <c r="BH49" s="11"/>
      <c r="BK49" s="43"/>
      <c r="BL49" s="45"/>
      <c r="BO49" s="43"/>
      <c r="BP49" s="11"/>
      <c r="BS49" s="43"/>
      <c r="BT49" s="11"/>
      <c r="BW49" s="43"/>
      <c r="BX49" s="22">
        <v>3.6111111111111115E-2</v>
      </c>
      <c r="BY49" s="573">
        <v>245</v>
      </c>
      <c r="BZ49" s="4">
        <f t="shared" si="339"/>
        <v>8.3333333333333384E-3</v>
      </c>
      <c r="CA49" s="39">
        <f t="shared" si="340"/>
        <v>12</v>
      </c>
      <c r="CB49" s="22">
        <v>3.3333333333333333E-2</v>
      </c>
      <c r="CC49" s="596">
        <v>253</v>
      </c>
      <c r="CD49" s="4">
        <f t="shared" si="328"/>
        <v>5.5555555555555566E-3</v>
      </c>
      <c r="CE49" s="39">
        <f t="shared" si="329"/>
        <v>8</v>
      </c>
      <c r="CF49" s="33"/>
      <c r="CI49" s="43"/>
      <c r="CJ49" s="11"/>
      <c r="CM49" s="43"/>
      <c r="CN49" s="11"/>
      <c r="CQ49" s="43"/>
      <c r="CR49" s="22">
        <v>3.5416666666666666E-2</v>
      </c>
      <c r="CS49" s="738">
        <v>250</v>
      </c>
      <c r="CT49" s="4">
        <f t="shared" ref="CT49" si="345">CR49-$A49</f>
        <v>7.6388888888888895E-3</v>
      </c>
      <c r="CU49" s="39">
        <f t="shared" ref="CU49" si="346">MINUTE(CT49)</f>
        <v>11</v>
      </c>
      <c r="CV49" s="11"/>
      <c r="CY49" s="43"/>
      <c r="CZ49" s="11"/>
      <c r="DC49" s="43"/>
      <c r="DD49" s="45"/>
      <c r="DG49" s="43"/>
    </row>
    <row r="50" spans="1:111" s="5" customFormat="1">
      <c r="A50" s="6" t="s">
        <v>53</v>
      </c>
      <c r="B50" s="5" t="s">
        <v>41</v>
      </c>
      <c r="C50" s="15" t="s">
        <v>14</v>
      </c>
      <c r="D50" s="45"/>
      <c r="G50" s="41"/>
      <c r="H50" s="46">
        <v>4.1666666666666664E-2</v>
      </c>
      <c r="I50" s="5" t="s">
        <v>192</v>
      </c>
      <c r="J50" s="4">
        <f t="shared" si="304"/>
        <v>6.9444444444444406E-3</v>
      </c>
      <c r="K50" s="39">
        <f t="shared" si="305"/>
        <v>10</v>
      </c>
      <c r="L50" s="45"/>
      <c r="O50" s="43"/>
      <c r="P50" s="46">
        <v>4.5833333333333337E-2</v>
      </c>
      <c r="Q50" s="5" t="s">
        <v>204</v>
      </c>
      <c r="R50" s="4">
        <f t="shared" si="308"/>
        <v>1.1111111111111113E-2</v>
      </c>
      <c r="S50" s="39">
        <f t="shared" si="309"/>
        <v>16</v>
      </c>
      <c r="T50" s="11"/>
      <c r="W50" s="43"/>
      <c r="X50" s="33"/>
      <c r="AA50" s="43"/>
      <c r="AB50" s="22">
        <v>4.027777777777778E-2</v>
      </c>
      <c r="AC50" s="179" t="s">
        <v>14</v>
      </c>
      <c r="AD50" s="4">
        <f t="shared" si="312"/>
        <v>5.5555555555555566E-3</v>
      </c>
      <c r="AE50" s="39">
        <f t="shared" si="313"/>
        <v>8</v>
      </c>
      <c r="AF50" s="33"/>
      <c r="AI50" s="43"/>
      <c r="AJ50" s="33"/>
      <c r="AM50" s="43"/>
      <c r="AN50" s="46">
        <v>3.8194444444444441E-2</v>
      </c>
      <c r="AO50" s="5" t="s">
        <v>14</v>
      </c>
      <c r="AP50" s="4">
        <f t="shared" si="314"/>
        <v>3.4722222222222168E-3</v>
      </c>
      <c r="AQ50" s="39">
        <f t="shared" si="315"/>
        <v>5</v>
      </c>
      <c r="AR50" s="11"/>
      <c r="AU50" s="43"/>
      <c r="AV50" s="11"/>
      <c r="AY50" s="43"/>
      <c r="AZ50" s="45"/>
      <c r="BC50" s="43"/>
      <c r="BD50" s="22">
        <v>3.9583333333333331E-2</v>
      </c>
      <c r="BE50" s="404" t="s">
        <v>229</v>
      </c>
      <c r="BF50" s="4">
        <f t="shared" si="318"/>
        <v>4.8611111111111077E-3</v>
      </c>
      <c r="BG50" s="39">
        <f t="shared" si="319"/>
        <v>7</v>
      </c>
      <c r="BH50" s="11"/>
      <c r="BK50" s="43"/>
      <c r="BL50" s="46">
        <v>4.027777777777778E-2</v>
      </c>
      <c r="BM50" s="5" t="s">
        <v>183</v>
      </c>
      <c r="BN50" s="4">
        <f t="shared" ref="BN50" si="347">BL50-$A50</f>
        <v>5.5555555555555566E-3</v>
      </c>
      <c r="BO50" s="39">
        <f t="shared" ref="BO50" si="348">MINUTE(BN50)</f>
        <v>8</v>
      </c>
      <c r="BP50" s="22">
        <v>3.8194444444444441E-2</v>
      </c>
      <c r="BQ50" s="508" t="s">
        <v>183</v>
      </c>
      <c r="BR50" s="4">
        <f t="shared" ref="BR50" si="349">BP50-$A50</f>
        <v>3.4722222222222168E-3</v>
      </c>
      <c r="BS50" s="39">
        <f t="shared" ref="BS50" si="350">MINUTE(BR50)</f>
        <v>5</v>
      </c>
      <c r="BT50" s="11"/>
      <c r="BW50" s="43"/>
      <c r="BX50" s="11"/>
      <c r="CA50" s="43"/>
      <c r="CB50" s="22">
        <v>5.2083333333333336E-2</v>
      </c>
      <c r="CC50" s="596" t="s">
        <v>183</v>
      </c>
      <c r="CD50" s="4">
        <f t="shared" si="328"/>
        <v>1.7361111111111112E-2</v>
      </c>
      <c r="CE50" s="39">
        <f t="shared" si="329"/>
        <v>25</v>
      </c>
      <c r="CF50" s="33"/>
      <c r="CI50" s="43"/>
      <c r="CJ50" s="22">
        <v>3.888888888888889E-2</v>
      </c>
      <c r="CK50" s="674" t="s">
        <v>14</v>
      </c>
      <c r="CL50" s="4">
        <f t="shared" ref="CL50:CL53" si="351">CJ50-$A50</f>
        <v>4.1666666666666657E-3</v>
      </c>
      <c r="CM50" s="39">
        <f t="shared" ref="CM50:CM53" si="352">MINUTE(CL50)</f>
        <v>6</v>
      </c>
      <c r="CN50" s="45"/>
      <c r="CQ50" s="43"/>
      <c r="CR50" s="11"/>
      <c r="CU50" s="43"/>
      <c r="CV50" s="11"/>
      <c r="CY50" s="43"/>
      <c r="CZ50" s="22">
        <v>3.9583333333333331E-2</v>
      </c>
      <c r="DA50" s="812" t="s">
        <v>183</v>
      </c>
      <c r="DB50" s="4">
        <f t="shared" ref="DB50" si="353">CZ50-$A50</f>
        <v>4.8611111111111077E-3</v>
      </c>
      <c r="DC50" s="39">
        <f t="shared" ref="DC50" si="354">MINUTE(DB50)</f>
        <v>7</v>
      </c>
      <c r="DD50" s="45"/>
      <c r="DG50" s="43"/>
    </row>
    <row r="51" spans="1:111" s="5" customFormat="1">
      <c r="A51" s="6" t="s">
        <v>54</v>
      </c>
      <c r="B51" s="5" t="s">
        <v>42</v>
      </c>
      <c r="C51" s="15" t="s">
        <v>21</v>
      </c>
      <c r="D51" s="46">
        <v>5.2083333333333336E-2</v>
      </c>
      <c r="E51" s="5" t="s">
        <v>124</v>
      </c>
      <c r="F51" s="4">
        <f>D51-$A51</f>
        <v>1.0416666666666671E-2</v>
      </c>
      <c r="G51" s="39">
        <f>MINUTE(F51)</f>
        <v>15</v>
      </c>
      <c r="H51" s="46">
        <v>4.7916666666666663E-2</v>
      </c>
      <c r="I51" s="5" t="s">
        <v>21</v>
      </c>
      <c r="J51" s="4">
        <f t="shared" si="304"/>
        <v>6.2499999999999986E-3</v>
      </c>
      <c r="K51" s="39">
        <f t="shared" si="305"/>
        <v>9</v>
      </c>
      <c r="L51" s="45"/>
      <c r="O51" s="43"/>
      <c r="P51" s="45"/>
      <c r="S51" s="43"/>
      <c r="T51" s="46">
        <v>4.5138888888888888E-2</v>
      </c>
      <c r="U51" s="5" t="s">
        <v>124</v>
      </c>
      <c r="V51" s="4">
        <f t="shared" ref="V51" si="355">T51-$A51</f>
        <v>3.4722222222222238E-3</v>
      </c>
      <c r="W51" s="39">
        <f t="shared" ref="W51" si="356">MINUTE(V51)</f>
        <v>5</v>
      </c>
      <c r="X51" s="33"/>
      <c r="AA51" s="43"/>
      <c r="AB51" s="45"/>
      <c r="AE51" s="43"/>
      <c r="AF51" s="33"/>
      <c r="AI51" s="43"/>
      <c r="AJ51" s="33"/>
      <c r="AM51" s="43"/>
      <c r="AN51" s="46">
        <v>4.9999999999999996E-2</v>
      </c>
      <c r="AO51" s="5" t="s">
        <v>211</v>
      </c>
      <c r="AP51" s="4">
        <f t="shared" si="314"/>
        <v>8.3333333333333315E-3</v>
      </c>
      <c r="AQ51" s="39">
        <f t="shared" si="315"/>
        <v>12</v>
      </c>
      <c r="AR51" s="22">
        <v>4.5833333333333337E-2</v>
      </c>
      <c r="AS51" s="316" t="s">
        <v>124</v>
      </c>
      <c r="AT51" s="4">
        <f t="shared" ref="AT51" si="357">AR51-$A51</f>
        <v>4.1666666666666727E-3</v>
      </c>
      <c r="AU51" s="39">
        <f t="shared" ref="AU51" si="358">MINUTE(AT51)</f>
        <v>6</v>
      </c>
      <c r="AV51" s="22">
        <v>4.7916666666666663E-2</v>
      </c>
      <c r="AW51" s="322" t="s">
        <v>222</v>
      </c>
      <c r="AX51" s="4">
        <f t="shared" ref="AX51" si="359">AV51-$A51</f>
        <v>6.2499999999999986E-3</v>
      </c>
      <c r="AY51" s="39">
        <f t="shared" ref="AY51" si="360">MINUTE(AX51)</f>
        <v>9</v>
      </c>
      <c r="AZ51" s="22">
        <v>4.7916666666666663E-2</v>
      </c>
      <c r="BA51" s="381" t="s">
        <v>21</v>
      </c>
      <c r="BB51" s="4">
        <f t="shared" ref="BB51" si="361">AZ51-$A51</f>
        <v>6.2499999999999986E-3</v>
      </c>
      <c r="BC51" s="39">
        <f t="shared" ref="BC51" si="362">MINUTE(BB51)</f>
        <v>9</v>
      </c>
      <c r="BD51" s="11"/>
      <c r="BF51" s="4"/>
      <c r="BG51" s="39"/>
      <c r="BH51" s="22">
        <v>4.4444444444444446E-2</v>
      </c>
      <c r="BI51" s="458" t="s">
        <v>21</v>
      </c>
      <c r="BJ51" s="4">
        <f t="shared" ref="BJ51:BJ53" si="363">BH51-$A51</f>
        <v>2.7777777777777818E-3</v>
      </c>
      <c r="BK51" s="39">
        <f t="shared" ref="BK51:BK53" si="364">MINUTE(BJ51)</f>
        <v>4</v>
      </c>
      <c r="BL51" s="45"/>
      <c r="BO51" s="43"/>
      <c r="BP51" s="11"/>
      <c r="BS51" s="43"/>
      <c r="BT51" s="11"/>
      <c r="BW51" s="43"/>
      <c r="BX51" s="22">
        <v>5.7638888888888885E-2</v>
      </c>
      <c r="BY51" s="573" t="s">
        <v>124</v>
      </c>
      <c r="BZ51" s="4">
        <f t="shared" ref="BZ51" si="365">BX51-$A51</f>
        <v>1.5972222222222221E-2</v>
      </c>
      <c r="CA51" s="39">
        <f t="shared" ref="CA51" si="366">MINUTE(BZ51)</f>
        <v>23</v>
      </c>
      <c r="CB51" s="22">
        <v>4.5833333333333337E-2</v>
      </c>
      <c r="CC51" s="596" t="s">
        <v>124</v>
      </c>
      <c r="CD51" s="4">
        <f t="shared" si="328"/>
        <v>4.1666666666666727E-3</v>
      </c>
      <c r="CE51" s="39">
        <f t="shared" si="329"/>
        <v>6</v>
      </c>
      <c r="CF51" s="33"/>
      <c r="CI51" s="43"/>
      <c r="CJ51" s="22">
        <v>4.7222222222222221E-2</v>
      </c>
      <c r="CK51" s="674" t="s">
        <v>21</v>
      </c>
      <c r="CL51" s="4">
        <f t="shared" si="351"/>
        <v>5.5555555555555566E-3</v>
      </c>
      <c r="CM51" s="39">
        <f t="shared" si="352"/>
        <v>8</v>
      </c>
      <c r="CN51" s="45"/>
      <c r="CQ51" s="43"/>
      <c r="CR51" s="22">
        <v>4.5833333333333337E-2</v>
      </c>
      <c r="CS51" s="738" t="s">
        <v>124</v>
      </c>
      <c r="CT51" s="4">
        <f t="shared" ref="CT51:CT52" si="367">CR51-$A51</f>
        <v>4.1666666666666727E-3</v>
      </c>
      <c r="CU51" s="39">
        <f t="shared" ref="CU51:CU52" si="368">MINUTE(CT51)</f>
        <v>6</v>
      </c>
      <c r="CV51" s="22">
        <v>5.2083333333333336E-2</v>
      </c>
      <c r="CW51" s="789" t="s">
        <v>124</v>
      </c>
      <c r="CX51" s="4">
        <f t="shared" ref="CX51" si="369">CV51-$A51</f>
        <v>1.0416666666666671E-2</v>
      </c>
      <c r="CY51" s="39">
        <f t="shared" ref="CY51" si="370">MINUTE(CX51)</f>
        <v>15</v>
      </c>
      <c r="CZ51" s="11"/>
      <c r="DC51" s="43"/>
      <c r="DD51" s="22">
        <v>4.7916666666666663E-2</v>
      </c>
      <c r="DE51" s="871" t="s">
        <v>235</v>
      </c>
      <c r="DF51" s="4">
        <f t="shared" ref="DF51" si="371">DD51-$A51</f>
        <v>6.2499999999999986E-3</v>
      </c>
      <c r="DG51" s="39">
        <f t="shared" ref="DG51" si="372">MINUTE(DF51)</f>
        <v>9</v>
      </c>
    </row>
    <row r="52" spans="1:111" s="5" customFormat="1">
      <c r="A52" s="6" t="s">
        <v>55</v>
      </c>
      <c r="B52" s="5" t="s">
        <v>25</v>
      </c>
      <c r="C52" s="15" t="s">
        <v>14</v>
      </c>
      <c r="D52" s="36"/>
      <c r="F52" s="4"/>
      <c r="G52" s="41"/>
      <c r="H52" s="46">
        <v>6.5277777777777782E-2</v>
      </c>
      <c r="I52" s="5" t="s">
        <v>192</v>
      </c>
      <c r="J52" s="4">
        <f t="shared" si="304"/>
        <v>9.7222222222222293E-3</v>
      </c>
      <c r="K52" s="39">
        <f t="shared" si="305"/>
        <v>14</v>
      </c>
      <c r="L52" s="46">
        <v>6.6666666666666666E-2</v>
      </c>
      <c r="M52" s="5" t="s">
        <v>183</v>
      </c>
      <c r="N52" s="4">
        <f t="shared" ref="N52" si="373">L52-$A52</f>
        <v>1.1111111111111113E-2</v>
      </c>
      <c r="O52" s="39">
        <f t="shared" ref="O52" si="374">MINUTE(N52)</f>
        <v>16</v>
      </c>
      <c r="P52" s="33"/>
      <c r="S52" s="43"/>
      <c r="T52" s="11"/>
      <c r="W52" s="43"/>
      <c r="X52" s="33"/>
      <c r="AA52" s="43"/>
      <c r="AB52" s="33"/>
      <c r="AE52" s="43"/>
      <c r="AF52" s="33"/>
      <c r="AI52" s="43"/>
      <c r="AJ52" s="33"/>
      <c r="AM52" s="43"/>
      <c r="AN52" s="46">
        <v>6.1111111111111116E-2</v>
      </c>
      <c r="AO52" s="5" t="s">
        <v>14</v>
      </c>
      <c r="AP52" s="4">
        <f t="shared" si="314"/>
        <v>5.5555555555555636E-3</v>
      </c>
      <c r="AQ52" s="39">
        <f t="shared" si="315"/>
        <v>8</v>
      </c>
      <c r="AR52" s="11"/>
      <c r="AU52" s="43"/>
      <c r="AV52" s="11"/>
      <c r="AY52" s="43"/>
      <c r="AZ52" s="11"/>
      <c r="BC52" s="43"/>
      <c r="BD52" s="22">
        <v>5.9027777777777783E-2</v>
      </c>
      <c r="BE52" s="404" t="s">
        <v>183</v>
      </c>
      <c r="BF52" s="4">
        <f t="shared" si="318"/>
        <v>3.4722222222222307E-3</v>
      </c>
      <c r="BG52" s="39">
        <f t="shared" si="319"/>
        <v>5</v>
      </c>
      <c r="BH52" s="22">
        <v>6.3194444444444442E-2</v>
      </c>
      <c r="BI52" s="458" t="s">
        <v>210</v>
      </c>
      <c r="BJ52" s="4">
        <f t="shared" si="363"/>
        <v>7.6388888888888895E-3</v>
      </c>
      <c r="BK52" s="39">
        <f t="shared" si="364"/>
        <v>11</v>
      </c>
      <c r="BL52" s="45"/>
      <c r="BO52" s="43"/>
      <c r="BP52" s="11"/>
      <c r="BS52" s="43"/>
      <c r="BT52" s="22">
        <v>6.458333333333334E-2</v>
      </c>
      <c r="BU52" s="524" t="s">
        <v>244</v>
      </c>
      <c r="BV52" s="4">
        <f t="shared" ref="BV52:BV57" si="375">BT52-$A52</f>
        <v>9.0277777777777873E-3</v>
      </c>
      <c r="BW52" s="39">
        <f t="shared" ref="BW52:BW57" si="376">MINUTE(BV52)</f>
        <v>13</v>
      </c>
      <c r="BX52" s="11"/>
      <c r="CA52" s="43"/>
      <c r="CB52" s="22">
        <v>7.4999999999999997E-2</v>
      </c>
      <c r="CC52" s="596" t="s">
        <v>259</v>
      </c>
      <c r="CD52" s="4">
        <f t="shared" si="328"/>
        <v>1.9444444444444445E-2</v>
      </c>
      <c r="CE52" s="39">
        <f t="shared" si="329"/>
        <v>28</v>
      </c>
      <c r="CF52" s="33"/>
      <c r="CI52" s="43"/>
      <c r="CJ52" s="22">
        <v>6.3194444444444442E-2</v>
      </c>
      <c r="CK52" s="674" t="s">
        <v>14</v>
      </c>
      <c r="CL52" s="4">
        <f t="shared" si="351"/>
        <v>7.6388888888888895E-3</v>
      </c>
      <c r="CM52" s="39">
        <f t="shared" si="352"/>
        <v>11</v>
      </c>
      <c r="CN52" s="45"/>
      <c r="CQ52" s="43"/>
      <c r="CR52" s="22">
        <v>5.8333333333333327E-2</v>
      </c>
      <c r="CS52" s="738" t="s">
        <v>183</v>
      </c>
      <c r="CT52" s="4">
        <f t="shared" si="367"/>
        <v>2.7777777777777748E-3</v>
      </c>
      <c r="CU52" s="39">
        <f t="shared" si="368"/>
        <v>4</v>
      </c>
      <c r="CV52" s="11"/>
      <c r="CY52" s="43"/>
      <c r="CZ52" s="11"/>
      <c r="DC52" s="43"/>
      <c r="DD52" s="11"/>
      <c r="DG52" s="43"/>
    </row>
    <row r="53" spans="1:111" s="5" customFormat="1">
      <c r="A53" s="6" t="s">
        <v>56</v>
      </c>
      <c r="B53" s="5" t="s">
        <v>26</v>
      </c>
      <c r="C53" s="15">
        <v>1111</v>
      </c>
      <c r="D53" s="36"/>
      <c r="F53" s="4"/>
      <c r="G53" s="41"/>
      <c r="H53" s="46">
        <v>6.7361111111111108E-2</v>
      </c>
      <c r="I53" s="5">
        <v>3115</v>
      </c>
      <c r="J53" s="4">
        <f t="shared" si="304"/>
        <v>5.5555555555555497E-3</v>
      </c>
      <c r="K53" s="39">
        <f t="shared" si="305"/>
        <v>8</v>
      </c>
      <c r="L53" s="45"/>
      <c r="O53" s="43"/>
      <c r="P53" s="33"/>
      <c r="S53" s="43"/>
      <c r="T53" s="46">
        <v>6.6666666666666666E-2</v>
      </c>
      <c r="U53" s="5">
        <v>5831</v>
      </c>
      <c r="V53" s="4">
        <f t="shared" ref="V53" si="377">T53-$A53</f>
        <v>4.8611111111111077E-3</v>
      </c>
      <c r="W53" s="39">
        <f t="shared" ref="W53" si="378">MINUTE(V53)</f>
        <v>7</v>
      </c>
      <c r="X53" s="33"/>
      <c r="AA53" s="43"/>
      <c r="AB53" s="33"/>
      <c r="AE53" s="43"/>
      <c r="AF53" s="33"/>
      <c r="AI53" s="43"/>
      <c r="AJ53" s="33"/>
      <c r="AM53" s="43"/>
      <c r="AN53" s="46">
        <v>6.9444444444444434E-2</v>
      </c>
      <c r="AO53" s="5">
        <v>0</v>
      </c>
      <c r="AP53" s="4">
        <f t="shared" si="314"/>
        <v>7.6388888888888756E-3</v>
      </c>
      <c r="AQ53" s="39">
        <f t="shared" si="315"/>
        <v>11</v>
      </c>
      <c r="AR53" s="22">
        <v>7.4999999999999997E-2</v>
      </c>
      <c r="AS53" s="316">
        <v>4142</v>
      </c>
      <c r="AT53" s="4">
        <f t="shared" ref="AT53" si="379">AR53-$A53</f>
        <v>1.3194444444444439E-2</v>
      </c>
      <c r="AU53" s="39">
        <f t="shared" ref="AU53" si="380">MINUTE(AT53)</f>
        <v>19</v>
      </c>
      <c r="AV53" s="22">
        <v>6.5972222222222224E-2</v>
      </c>
      <c r="AW53" s="322">
        <v>4063</v>
      </c>
      <c r="AX53" s="4">
        <f t="shared" ref="AX53:AX54" si="381">AV53-$A53</f>
        <v>4.1666666666666657E-3</v>
      </c>
      <c r="AY53" s="39">
        <f t="shared" ref="AY53:AY54" si="382">MINUTE(AX53)</f>
        <v>6</v>
      </c>
      <c r="AZ53" s="45"/>
      <c r="BC53" s="43"/>
      <c r="BD53" s="22">
        <v>7.5694444444444439E-2</v>
      </c>
      <c r="BE53" s="404">
        <v>6000</v>
      </c>
      <c r="BF53" s="4">
        <f t="shared" si="318"/>
        <v>1.3888888888888881E-2</v>
      </c>
      <c r="BG53" s="39">
        <f t="shared" si="319"/>
        <v>20</v>
      </c>
      <c r="BH53" s="22">
        <v>6.5277777777777782E-2</v>
      </c>
      <c r="BI53" s="458">
        <v>3352</v>
      </c>
      <c r="BJ53" s="4">
        <f t="shared" si="363"/>
        <v>3.4722222222222238E-3</v>
      </c>
      <c r="BK53" s="39">
        <f t="shared" si="364"/>
        <v>5</v>
      </c>
      <c r="BL53" s="46">
        <v>6.5972222222222224E-2</v>
      </c>
      <c r="BM53" s="5">
        <v>5664</v>
      </c>
      <c r="BN53" s="4">
        <f t="shared" ref="BN53" si="383">BL53-$A53</f>
        <v>4.1666666666666657E-3</v>
      </c>
      <c r="BO53" s="39">
        <f t="shared" ref="BO53" si="384">MINUTE(BN53)</f>
        <v>6</v>
      </c>
      <c r="BP53" s="22">
        <v>6.8749999999999992E-2</v>
      </c>
      <c r="BQ53" s="508">
        <v>0</v>
      </c>
      <c r="BR53" s="4">
        <f t="shared" ref="BR53:BR55" si="385">BP53-$A53</f>
        <v>6.9444444444444337E-3</v>
      </c>
      <c r="BS53" s="39">
        <f t="shared" ref="BS53:BS55" si="386">MINUTE(BR53)</f>
        <v>10</v>
      </c>
      <c r="BT53" s="22">
        <v>6.7361111111111108E-2</v>
      </c>
      <c r="BU53" s="524">
        <v>2172</v>
      </c>
      <c r="BV53" s="4">
        <f t="shared" si="375"/>
        <v>5.5555555555555497E-3</v>
      </c>
      <c r="BW53" s="39">
        <f t="shared" si="376"/>
        <v>8</v>
      </c>
      <c r="BX53" s="22">
        <v>7.3611111111111113E-2</v>
      </c>
      <c r="BY53" s="573">
        <v>0</v>
      </c>
      <c r="BZ53" s="4">
        <f t="shared" ref="BZ53:BZ54" si="387">BX53-$A53</f>
        <v>1.1805555555555555E-2</v>
      </c>
      <c r="CA53" s="39">
        <f t="shared" ref="CA53:CA54" si="388">MINUTE(BZ53)</f>
        <v>17</v>
      </c>
      <c r="CB53" s="22">
        <v>7.0833333333333331E-2</v>
      </c>
      <c r="CC53" s="596">
        <v>3115</v>
      </c>
      <c r="CD53" s="4">
        <f t="shared" si="328"/>
        <v>9.0277777777777735E-3</v>
      </c>
      <c r="CE53" s="39">
        <f t="shared" si="329"/>
        <v>13</v>
      </c>
      <c r="CF53" s="33"/>
      <c r="CI53" s="43"/>
      <c r="CJ53" s="22">
        <v>7.1527777777777787E-2</v>
      </c>
      <c r="CK53" s="674">
        <v>0</v>
      </c>
      <c r="CL53" s="4">
        <f t="shared" si="351"/>
        <v>9.7222222222222293E-3</v>
      </c>
      <c r="CM53" s="39">
        <f t="shared" si="352"/>
        <v>14</v>
      </c>
      <c r="CN53" s="22">
        <v>6.805555555555555E-2</v>
      </c>
      <c r="CO53" s="725">
        <v>5907</v>
      </c>
      <c r="CP53" s="4">
        <f t="shared" ref="CP53" si="389">CN53-$A53</f>
        <v>6.2499999999999917E-3</v>
      </c>
      <c r="CQ53" s="39">
        <f t="shared" ref="CQ53" si="390">MINUTE(CP53)</f>
        <v>9</v>
      </c>
      <c r="CR53" s="11"/>
      <c r="CU53" s="43"/>
      <c r="CV53" s="22">
        <v>7.1527777777777787E-2</v>
      </c>
      <c r="CW53" s="789">
        <v>3215</v>
      </c>
      <c r="CX53" s="4">
        <f t="shared" ref="CX53" si="391">CV53-$A53</f>
        <v>9.7222222222222293E-3</v>
      </c>
      <c r="CY53" s="39">
        <f t="shared" ref="CY53" si="392">MINUTE(CX53)</f>
        <v>14</v>
      </c>
      <c r="CZ53" s="22">
        <v>6.5277777777777782E-2</v>
      </c>
      <c r="DA53" s="812">
        <v>3608</v>
      </c>
      <c r="DB53" s="4">
        <f t="shared" ref="DB53:DB54" si="393">CZ53-$A53</f>
        <v>3.4722222222222238E-3</v>
      </c>
      <c r="DC53" s="39">
        <f t="shared" ref="DC53:DC54" si="394">MINUTE(DB53)</f>
        <v>5</v>
      </c>
      <c r="DD53" s="11"/>
      <c r="DG53" s="43"/>
    </row>
    <row r="54" spans="1:111" s="5" customFormat="1">
      <c r="A54" s="6" t="s">
        <v>57</v>
      </c>
      <c r="B54" s="5" t="s">
        <v>47</v>
      </c>
      <c r="C54" s="15" t="s">
        <v>71</v>
      </c>
      <c r="D54" s="33"/>
      <c r="G54" s="41"/>
      <c r="H54" s="46">
        <v>8.1944444444444445E-2</v>
      </c>
      <c r="I54" s="5" t="s">
        <v>193</v>
      </c>
      <c r="J54" s="4">
        <f t="shared" si="304"/>
        <v>6.9444444444444475E-3</v>
      </c>
      <c r="K54" s="39">
        <f t="shared" si="305"/>
        <v>10</v>
      </c>
      <c r="L54" s="33"/>
      <c r="O54" s="43"/>
      <c r="P54" s="33"/>
      <c r="S54" s="43"/>
      <c r="T54" s="11"/>
      <c r="W54" s="43"/>
      <c r="X54" s="33"/>
      <c r="AA54" s="43"/>
      <c r="AB54" s="33"/>
      <c r="AE54" s="43"/>
      <c r="AF54" s="33"/>
      <c r="AI54" s="43"/>
      <c r="AJ54" s="33"/>
      <c r="AM54" s="43"/>
      <c r="AN54" s="46">
        <v>8.3333333333333329E-2</v>
      </c>
      <c r="AO54" s="5" t="s">
        <v>212</v>
      </c>
      <c r="AP54" s="4">
        <f t="shared" si="314"/>
        <v>8.3333333333333315E-3</v>
      </c>
      <c r="AQ54" s="39">
        <f t="shared" si="315"/>
        <v>12</v>
      </c>
      <c r="AR54" s="11"/>
      <c r="AU54" s="43"/>
      <c r="AV54" s="22">
        <v>8.7500000000000008E-2</v>
      </c>
      <c r="AW54" s="322" t="s">
        <v>71</v>
      </c>
      <c r="AX54" s="4">
        <f t="shared" si="381"/>
        <v>1.2500000000000011E-2</v>
      </c>
      <c r="AY54" s="39">
        <f t="shared" si="382"/>
        <v>18</v>
      </c>
      <c r="AZ54" s="45"/>
      <c r="BC54" s="43"/>
      <c r="BD54" s="11"/>
      <c r="BF54" s="4"/>
      <c r="BG54" s="39"/>
      <c r="BH54" s="11"/>
      <c r="BK54" s="43"/>
      <c r="BL54" s="45"/>
      <c r="BO54" s="43"/>
      <c r="BP54" s="22">
        <v>8.6805555555555566E-2</v>
      </c>
      <c r="BQ54" s="508" t="s">
        <v>219</v>
      </c>
      <c r="BR54" s="4">
        <f t="shared" si="385"/>
        <v>1.1805555555555569E-2</v>
      </c>
      <c r="BS54" s="39">
        <f t="shared" si="386"/>
        <v>17</v>
      </c>
      <c r="BT54" s="22">
        <v>7.9861111111111105E-2</v>
      </c>
      <c r="BU54" s="524" t="s">
        <v>123</v>
      </c>
      <c r="BV54" s="4">
        <f t="shared" si="375"/>
        <v>4.8611111111111077E-3</v>
      </c>
      <c r="BW54" s="39">
        <f t="shared" si="376"/>
        <v>7</v>
      </c>
      <c r="BX54" s="22">
        <v>8.2638888888888887E-2</v>
      </c>
      <c r="BY54" s="573" t="s">
        <v>123</v>
      </c>
      <c r="BZ54" s="4">
        <f t="shared" si="387"/>
        <v>7.6388888888888895E-3</v>
      </c>
      <c r="CA54" s="39">
        <f t="shared" si="388"/>
        <v>11</v>
      </c>
      <c r="CB54" s="11"/>
      <c r="CD54" s="4"/>
      <c r="CE54" s="39"/>
      <c r="CF54" s="33"/>
      <c r="CI54" s="43"/>
      <c r="CJ54" s="11"/>
      <c r="CM54" s="43"/>
      <c r="CN54" s="33"/>
      <c r="CQ54" s="43"/>
      <c r="CR54" s="22">
        <v>8.1250000000000003E-2</v>
      </c>
      <c r="CS54" s="738" t="s">
        <v>263</v>
      </c>
      <c r="CT54" s="4">
        <f t="shared" ref="CT54:CT58" si="395">CR54-$A54</f>
        <v>6.2500000000000056E-3</v>
      </c>
      <c r="CU54" s="39">
        <f t="shared" ref="CU54:CU58" si="396">MINUTE(CT54)</f>
        <v>9</v>
      </c>
      <c r="CV54" s="11"/>
      <c r="CY54" s="43"/>
      <c r="CZ54" s="22">
        <v>7.9166666666666663E-2</v>
      </c>
      <c r="DA54" s="812" t="s">
        <v>268</v>
      </c>
      <c r="DB54" s="4">
        <f t="shared" si="393"/>
        <v>4.1666666666666657E-3</v>
      </c>
      <c r="DC54" s="39">
        <f t="shared" si="394"/>
        <v>6</v>
      </c>
      <c r="DD54" s="22">
        <v>8.4722222222222213E-2</v>
      </c>
      <c r="DE54" s="871" t="s">
        <v>202</v>
      </c>
      <c r="DF54" s="4">
        <f t="shared" ref="DF54" si="397">DD54-$A54</f>
        <v>9.7222222222222154E-3</v>
      </c>
      <c r="DG54" s="39">
        <f t="shared" ref="DG54" si="398">MINUTE(DF54)</f>
        <v>14</v>
      </c>
    </row>
    <row r="55" spans="1:111" s="5" customFormat="1">
      <c r="A55" s="6" t="s">
        <v>58</v>
      </c>
      <c r="B55" s="5" t="s">
        <v>48</v>
      </c>
      <c r="C55" s="15" t="s">
        <v>19</v>
      </c>
      <c r="D55" s="36"/>
      <c r="F55" s="4"/>
      <c r="G55" s="41"/>
      <c r="H55" s="46">
        <v>9.0972222222222218E-2</v>
      </c>
      <c r="I55" s="5" t="s">
        <v>194</v>
      </c>
      <c r="J55" s="4">
        <f t="shared" si="304"/>
        <v>9.0277777777777735E-3</v>
      </c>
      <c r="K55" s="39">
        <f t="shared" si="305"/>
        <v>13</v>
      </c>
      <c r="L55" s="33"/>
      <c r="O55" s="43"/>
      <c r="P55" s="33"/>
      <c r="S55" s="43"/>
      <c r="T55" s="46">
        <v>9.0972222222222218E-2</v>
      </c>
      <c r="U55" s="5" t="s">
        <v>172</v>
      </c>
      <c r="V55" s="4">
        <f t="shared" ref="V55" si="399">T55-$A55</f>
        <v>9.0277777777777735E-3</v>
      </c>
      <c r="W55" s="39">
        <f t="shared" ref="W55" si="400">MINUTE(V55)</f>
        <v>13</v>
      </c>
      <c r="X55" s="33"/>
      <c r="AA55" s="43"/>
      <c r="AB55" s="33"/>
      <c r="AE55" s="43"/>
      <c r="AF55" s="33"/>
      <c r="AI55" s="43"/>
      <c r="AJ55" s="33"/>
      <c r="AM55" s="43"/>
      <c r="AN55" s="46">
        <v>8.7500000000000008E-2</v>
      </c>
      <c r="AO55" s="5" t="s">
        <v>19</v>
      </c>
      <c r="AP55" s="4">
        <f t="shared" si="314"/>
        <v>5.5555555555555636E-3</v>
      </c>
      <c r="AQ55" s="39">
        <f t="shared" si="315"/>
        <v>8</v>
      </c>
      <c r="AR55" s="11"/>
      <c r="AU55" s="43"/>
      <c r="AV55" s="11"/>
      <c r="AY55" s="43"/>
      <c r="AZ55" s="45"/>
      <c r="BC55" s="43"/>
      <c r="BD55" s="11"/>
      <c r="BF55" s="4"/>
      <c r="BG55" s="39"/>
      <c r="BH55" s="22">
        <v>9.3055555555555558E-2</v>
      </c>
      <c r="BI55" s="458" t="s">
        <v>215</v>
      </c>
      <c r="BJ55" s="4">
        <f t="shared" ref="BJ55:BJ56" si="401">BH55-$A55</f>
        <v>1.1111111111111113E-2</v>
      </c>
      <c r="BK55" s="39">
        <f t="shared" ref="BK55:BK56" si="402">MINUTE(BJ55)</f>
        <v>16</v>
      </c>
      <c r="BL55" s="46">
        <v>8.7500000000000008E-2</v>
      </c>
      <c r="BM55" s="5" t="s">
        <v>215</v>
      </c>
      <c r="BN55" s="4">
        <f t="shared" ref="BN55" si="403">BL55-$A55</f>
        <v>5.5555555555555636E-3</v>
      </c>
      <c r="BO55" s="39">
        <f t="shared" ref="BO55" si="404">MINUTE(BN55)</f>
        <v>8</v>
      </c>
      <c r="BP55" s="22">
        <v>8.8888888888888892E-2</v>
      </c>
      <c r="BQ55" s="508" t="s">
        <v>215</v>
      </c>
      <c r="BR55" s="4">
        <f t="shared" si="385"/>
        <v>6.9444444444444475E-3</v>
      </c>
      <c r="BS55" s="39">
        <f t="shared" si="386"/>
        <v>10</v>
      </c>
      <c r="BT55" s="22">
        <v>8.6805555555555566E-2</v>
      </c>
      <c r="BU55" s="524" t="s">
        <v>172</v>
      </c>
      <c r="BV55" s="4">
        <f t="shared" si="375"/>
        <v>4.8611111111111216E-3</v>
      </c>
      <c r="BW55" s="39">
        <f t="shared" si="376"/>
        <v>7</v>
      </c>
      <c r="BX55" s="11"/>
      <c r="CA55" s="43"/>
      <c r="CB55" s="22">
        <v>9.2361111111111116E-2</v>
      </c>
      <c r="CC55" s="596" t="s">
        <v>194</v>
      </c>
      <c r="CD55" s="4">
        <f t="shared" si="328"/>
        <v>1.0416666666666671E-2</v>
      </c>
      <c r="CE55" s="39">
        <f t="shared" si="329"/>
        <v>15</v>
      </c>
      <c r="CF55" s="33"/>
      <c r="CI55" s="43"/>
      <c r="CJ55" s="22">
        <v>9.2361111111111116E-2</v>
      </c>
      <c r="CK55" s="674" t="s">
        <v>215</v>
      </c>
      <c r="CL55" s="4">
        <f t="shared" ref="CL55" si="405">CJ55-$A55</f>
        <v>1.0416666666666671E-2</v>
      </c>
      <c r="CM55" s="39">
        <f t="shared" ref="CM55" si="406">MINUTE(CL55)</f>
        <v>15</v>
      </c>
      <c r="CN55" s="33"/>
      <c r="CQ55" s="43"/>
      <c r="CR55" s="22">
        <v>8.4722222222222213E-2</v>
      </c>
      <c r="CS55" s="738" t="s">
        <v>215</v>
      </c>
      <c r="CT55" s="4">
        <f t="shared" si="395"/>
        <v>2.7777777777777679E-3</v>
      </c>
      <c r="CU55" s="39">
        <f t="shared" si="396"/>
        <v>4</v>
      </c>
      <c r="CV55" s="22">
        <v>9.2361111111111116E-2</v>
      </c>
      <c r="CW55" s="789" t="s">
        <v>215</v>
      </c>
      <c r="CX55" s="4">
        <f t="shared" ref="CX55" si="407">CV55-$A55</f>
        <v>1.0416666666666671E-2</v>
      </c>
      <c r="CY55" s="39">
        <f t="shared" ref="CY55" si="408">MINUTE(CX55)</f>
        <v>15</v>
      </c>
      <c r="CZ55" s="11"/>
      <c r="DC55" s="43"/>
      <c r="DD55" s="11"/>
      <c r="DG55" s="43"/>
    </row>
    <row r="56" spans="1:111" s="5" customFormat="1">
      <c r="A56" s="6" t="s">
        <v>59</v>
      </c>
      <c r="B56" s="5" t="s">
        <v>49</v>
      </c>
      <c r="C56" s="15" t="s">
        <v>24</v>
      </c>
      <c r="D56" s="36"/>
      <c r="F56" s="4"/>
      <c r="G56" s="41"/>
      <c r="H56" s="46">
        <v>0.10416666666666667</v>
      </c>
      <c r="I56" s="5" t="s">
        <v>24</v>
      </c>
      <c r="J56" s="4">
        <f t="shared" si="304"/>
        <v>1.2499999999999997E-2</v>
      </c>
      <c r="K56" s="39">
        <f t="shared" si="305"/>
        <v>18</v>
      </c>
      <c r="L56" s="33"/>
      <c r="O56" s="43"/>
      <c r="P56" s="33"/>
      <c r="S56" s="43"/>
      <c r="T56" s="11"/>
      <c r="W56" s="43"/>
      <c r="X56" s="33"/>
      <c r="AA56" s="43"/>
      <c r="AB56" s="33"/>
      <c r="AE56" s="43"/>
      <c r="AF56" s="33"/>
      <c r="AI56" s="43"/>
      <c r="AJ56" s="33"/>
      <c r="AM56" s="43"/>
      <c r="AN56" s="46">
        <v>0.10347222222222223</v>
      </c>
      <c r="AO56" s="5" t="s">
        <v>213</v>
      </c>
      <c r="AP56" s="4">
        <f t="shared" si="314"/>
        <v>1.1805555555555555E-2</v>
      </c>
      <c r="AQ56" s="39">
        <f t="shared" si="315"/>
        <v>17</v>
      </c>
      <c r="AR56" s="11"/>
      <c r="AU56" s="43"/>
      <c r="AV56" s="22">
        <v>9.8611111111111108E-2</v>
      </c>
      <c r="AW56" s="322" t="s">
        <v>24</v>
      </c>
      <c r="AX56" s="4">
        <f t="shared" ref="AX56" si="409">AV56-$A56</f>
        <v>6.9444444444444337E-3</v>
      </c>
      <c r="AY56" s="39">
        <f t="shared" ref="AY56" si="410">MINUTE(AX56)</f>
        <v>10</v>
      </c>
      <c r="AZ56" s="45"/>
      <c r="BC56" s="43"/>
      <c r="BD56" s="22">
        <v>9.7916666666666666E-2</v>
      </c>
      <c r="BE56" s="404" t="s">
        <v>228</v>
      </c>
      <c r="BF56" s="4">
        <f t="shared" si="318"/>
        <v>6.2499999999999917E-3</v>
      </c>
      <c r="BG56" s="39">
        <f t="shared" si="319"/>
        <v>9</v>
      </c>
      <c r="BH56" s="22">
        <v>9.6527777777777768E-2</v>
      </c>
      <c r="BI56" s="458" t="s">
        <v>232</v>
      </c>
      <c r="BJ56" s="4">
        <f t="shared" si="401"/>
        <v>4.8611111111110938E-3</v>
      </c>
      <c r="BK56" s="39">
        <f t="shared" si="402"/>
        <v>7</v>
      </c>
      <c r="BL56" s="45"/>
      <c r="BO56" s="43"/>
      <c r="BP56" s="11"/>
      <c r="BS56" s="43"/>
      <c r="BT56" s="22">
        <v>9.930555555555555E-2</v>
      </c>
      <c r="BU56" s="524" t="s">
        <v>201</v>
      </c>
      <c r="BV56" s="4">
        <f t="shared" si="375"/>
        <v>7.6388888888888756E-3</v>
      </c>
      <c r="BW56" s="39">
        <f t="shared" si="376"/>
        <v>11</v>
      </c>
      <c r="BX56" s="22">
        <v>9.6527777777777768E-2</v>
      </c>
      <c r="BY56" s="573" t="s">
        <v>201</v>
      </c>
      <c r="BZ56" s="4">
        <f t="shared" ref="BZ56" si="411">BX56-$A56</f>
        <v>4.8611111111110938E-3</v>
      </c>
      <c r="CA56" s="39">
        <f t="shared" ref="CA56" si="412">MINUTE(BZ56)</f>
        <v>7</v>
      </c>
      <c r="CB56" s="22">
        <v>9.7222222222222224E-2</v>
      </c>
      <c r="CC56" s="596" t="s">
        <v>201</v>
      </c>
      <c r="CD56" s="4">
        <f t="shared" si="328"/>
        <v>5.5555555555555497E-3</v>
      </c>
      <c r="CE56" s="39">
        <f t="shared" si="329"/>
        <v>8</v>
      </c>
      <c r="CF56" s="33"/>
      <c r="CI56" s="43"/>
      <c r="CJ56" s="11"/>
      <c r="CM56" s="43"/>
      <c r="CN56" s="33"/>
      <c r="CQ56" s="43"/>
      <c r="CR56" s="22">
        <v>9.6527777777777768E-2</v>
      </c>
      <c r="CS56" s="738" t="s">
        <v>201</v>
      </c>
      <c r="CT56" s="4">
        <f t="shared" si="395"/>
        <v>4.8611111111110938E-3</v>
      </c>
      <c r="CU56" s="39">
        <f t="shared" si="396"/>
        <v>7</v>
      </c>
      <c r="CV56" s="11"/>
      <c r="CY56" s="43"/>
      <c r="CZ56" s="22">
        <v>9.7222222222222224E-2</v>
      </c>
      <c r="DA56" s="812" t="s">
        <v>233</v>
      </c>
      <c r="DB56" s="4">
        <f t="shared" ref="DB56:DB58" si="413">CZ56-$A56</f>
        <v>5.5555555555555497E-3</v>
      </c>
      <c r="DC56" s="39">
        <f t="shared" ref="DC56:DC58" si="414">MINUTE(DB56)</f>
        <v>8</v>
      </c>
      <c r="DD56" s="11"/>
      <c r="DG56" s="43"/>
    </row>
    <row r="57" spans="1:111" s="5" customFormat="1">
      <c r="A57" s="6" t="s">
        <v>60</v>
      </c>
      <c r="B57" s="5" t="s">
        <v>25</v>
      </c>
      <c r="C57" s="15" t="s">
        <v>14</v>
      </c>
      <c r="D57" s="36"/>
      <c r="F57" s="4"/>
      <c r="G57" s="41"/>
      <c r="H57" s="46">
        <v>0.10555555555555556</v>
      </c>
      <c r="I57" s="5" t="s">
        <v>192</v>
      </c>
      <c r="J57" s="4">
        <f t="shared" si="304"/>
        <v>5.5555555555555636E-3</v>
      </c>
      <c r="K57" s="39">
        <f t="shared" si="305"/>
        <v>8</v>
      </c>
      <c r="L57" s="33"/>
      <c r="O57" s="43"/>
      <c r="P57" s="33"/>
      <c r="S57" s="43"/>
      <c r="T57" s="11"/>
      <c r="W57" s="43"/>
      <c r="X57" s="33"/>
      <c r="AA57" s="43"/>
      <c r="AB57" s="33"/>
      <c r="AE57" s="43"/>
      <c r="AF57" s="33"/>
      <c r="AI57" s="43"/>
      <c r="AJ57" s="33"/>
      <c r="AM57" s="43"/>
      <c r="AN57" s="46">
        <v>0.10555555555555556</v>
      </c>
      <c r="AO57" s="5" t="s">
        <v>14</v>
      </c>
      <c r="AP57" s="4">
        <f t="shared" si="314"/>
        <v>5.5555555555555636E-3</v>
      </c>
      <c r="AQ57" s="39">
        <f t="shared" si="315"/>
        <v>8</v>
      </c>
      <c r="AR57" s="11"/>
      <c r="AU57" s="43"/>
      <c r="AV57" s="45"/>
      <c r="AY57" s="43"/>
      <c r="AZ57" s="45"/>
      <c r="BC57" s="43"/>
      <c r="BD57" s="11"/>
      <c r="BF57" s="4"/>
      <c r="BG57" s="39"/>
      <c r="BH57" s="22"/>
      <c r="BI57" s="458"/>
      <c r="BK57" s="43"/>
      <c r="BL57" s="45"/>
      <c r="BO57" s="43"/>
      <c r="BP57" s="22">
        <v>0.10625</v>
      </c>
      <c r="BQ57" s="508" t="s">
        <v>183</v>
      </c>
      <c r="BR57" s="4">
        <f t="shared" ref="BR57:BR59" si="415">BP57-$A57</f>
        <v>6.2500000000000056E-3</v>
      </c>
      <c r="BS57" s="39">
        <f t="shared" ref="BS57:BS59" si="416">MINUTE(BR57)</f>
        <v>9</v>
      </c>
      <c r="BT57" s="22">
        <v>0.10555555555555556</v>
      </c>
      <c r="BU57" s="524" t="s">
        <v>245</v>
      </c>
      <c r="BV57" s="4">
        <f t="shared" si="375"/>
        <v>5.5555555555555636E-3</v>
      </c>
      <c r="BW57" s="39">
        <f t="shared" si="376"/>
        <v>8</v>
      </c>
      <c r="BX57" s="33"/>
      <c r="CA57" s="43"/>
      <c r="CB57" s="22">
        <v>0.1111111111111111</v>
      </c>
      <c r="CC57" s="596" t="s">
        <v>183</v>
      </c>
      <c r="CD57" s="4">
        <f t="shared" si="328"/>
        <v>1.1111111111111113E-2</v>
      </c>
      <c r="CE57" s="39">
        <f t="shared" si="329"/>
        <v>16</v>
      </c>
      <c r="CF57" s="33"/>
      <c r="CI57" s="43"/>
      <c r="CJ57" s="22">
        <v>0.1076388888888889</v>
      </c>
      <c r="CK57" s="674" t="s">
        <v>14</v>
      </c>
      <c r="CL57" s="4">
        <f t="shared" ref="CL57" si="417">CJ57-$A57</f>
        <v>7.6388888888889034E-3</v>
      </c>
      <c r="CM57" s="39">
        <f t="shared" ref="CM57" si="418">MINUTE(CL57)</f>
        <v>11</v>
      </c>
      <c r="CN57" s="33"/>
      <c r="CQ57" s="43"/>
      <c r="CR57" s="22">
        <v>0.10277777777777779</v>
      </c>
      <c r="CS57" s="738" t="s">
        <v>183</v>
      </c>
      <c r="CT57" s="4">
        <f t="shared" si="395"/>
        <v>2.7777777777777957E-3</v>
      </c>
      <c r="CU57" s="39">
        <f t="shared" si="396"/>
        <v>4</v>
      </c>
      <c r="CV57" s="45"/>
      <c r="CY57" s="43"/>
      <c r="CZ57" s="22">
        <v>0.10555555555555556</v>
      </c>
      <c r="DA57" s="812" t="s">
        <v>183</v>
      </c>
      <c r="DB57" s="4">
        <f t="shared" si="413"/>
        <v>5.5555555555555636E-3</v>
      </c>
      <c r="DC57" s="39">
        <f t="shared" si="414"/>
        <v>8</v>
      </c>
      <c r="DD57" s="45"/>
      <c r="DG57" s="43"/>
    </row>
    <row r="58" spans="1:111" s="5" customFormat="1">
      <c r="A58" s="6" t="s">
        <v>61</v>
      </c>
      <c r="B58" s="5" t="s">
        <v>26</v>
      </c>
      <c r="C58" s="15">
        <v>1111</v>
      </c>
      <c r="D58" s="33"/>
      <c r="G58" s="41"/>
      <c r="H58" s="46">
        <v>0.1173611111111111</v>
      </c>
      <c r="I58" s="5">
        <v>0</v>
      </c>
      <c r="J58" s="4">
        <f t="shared" si="304"/>
        <v>4.8611111111110938E-3</v>
      </c>
      <c r="K58" s="39">
        <f t="shared" si="305"/>
        <v>7</v>
      </c>
      <c r="L58" s="33"/>
      <c r="O58" s="43"/>
      <c r="P58" s="33"/>
      <c r="S58" s="43"/>
      <c r="T58" s="46">
        <v>0.11875000000000001</v>
      </c>
      <c r="U58" s="5">
        <v>3115</v>
      </c>
      <c r="V58" s="4">
        <f t="shared" ref="V58" si="419">T58-$A58</f>
        <v>6.2500000000000056E-3</v>
      </c>
      <c r="W58" s="39">
        <f t="shared" ref="W58" si="420">MINUTE(V58)</f>
        <v>9</v>
      </c>
      <c r="X58" s="33"/>
      <c r="AA58" s="43"/>
      <c r="AB58" s="33"/>
      <c r="AE58" s="43"/>
      <c r="AF58" s="33"/>
      <c r="AI58" s="43"/>
      <c r="AJ58" s="33"/>
      <c r="AM58" s="43"/>
      <c r="AN58" s="46">
        <v>0.13194444444444445</v>
      </c>
      <c r="AO58" s="5">
        <v>5722</v>
      </c>
      <c r="AP58" s="4">
        <f t="shared" si="314"/>
        <v>1.9444444444444445E-2</v>
      </c>
      <c r="AQ58" s="39">
        <f t="shared" si="315"/>
        <v>28</v>
      </c>
      <c r="AR58" s="11"/>
      <c r="AU58" s="43"/>
      <c r="AV58" s="33"/>
      <c r="AY58" s="43"/>
      <c r="AZ58" s="45"/>
      <c r="BC58" s="43"/>
      <c r="BD58" s="11"/>
      <c r="BF58" s="4"/>
      <c r="BG58" s="39"/>
      <c r="BH58" s="22">
        <v>0.1173611111111111</v>
      </c>
      <c r="BI58" s="458">
        <v>4684</v>
      </c>
      <c r="BJ58" s="4">
        <f t="shared" ref="BJ58" si="421">BH58-$A58</f>
        <v>4.8611111111110938E-3</v>
      </c>
      <c r="BK58" s="39">
        <f t="shared" ref="BK58" si="422">MINUTE(BJ58)</f>
        <v>7</v>
      </c>
      <c r="BL58" s="46">
        <v>0.12083333333333333</v>
      </c>
      <c r="BM58" s="5">
        <v>5889</v>
      </c>
      <c r="BN58" s="4">
        <f t="shared" ref="BN58:BN59" si="423">BL58-$A58</f>
        <v>8.3333333333333315E-3</v>
      </c>
      <c r="BO58" s="39">
        <f t="shared" ref="BO58:BO59" si="424">MINUTE(BN58)</f>
        <v>12</v>
      </c>
      <c r="BP58" s="22">
        <v>0.11944444444444445</v>
      </c>
      <c r="BQ58" s="508">
        <v>0</v>
      </c>
      <c r="BR58" s="4">
        <f t="shared" si="415"/>
        <v>6.9444444444444475E-3</v>
      </c>
      <c r="BS58" s="39">
        <f t="shared" si="416"/>
        <v>10</v>
      </c>
      <c r="BT58" s="11"/>
      <c r="BW58" s="43"/>
      <c r="BX58" s="33"/>
      <c r="CA58" s="43"/>
      <c r="CB58" s="22">
        <v>0.1173611111111111</v>
      </c>
      <c r="CC58" s="596">
        <v>4132</v>
      </c>
      <c r="CD58" s="4">
        <f t="shared" si="328"/>
        <v>4.8611111111110938E-3</v>
      </c>
      <c r="CE58" s="39">
        <f t="shared" si="329"/>
        <v>7</v>
      </c>
      <c r="CF58" s="33"/>
      <c r="CI58" s="43"/>
      <c r="CJ58" s="11"/>
      <c r="CM58" s="43"/>
      <c r="CN58" s="33"/>
      <c r="CQ58" s="43"/>
      <c r="CR58" s="22">
        <v>0.12013888888888889</v>
      </c>
      <c r="CS58" s="738">
        <v>4033</v>
      </c>
      <c r="CT58" s="4">
        <f t="shared" si="395"/>
        <v>7.6388888888888895E-3</v>
      </c>
      <c r="CU58" s="39">
        <f t="shared" si="396"/>
        <v>11</v>
      </c>
      <c r="CV58" s="45"/>
      <c r="CY58" s="43"/>
      <c r="CZ58" s="22">
        <v>0.11875000000000001</v>
      </c>
      <c r="DA58" s="812">
        <v>0</v>
      </c>
      <c r="DB58" s="4">
        <f t="shared" si="413"/>
        <v>6.2500000000000056E-3</v>
      </c>
      <c r="DC58" s="39">
        <f t="shared" si="414"/>
        <v>9</v>
      </c>
      <c r="DD58" s="45"/>
      <c r="DG58" s="43"/>
    </row>
    <row r="59" spans="1:111" s="5" customFormat="1">
      <c r="A59" s="6" t="s">
        <v>62</v>
      </c>
      <c r="B59" s="5" t="s">
        <v>27</v>
      </c>
      <c r="C59" s="15">
        <v>100</v>
      </c>
      <c r="D59" s="33"/>
      <c r="G59" s="41"/>
      <c r="H59" s="46">
        <v>0.12569444444444444</v>
      </c>
      <c r="I59" s="5">
        <v>122</v>
      </c>
      <c r="J59" s="4">
        <f t="shared" si="304"/>
        <v>5.5555555555555497E-3</v>
      </c>
      <c r="K59" s="39">
        <f t="shared" si="305"/>
        <v>8</v>
      </c>
      <c r="L59" s="33"/>
      <c r="O59" s="43"/>
      <c r="P59" s="33"/>
      <c r="S59" s="43"/>
      <c r="T59" s="11"/>
      <c r="W59" s="43"/>
      <c r="X59" s="33"/>
      <c r="AA59" s="43"/>
      <c r="AB59" s="33"/>
      <c r="AE59" s="43"/>
      <c r="AF59" s="33"/>
      <c r="AI59" s="43"/>
      <c r="AJ59" s="33"/>
      <c r="AM59" s="43"/>
      <c r="AN59" s="46">
        <v>0.13333333333333333</v>
      </c>
      <c r="AO59" s="5">
        <v>110</v>
      </c>
      <c r="AP59" s="4">
        <f t="shared" si="314"/>
        <v>1.3194444444444439E-2</v>
      </c>
      <c r="AQ59" s="39">
        <f t="shared" si="315"/>
        <v>19</v>
      </c>
      <c r="AR59" s="22">
        <v>0.13333333333333333</v>
      </c>
      <c r="AS59" s="316">
        <v>110</v>
      </c>
      <c r="AT59" s="4">
        <f t="shared" ref="AT59" si="425">AR59-$A59</f>
        <v>1.3194444444444439E-2</v>
      </c>
      <c r="AU59" s="39">
        <f t="shared" ref="AU59" si="426">MINUTE(AT59)</f>
        <v>19</v>
      </c>
      <c r="AV59" s="33"/>
      <c r="AY59" s="43"/>
      <c r="AZ59" s="45"/>
      <c r="BC59" s="43"/>
      <c r="BD59" s="22">
        <v>0.12638888888888888</v>
      </c>
      <c r="BE59" s="404">
        <v>119</v>
      </c>
      <c r="BF59" s="4">
        <f t="shared" si="318"/>
        <v>6.2499999999999917E-3</v>
      </c>
      <c r="BG59" s="39">
        <f t="shared" si="319"/>
        <v>9</v>
      </c>
      <c r="BH59" s="11"/>
      <c r="BK59" s="43"/>
      <c r="BL59" s="46">
        <v>0.125</v>
      </c>
      <c r="BM59" s="5">
        <v>121</v>
      </c>
      <c r="BN59" s="4">
        <f t="shared" si="423"/>
        <v>4.8611111111111077E-3</v>
      </c>
      <c r="BO59" s="39">
        <f t="shared" si="424"/>
        <v>7</v>
      </c>
      <c r="BP59" s="22">
        <v>0.13125000000000001</v>
      </c>
      <c r="BQ59" s="508">
        <v>111</v>
      </c>
      <c r="BR59" s="4">
        <f t="shared" si="415"/>
        <v>1.1111111111111113E-2</v>
      </c>
      <c r="BS59" s="39">
        <f t="shared" si="416"/>
        <v>16</v>
      </c>
      <c r="BT59" s="22">
        <v>0.12708333333333333</v>
      </c>
      <c r="BU59" s="524">
        <v>115</v>
      </c>
      <c r="BV59" s="4">
        <f t="shared" ref="BV59:BV62" si="427">BT59-$A59</f>
        <v>6.9444444444444337E-3</v>
      </c>
      <c r="BW59" s="39">
        <f t="shared" ref="BW59:BW62" si="428">MINUTE(BV59)</f>
        <v>10</v>
      </c>
      <c r="BX59" s="33"/>
      <c r="CA59" s="43"/>
      <c r="CB59" s="22">
        <v>0.13263888888888889</v>
      </c>
      <c r="CC59" s="596">
        <v>111</v>
      </c>
      <c r="CD59" s="4">
        <f t="shared" si="328"/>
        <v>1.2499999999999997E-2</v>
      </c>
      <c r="CE59" s="39">
        <f t="shared" si="329"/>
        <v>18</v>
      </c>
      <c r="CF59" s="33"/>
      <c r="CI59" s="43"/>
      <c r="CJ59" s="45"/>
      <c r="CM59" s="43"/>
      <c r="CN59" s="33"/>
      <c r="CQ59" s="43"/>
      <c r="CR59" s="11"/>
      <c r="CU59" s="43"/>
      <c r="CV59" s="22">
        <v>0.12430555555555556</v>
      </c>
      <c r="CW59" s="789">
        <v>120</v>
      </c>
      <c r="CX59" s="4">
        <f t="shared" ref="CX59" si="429">CV59-$A59</f>
        <v>4.1666666666666657E-3</v>
      </c>
      <c r="CY59" s="39">
        <f t="shared" ref="CY59" si="430">MINUTE(CX59)</f>
        <v>6</v>
      </c>
      <c r="CZ59" s="11"/>
      <c r="DC59" s="43"/>
      <c r="DD59" s="45"/>
      <c r="DG59" s="43"/>
    </row>
    <row r="60" spans="1:111" s="5" customFormat="1">
      <c r="A60" s="6" t="s">
        <v>63</v>
      </c>
      <c r="B60" s="5" t="s">
        <v>41</v>
      </c>
      <c r="C60" s="15" t="s">
        <v>14</v>
      </c>
      <c r="D60" s="33"/>
      <c r="G60" s="41"/>
      <c r="H60" s="46">
        <v>0.13749999999999998</v>
      </c>
      <c r="I60" s="5" t="s">
        <v>195</v>
      </c>
      <c r="J60" s="4">
        <f t="shared" si="304"/>
        <v>6.9444444444444198E-3</v>
      </c>
      <c r="K60" s="39">
        <f t="shared" si="305"/>
        <v>10</v>
      </c>
      <c r="L60" s="33"/>
      <c r="O60" s="43"/>
      <c r="P60" s="33"/>
      <c r="S60" s="43"/>
      <c r="T60" s="45"/>
      <c r="W60" s="43"/>
      <c r="X60" s="33"/>
      <c r="AA60" s="43"/>
      <c r="AB60" s="33"/>
      <c r="AE60" s="43"/>
      <c r="AF60" s="33"/>
      <c r="AI60" s="43"/>
      <c r="AJ60" s="242">
        <v>0.14444444444444446</v>
      </c>
      <c r="AK60" s="241" t="s">
        <v>192</v>
      </c>
      <c r="AL60" s="4">
        <f t="shared" ref="AL60" si="431">AJ60-$A60</f>
        <v>1.3888888888888895E-2</v>
      </c>
      <c r="AM60" s="39">
        <f t="shared" ref="AM60" si="432">MINUTE(AL60)</f>
        <v>20</v>
      </c>
      <c r="AN60" s="45"/>
      <c r="AP60" s="4"/>
      <c r="AQ60" s="39"/>
      <c r="AR60" s="11"/>
      <c r="AU60" s="43"/>
      <c r="AV60" s="33"/>
      <c r="AY60" s="43"/>
      <c r="AZ60" s="45"/>
      <c r="BC60" s="43"/>
      <c r="BD60" s="11"/>
      <c r="BF60" s="4"/>
      <c r="BG60" s="39"/>
      <c r="BH60" s="11"/>
      <c r="BK60" s="43"/>
      <c r="BL60" s="45"/>
      <c r="BO60" s="43"/>
      <c r="BP60" s="11"/>
      <c r="BS60" s="43"/>
      <c r="BT60" s="22">
        <v>0.1361111111111111</v>
      </c>
      <c r="BU60" s="524" t="s">
        <v>183</v>
      </c>
      <c r="BV60" s="4">
        <f t="shared" si="427"/>
        <v>5.5555555555555358E-3</v>
      </c>
      <c r="BW60" s="39">
        <f t="shared" si="428"/>
        <v>8</v>
      </c>
      <c r="BX60" s="33"/>
      <c r="CA60" s="43"/>
      <c r="CB60" s="22">
        <v>0.15347222222222223</v>
      </c>
      <c r="CC60" s="596" t="s">
        <v>183</v>
      </c>
      <c r="CD60" s="4">
        <f t="shared" si="328"/>
        <v>2.2916666666666669E-2</v>
      </c>
      <c r="CE60" s="39">
        <f t="shared" si="329"/>
        <v>33</v>
      </c>
      <c r="CF60" s="33"/>
      <c r="CI60" s="43"/>
      <c r="CJ60" s="45"/>
      <c r="CM60" s="43"/>
      <c r="CN60" s="33"/>
      <c r="CQ60" s="43"/>
      <c r="CR60" s="22">
        <v>0.1361111111111111</v>
      </c>
      <c r="CS60" s="738" t="s">
        <v>183</v>
      </c>
      <c r="CT60" s="4">
        <f t="shared" ref="CT60:CT61" si="433">CR60-$A60</f>
        <v>5.5555555555555358E-3</v>
      </c>
      <c r="CU60" s="39">
        <f t="shared" ref="CU60:CU61" si="434">MINUTE(CT60)</f>
        <v>8</v>
      </c>
      <c r="CV60" s="45"/>
      <c r="CY60" s="43"/>
      <c r="CZ60" s="11"/>
      <c r="DC60" s="43"/>
      <c r="DD60" s="22">
        <v>0.1361111111111111</v>
      </c>
      <c r="DE60" s="871" t="s">
        <v>183</v>
      </c>
      <c r="DF60" s="4">
        <f t="shared" ref="DF60" si="435">DD60-$A60</f>
        <v>5.5555555555555358E-3</v>
      </c>
      <c r="DG60" s="39">
        <f t="shared" ref="DG60" si="436">MINUTE(DF60)</f>
        <v>8</v>
      </c>
    </row>
    <row r="61" spans="1:111" s="5" customFormat="1">
      <c r="A61" s="6" t="s">
        <v>64</v>
      </c>
      <c r="B61" s="5" t="s">
        <v>42</v>
      </c>
      <c r="C61" s="15" t="s">
        <v>21</v>
      </c>
      <c r="D61" s="33"/>
      <c r="G61" s="41"/>
      <c r="H61" s="46">
        <v>0.14027777777777778</v>
      </c>
      <c r="I61" s="5" t="s">
        <v>21</v>
      </c>
      <c r="J61" s="4">
        <f t="shared" si="304"/>
        <v>4.1666666666666796E-3</v>
      </c>
      <c r="K61" s="39">
        <f t="shared" si="305"/>
        <v>6</v>
      </c>
      <c r="L61" s="33"/>
      <c r="O61" s="43"/>
      <c r="P61" s="33"/>
      <c r="S61" s="43"/>
      <c r="T61" s="46">
        <v>0.1423611111111111</v>
      </c>
      <c r="U61" s="5" t="s">
        <v>124</v>
      </c>
      <c r="V61" s="4">
        <f t="shared" ref="V61" si="437">T61-$A61</f>
        <v>6.2500000000000056E-3</v>
      </c>
      <c r="W61" s="39">
        <f t="shared" ref="W61" si="438">MINUTE(V61)</f>
        <v>9</v>
      </c>
      <c r="X61" s="33"/>
      <c r="AA61" s="43"/>
      <c r="AB61" s="33"/>
      <c r="AE61" s="43"/>
      <c r="AF61" s="33"/>
      <c r="AI61" s="43"/>
      <c r="AJ61" s="33"/>
      <c r="AM61" s="43"/>
      <c r="AN61" s="46">
        <v>0.14027777777777778</v>
      </c>
      <c r="AO61" s="5" t="s">
        <v>21</v>
      </c>
      <c r="AP61" s="4">
        <f t="shared" si="314"/>
        <v>4.1666666666666796E-3</v>
      </c>
      <c r="AQ61" s="39">
        <f t="shared" si="315"/>
        <v>6</v>
      </c>
      <c r="AR61" s="22">
        <v>0.1423611111111111</v>
      </c>
      <c r="AS61" s="316" t="s">
        <v>124</v>
      </c>
      <c r="AT61" s="4">
        <f t="shared" ref="AT61:AT64" si="439">AR61-$A61</f>
        <v>6.2500000000000056E-3</v>
      </c>
      <c r="AU61" s="39">
        <f t="shared" ref="AU61:AU64" si="440">MINUTE(AT61)</f>
        <v>9</v>
      </c>
      <c r="AV61" s="33"/>
      <c r="AY61" s="43"/>
      <c r="AZ61" s="22">
        <v>0.1451388888888889</v>
      </c>
      <c r="BA61" s="381" t="s">
        <v>21</v>
      </c>
      <c r="BB61" s="4">
        <f t="shared" ref="BB61" si="441">AZ61-$A61</f>
        <v>9.0277777777778012E-3</v>
      </c>
      <c r="BC61" s="39">
        <f t="shared" ref="BC61" si="442">MINUTE(BB61)</f>
        <v>13</v>
      </c>
      <c r="BD61" s="11"/>
      <c r="BF61" s="4"/>
      <c r="BG61" s="39"/>
      <c r="BH61" s="22">
        <v>0.13958333333333334</v>
      </c>
      <c r="BI61" s="458" t="s">
        <v>21</v>
      </c>
      <c r="BJ61" s="4">
        <f t="shared" ref="BJ61:BJ62" si="443">BH61-$A61</f>
        <v>3.4722222222222376E-3</v>
      </c>
      <c r="BK61" s="39">
        <f t="shared" ref="BK61:BK62" si="444">MINUTE(BJ61)</f>
        <v>5</v>
      </c>
      <c r="BL61" s="46">
        <v>0.14791666666666667</v>
      </c>
      <c r="BM61" s="5" t="s">
        <v>222</v>
      </c>
      <c r="BN61" s="4">
        <f t="shared" ref="BN61" si="445">BL61-$A61</f>
        <v>1.1805555555555569E-2</v>
      </c>
      <c r="BO61" s="39">
        <f t="shared" ref="BO61" si="446">MINUTE(BN61)</f>
        <v>17</v>
      </c>
      <c r="BP61" s="22">
        <v>0.1451388888888889</v>
      </c>
      <c r="BQ61" s="508" t="s">
        <v>124</v>
      </c>
      <c r="BR61" s="4">
        <f t="shared" ref="BR61" si="447">BP61-$A61</f>
        <v>9.0277777777778012E-3</v>
      </c>
      <c r="BS61" s="39">
        <f t="shared" ref="BS61" si="448">MINUTE(BR61)</f>
        <v>13</v>
      </c>
      <c r="BT61" s="22">
        <v>0.14583333333333334</v>
      </c>
      <c r="BU61" s="524" t="s">
        <v>235</v>
      </c>
      <c r="BV61" s="4">
        <f t="shared" si="427"/>
        <v>9.7222222222222432E-3</v>
      </c>
      <c r="BW61" s="39">
        <f t="shared" si="428"/>
        <v>14</v>
      </c>
      <c r="BX61" s="33"/>
      <c r="CA61" s="43"/>
      <c r="CB61" s="11"/>
      <c r="CD61" s="4"/>
      <c r="CE61" s="39"/>
      <c r="CF61" s="33"/>
      <c r="CI61" s="43"/>
      <c r="CJ61" s="22">
        <v>0.13958333333333334</v>
      </c>
      <c r="CK61" s="674" t="s">
        <v>21</v>
      </c>
      <c r="CL61" s="4">
        <f t="shared" ref="CL61" si="449">CJ61-$A61</f>
        <v>3.4722222222222376E-3</v>
      </c>
      <c r="CM61" s="39">
        <f t="shared" ref="CM61" si="450">MINUTE(CL61)</f>
        <v>5</v>
      </c>
      <c r="CN61" s="33"/>
      <c r="CQ61" s="43"/>
      <c r="CR61" s="22">
        <v>0.1451388888888889</v>
      </c>
      <c r="CS61" s="738" t="s">
        <v>124</v>
      </c>
      <c r="CT61" s="4">
        <f t="shared" si="433"/>
        <v>9.0277777777778012E-3</v>
      </c>
      <c r="CU61" s="39">
        <f t="shared" si="434"/>
        <v>13</v>
      </c>
      <c r="CV61" s="33"/>
      <c r="CY61" s="43"/>
      <c r="CZ61" s="45"/>
      <c r="DC61" s="43"/>
      <c r="DD61" s="45"/>
      <c r="DG61" s="43"/>
    </row>
    <row r="62" spans="1:111" s="5" customFormat="1">
      <c r="A62" s="6" t="s">
        <v>65</v>
      </c>
      <c r="B62" s="5" t="s">
        <v>43</v>
      </c>
      <c r="C62" s="15" t="s">
        <v>14</v>
      </c>
      <c r="D62" s="33"/>
      <c r="G62" s="41"/>
      <c r="H62" s="46">
        <v>0.15486111111111112</v>
      </c>
      <c r="I62" s="5" t="s">
        <v>192</v>
      </c>
      <c r="J62" s="4">
        <f t="shared" si="304"/>
        <v>7.6388888888888895E-3</v>
      </c>
      <c r="K62" s="39">
        <f t="shared" si="305"/>
        <v>11</v>
      </c>
      <c r="L62" s="33"/>
      <c r="O62" s="43"/>
      <c r="P62" s="33"/>
      <c r="S62" s="43"/>
      <c r="T62" s="45"/>
      <c r="W62" s="43"/>
      <c r="X62" s="33"/>
      <c r="AA62" s="43"/>
      <c r="AB62" s="33"/>
      <c r="AE62" s="43"/>
      <c r="AF62" s="33"/>
      <c r="AI62" s="43"/>
      <c r="AJ62" s="33"/>
      <c r="AM62" s="43"/>
      <c r="AN62" s="33"/>
      <c r="AQ62" s="43"/>
      <c r="AR62" s="22">
        <v>0.15138888888888888</v>
      </c>
      <c r="AS62" s="316" t="s">
        <v>183</v>
      </c>
      <c r="AT62" s="4">
        <f t="shared" si="439"/>
        <v>4.1666666666666519E-3</v>
      </c>
      <c r="AU62" s="39">
        <f t="shared" si="440"/>
        <v>6</v>
      </c>
      <c r="AV62" s="33"/>
      <c r="AY62" s="43"/>
      <c r="AZ62" s="45"/>
      <c r="BC62" s="43"/>
      <c r="BD62" s="22">
        <v>0.15</v>
      </c>
      <c r="BE62" s="404" t="s">
        <v>183</v>
      </c>
      <c r="BF62" s="4">
        <f t="shared" si="318"/>
        <v>2.7777777777777679E-3</v>
      </c>
      <c r="BG62" s="39">
        <f t="shared" si="319"/>
        <v>4</v>
      </c>
      <c r="BH62" s="22">
        <v>0.15</v>
      </c>
      <c r="BI62" s="458" t="s">
        <v>183</v>
      </c>
      <c r="BJ62" s="4">
        <f t="shared" si="443"/>
        <v>2.7777777777777679E-3</v>
      </c>
      <c r="BK62" s="39">
        <f t="shared" si="444"/>
        <v>4</v>
      </c>
      <c r="BL62" s="45"/>
      <c r="BO62" s="43"/>
      <c r="BP62" s="11"/>
      <c r="BS62" s="43"/>
      <c r="BT62" s="22">
        <v>0.15486111111111112</v>
      </c>
      <c r="BU62" s="524" t="s">
        <v>183</v>
      </c>
      <c r="BV62" s="4">
        <f t="shared" si="427"/>
        <v>7.6388888888888895E-3</v>
      </c>
      <c r="BW62" s="39">
        <f t="shared" si="428"/>
        <v>11</v>
      </c>
      <c r="BX62" s="33"/>
      <c r="CA62" s="43"/>
      <c r="CB62" s="11"/>
      <c r="CD62" s="4"/>
      <c r="CE62" s="39"/>
      <c r="CF62" s="33"/>
      <c r="CI62" s="43"/>
      <c r="CJ62" s="33"/>
      <c r="CM62" s="43"/>
      <c r="CN62" s="33"/>
      <c r="CQ62" s="43"/>
      <c r="CR62" s="11"/>
      <c r="CU62" s="43"/>
      <c r="CV62" s="33"/>
      <c r="CY62" s="43"/>
      <c r="CZ62" s="45"/>
      <c r="DC62" s="43"/>
      <c r="DD62" s="45"/>
      <c r="DG62" s="43"/>
    </row>
    <row r="63" spans="1:111" s="5" customFormat="1">
      <c r="A63" s="6" t="s">
        <v>66</v>
      </c>
      <c r="B63" s="5" t="s">
        <v>44</v>
      </c>
      <c r="C63" s="15" t="s">
        <v>17</v>
      </c>
      <c r="D63" s="33"/>
      <c r="G63" s="41"/>
      <c r="H63" s="45"/>
      <c r="J63" s="4"/>
      <c r="K63" s="39"/>
      <c r="L63" s="33"/>
      <c r="O63" s="43"/>
      <c r="P63" s="33"/>
      <c r="S63" s="43"/>
      <c r="T63" s="33"/>
      <c r="W63" s="43"/>
      <c r="X63" s="33"/>
      <c r="AA63" s="43"/>
      <c r="AB63" s="33"/>
      <c r="AE63" s="43"/>
      <c r="AF63" s="33"/>
      <c r="AI63" s="43"/>
      <c r="AJ63" s="33"/>
      <c r="AM63" s="43"/>
      <c r="AN63" s="33"/>
      <c r="AQ63" s="43"/>
      <c r="AR63" s="22">
        <v>0.16597222222222222</v>
      </c>
      <c r="AS63" s="316">
        <v>60</v>
      </c>
      <c r="AT63" s="4">
        <f t="shared" si="439"/>
        <v>1.1805555555555541E-2</v>
      </c>
      <c r="AU63" s="39">
        <f t="shared" si="440"/>
        <v>17</v>
      </c>
      <c r="AV63" s="33"/>
      <c r="AY63" s="43"/>
      <c r="AZ63" s="45"/>
      <c r="BC63" s="43"/>
      <c r="BD63" s="22">
        <v>0.16319444444444445</v>
      </c>
      <c r="BE63" s="404">
        <v>60</v>
      </c>
      <c r="BF63" s="4">
        <f t="shared" si="318"/>
        <v>9.0277777777777735E-3</v>
      </c>
      <c r="BG63" s="39">
        <f t="shared" si="319"/>
        <v>13</v>
      </c>
      <c r="BH63" s="45"/>
      <c r="BK63" s="43"/>
      <c r="BL63" s="45"/>
      <c r="BO63" s="43"/>
      <c r="BP63" s="45"/>
      <c r="BS63" s="43"/>
      <c r="BT63" s="45"/>
      <c r="BW63" s="43"/>
      <c r="BX63" s="33"/>
      <c r="CA63" s="43"/>
      <c r="CB63" s="22">
        <v>0.16180555555555556</v>
      </c>
      <c r="CC63" s="596">
        <v>70</v>
      </c>
      <c r="CD63" s="4">
        <f t="shared" si="328"/>
        <v>7.6388888888888895E-3</v>
      </c>
      <c r="CE63" s="39">
        <f t="shared" si="329"/>
        <v>11</v>
      </c>
      <c r="CF63" s="33"/>
      <c r="CI63" s="43"/>
      <c r="CJ63" s="33"/>
      <c r="CM63" s="43"/>
      <c r="CN63" s="33"/>
      <c r="CQ63" s="43"/>
      <c r="CR63" s="22">
        <v>0.16597222222222222</v>
      </c>
      <c r="CS63" s="738">
        <v>30</v>
      </c>
      <c r="CT63" s="4">
        <f t="shared" ref="CT63:CT64" si="451">CR63-$A63</f>
        <v>1.1805555555555541E-2</v>
      </c>
      <c r="CU63" s="39">
        <f t="shared" ref="CU63:CU64" si="452">MINUTE(CT63)</f>
        <v>17</v>
      </c>
      <c r="CV63" s="33"/>
      <c r="CY63" s="43"/>
      <c r="CZ63" s="45"/>
      <c r="DC63" s="43"/>
      <c r="DD63" s="45"/>
      <c r="DG63" s="43"/>
    </row>
    <row r="64" spans="1:111" s="5" customFormat="1">
      <c r="A64" s="6" t="s">
        <v>67</v>
      </c>
      <c r="B64" s="5" t="s">
        <v>45</v>
      </c>
      <c r="C64" s="15" t="s">
        <v>14</v>
      </c>
      <c r="D64" s="33"/>
      <c r="G64" s="41"/>
      <c r="H64" s="46">
        <v>0.17013888888888887</v>
      </c>
      <c r="I64" s="5" t="s">
        <v>192</v>
      </c>
      <c r="J64" s="4">
        <f t="shared" si="304"/>
        <v>6.9444444444444198E-3</v>
      </c>
      <c r="K64" s="39">
        <f t="shared" si="305"/>
        <v>10</v>
      </c>
      <c r="L64" s="33"/>
      <c r="O64" s="43"/>
      <c r="P64" s="33"/>
      <c r="S64" s="43"/>
      <c r="T64" s="33"/>
      <c r="W64" s="43"/>
      <c r="X64" s="33"/>
      <c r="AA64" s="43"/>
      <c r="AB64" s="33"/>
      <c r="AE64" s="43"/>
      <c r="AF64" s="33"/>
      <c r="AI64" s="43"/>
      <c r="AJ64" s="33"/>
      <c r="AM64" s="43"/>
      <c r="AN64" s="33"/>
      <c r="AQ64" s="43"/>
      <c r="AR64" s="22">
        <v>0.17083333333333331</v>
      </c>
      <c r="AS64" s="316" t="s">
        <v>183</v>
      </c>
      <c r="AT64" s="4">
        <f t="shared" si="439"/>
        <v>7.6388888888888618E-3</v>
      </c>
      <c r="AU64" s="39">
        <f t="shared" si="440"/>
        <v>11</v>
      </c>
      <c r="AV64" s="33"/>
      <c r="AY64" s="43"/>
      <c r="AZ64" s="45"/>
      <c r="BC64" s="43"/>
      <c r="BD64" s="45"/>
      <c r="BG64" s="43"/>
      <c r="BH64" s="33"/>
      <c r="BK64" s="43"/>
      <c r="BL64" s="45"/>
      <c r="BO64" s="43"/>
      <c r="BP64" s="22">
        <v>0.16805555555555554</v>
      </c>
      <c r="BQ64" s="508" t="s">
        <v>183</v>
      </c>
      <c r="BR64" s="4">
        <f t="shared" ref="BR64" si="453">BP64-$A64</f>
        <v>4.8611111111110938E-3</v>
      </c>
      <c r="BS64" s="39">
        <f t="shared" ref="BS64" si="454">MINUTE(BR64)</f>
        <v>7</v>
      </c>
      <c r="BT64" s="45"/>
      <c r="BW64" s="43"/>
      <c r="BX64" s="33"/>
      <c r="CA64" s="43"/>
      <c r="CB64" s="45"/>
      <c r="CE64" s="43"/>
      <c r="CF64" s="33"/>
      <c r="CI64" s="43"/>
      <c r="CJ64" s="33"/>
      <c r="CM64" s="43"/>
      <c r="CN64" s="33"/>
      <c r="CQ64" s="43"/>
      <c r="CR64" s="22">
        <v>0.16805555555555554</v>
      </c>
      <c r="CS64" s="738" t="s">
        <v>183</v>
      </c>
      <c r="CT64" s="4">
        <f t="shared" si="451"/>
        <v>4.8611111111110938E-3</v>
      </c>
      <c r="CU64" s="39">
        <f t="shared" si="452"/>
        <v>7</v>
      </c>
      <c r="CV64" s="33"/>
      <c r="CY64" s="43"/>
      <c r="CZ64" s="22">
        <v>0.16874999999999998</v>
      </c>
      <c r="DA64" s="812" t="s">
        <v>183</v>
      </c>
      <c r="DB64" s="4">
        <f t="shared" ref="DB64:DB65" si="455">CZ64-$A64</f>
        <v>5.5555555555555358E-3</v>
      </c>
      <c r="DC64" s="39">
        <f t="shared" ref="DC64:DC65" si="456">MINUTE(DB64)</f>
        <v>8</v>
      </c>
      <c r="DD64" s="45"/>
      <c r="DG64" s="43"/>
    </row>
    <row r="65" spans="1:111" s="5" customFormat="1">
      <c r="A65" s="6" t="s">
        <v>68</v>
      </c>
      <c r="B65" s="5" t="s">
        <v>46</v>
      </c>
      <c r="C65" s="15" t="s">
        <v>16</v>
      </c>
      <c r="D65" s="33"/>
      <c r="G65" s="41"/>
      <c r="H65" s="46">
        <v>0.19583333333333333</v>
      </c>
      <c r="I65" s="5" t="s">
        <v>196</v>
      </c>
      <c r="J65" s="4">
        <f t="shared" si="304"/>
        <v>9.7222222222222154E-3</v>
      </c>
      <c r="K65" s="39">
        <f t="shared" si="305"/>
        <v>14</v>
      </c>
      <c r="L65" s="33"/>
      <c r="O65" s="43"/>
      <c r="P65" s="33"/>
      <c r="S65" s="43"/>
      <c r="T65" s="33"/>
      <c r="W65" s="43"/>
      <c r="X65" s="33"/>
      <c r="AA65" s="43"/>
      <c r="AB65" s="33"/>
      <c r="AE65" s="43"/>
      <c r="AF65" s="33"/>
      <c r="AI65" s="43"/>
      <c r="AM65" s="43"/>
      <c r="AN65" s="33"/>
      <c r="AQ65" s="43"/>
      <c r="AR65" s="33"/>
      <c r="AU65" s="43"/>
      <c r="AV65" s="33"/>
      <c r="AY65" s="43"/>
      <c r="AZ65" s="45"/>
      <c r="BC65" s="43"/>
      <c r="BD65" s="33"/>
      <c r="BG65" s="43"/>
      <c r="BH65" s="33"/>
      <c r="BK65" s="43"/>
      <c r="BL65" s="33"/>
      <c r="BO65" s="43"/>
      <c r="BP65" s="45"/>
      <c r="BS65" s="43"/>
      <c r="BT65" s="45"/>
      <c r="BW65" s="43"/>
      <c r="BX65" s="33"/>
      <c r="CA65" s="43"/>
      <c r="CB65" s="33"/>
      <c r="CE65" s="43"/>
      <c r="CF65" s="33"/>
      <c r="CI65" s="43"/>
      <c r="CJ65" s="33"/>
      <c r="CM65" s="43"/>
      <c r="CN65" s="33"/>
      <c r="CQ65" s="43"/>
      <c r="CR65" s="11"/>
      <c r="CU65" s="43"/>
      <c r="CV65" s="33"/>
      <c r="CY65" s="43"/>
      <c r="CZ65" s="22">
        <v>0.19027777777777777</v>
      </c>
      <c r="DA65" s="812" t="s">
        <v>172</v>
      </c>
      <c r="DB65" s="4">
        <f t="shared" si="455"/>
        <v>4.1666666666666519E-3</v>
      </c>
      <c r="DC65" s="39">
        <f t="shared" si="456"/>
        <v>6</v>
      </c>
      <c r="DD65" s="45"/>
      <c r="DG65" s="43"/>
    </row>
    <row r="66" spans="1:111" s="5" customFormat="1">
      <c r="A66" s="6" t="s">
        <v>40</v>
      </c>
      <c r="B66" s="5" t="s">
        <v>44</v>
      </c>
      <c r="C66" s="15" t="s">
        <v>17</v>
      </c>
      <c r="D66" s="33"/>
      <c r="G66" s="41"/>
      <c r="H66" s="45"/>
      <c r="K66" s="43"/>
      <c r="L66" s="33"/>
      <c r="O66" s="43"/>
      <c r="P66" s="33"/>
      <c r="S66" s="43"/>
      <c r="T66" s="33"/>
      <c r="W66" s="43"/>
      <c r="X66" s="33"/>
      <c r="AA66" s="43"/>
      <c r="AB66" s="33"/>
      <c r="AE66" s="43"/>
      <c r="AF66" s="33"/>
      <c r="AI66" s="43"/>
      <c r="AJ66" s="242">
        <v>0.2076388888888889</v>
      </c>
      <c r="AK66" s="241">
        <v>0</v>
      </c>
      <c r="AL66" s="4">
        <f t="shared" ref="AL66" si="457">AJ66-$A66</f>
        <v>1.3888888888888895E-2</v>
      </c>
      <c r="AM66" s="39">
        <f t="shared" ref="AM66" si="458">MINUTE(AL66)</f>
        <v>20</v>
      </c>
      <c r="AN66" s="33"/>
      <c r="AQ66" s="43"/>
      <c r="AR66" s="33"/>
      <c r="AU66" s="43"/>
      <c r="AV66" s="33"/>
      <c r="AY66" s="43"/>
      <c r="AZ66" s="45"/>
      <c r="BC66" s="43"/>
      <c r="BD66" s="33"/>
      <c r="BG66" s="43"/>
      <c r="BH66" s="33"/>
      <c r="BK66" s="43"/>
      <c r="BL66" s="33"/>
      <c r="BO66" s="43"/>
      <c r="BP66" s="45"/>
      <c r="BS66" s="43"/>
      <c r="BT66" s="45"/>
      <c r="BW66" s="43"/>
      <c r="BX66" s="33"/>
      <c r="CA66" s="43"/>
      <c r="CB66" s="33"/>
      <c r="CE66" s="43"/>
      <c r="CF66" s="33"/>
      <c r="CI66" s="43"/>
      <c r="CJ66" s="33"/>
      <c r="CM66" s="43"/>
      <c r="CN66" s="33"/>
      <c r="CQ66" s="43"/>
      <c r="CR66" s="22">
        <v>0.19722222222222222</v>
      </c>
      <c r="CS66" s="738">
        <v>0</v>
      </c>
      <c r="CT66" s="4">
        <f t="shared" ref="CT66" si="459">CR66-$A66</f>
        <v>3.4722222222222099E-3</v>
      </c>
      <c r="CU66" s="39">
        <f t="shared" ref="CU66" si="460">MINUTE(CT66)</f>
        <v>5</v>
      </c>
      <c r="CV66" s="33"/>
      <c r="CY66" s="43"/>
      <c r="CZ66" s="45"/>
      <c r="DC66" s="43"/>
      <c r="DD66" s="45"/>
      <c r="DG66" s="43"/>
    </row>
    <row r="67" spans="1:111" s="7" customFormat="1">
      <c r="C67" s="16"/>
      <c r="D67" s="40">
        <f>COUNTA(D46:D66)/5</f>
        <v>0.4</v>
      </c>
      <c r="F67" s="12"/>
      <c r="G67" s="38">
        <f>AVERAGE(G46:G66)</f>
        <v>14.5</v>
      </c>
      <c r="H67" s="40">
        <f>COUNTA(H46:H66)/20</f>
        <v>0.9</v>
      </c>
      <c r="J67" s="12"/>
      <c r="K67" s="38">
        <f>AVERAGE(K46:K66)</f>
        <v>10.444444444444445</v>
      </c>
      <c r="L67" s="40">
        <f>COUNTA(L46:L66)/7</f>
        <v>0.5714285714285714</v>
      </c>
      <c r="N67" s="12"/>
      <c r="O67" s="38">
        <f>AVERAGE(O46:O66)</f>
        <v>20.75</v>
      </c>
      <c r="P67" s="40">
        <f>COUNTA(P46:P66)/5</f>
        <v>0.6</v>
      </c>
      <c r="R67" s="12"/>
      <c r="S67" s="38">
        <f>AVERAGE(S46:S66)</f>
        <v>17.666666666666668</v>
      </c>
      <c r="T67" s="40">
        <f>COUNTA(T46:T66)/16</f>
        <v>0.5</v>
      </c>
      <c r="V67" s="12"/>
      <c r="W67" s="38">
        <f>AVERAGE(W46:W66)</f>
        <v>8.125</v>
      </c>
      <c r="X67" s="40">
        <f>COUNTA(X46:X66)/20</f>
        <v>0</v>
      </c>
      <c r="Z67" s="12"/>
      <c r="AA67" s="38" t="e">
        <f>AVERAGE(AA46:AA66)</f>
        <v>#DIV/0!</v>
      </c>
      <c r="AB67" s="40">
        <f>COUNTA(AB46:AB66)/5</f>
        <v>0.6</v>
      </c>
      <c r="AD67" s="12"/>
      <c r="AE67" s="38">
        <f>AVERAGE(AE46:AE66)</f>
        <v>9.6666666666666661</v>
      </c>
      <c r="AF67" s="40">
        <f>COUNTA(AF46:AF66)/20</f>
        <v>0</v>
      </c>
      <c r="AH67" s="12"/>
      <c r="AI67" s="38" t="e">
        <f>AVERAGE(AI46:AI66)</f>
        <v>#DIV/0!</v>
      </c>
      <c r="AJ67" s="40">
        <f>COUNTA(AJ46:AJ66)/20</f>
        <v>0.1</v>
      </c>
      <c r="AL67" s="12"/>
      <c r="AM67" s="38">
        <f>AVERAGE(AM46:AM66)</f>
        <v>20</v>
      </c>
      <c r="AN67" s="40">
        <f>COUNTA(AN46:AN66)/15</f>
        <v>0.8</v>
      </c>
      <c r="AP67" s="12"/>
      <c r="AQ67" s="38">
        <f>AVERAGE(AQ46:AQ66)</f>
        <v>11.583333333333334</v>
      </c>
      <c r="AR67" s="40">
        <f>COUNTA(AR46:AR66)/18</f>
        <v>0.44444444444444442</v>
      </c>
      <c r="AT67" s="12"/>
      <c r="AU67" s="38">
        <f>AVERAGE(AU46:AU66)</f>
        <v>11.75</v>
      </c>
      <c r="AV67" s="40">
        <f>COUNTA(AV46:AV66)/11</f>
        <v>0.45454545454545453</v>
      </c>
      <c r="AX67" s="12"/>
      <c r="AY67" s="38">
        <f>AVERAGE(AY46:AY66)</f>
        <v>18.600000000000001</v>
      </c>
      <c r="AZ67" s="40">
        <f>COUNTA(AZ46:AZ66)/20</f>
        <v>0.1</v>
      </c>
      <c r="BB67" s="12"/>
      <c r="BC67" s="38">
        <f>AVERAGE(BC46:BC66)</f>
        <v>11</v>
      </c>
      <c r="BD67" s="40">
        <f>COUNTA(BD46:BD66)/18</f>
        <v>0.5</v>
      </c>
      <c r="BF67" s="12"/>
      <c r="BG67" s="38">
        <f>AVERAGE(BG46:BG66)</f>
        <v>9.7777777777777786</v>
      </c>
      <c r="BH67" s="40">
        <f>COUNTA(BH46:BH66)/17</f>
        <v>0.52941176470588236</v>
      </c>
      <c r="BJ67" s="12"/>
      <c r="BK67" s="38">
        <f>AVERAGE(BK46:BK66)</f>
        <v>8.3333333333333339</v>
      </c>
      <c r="BL67" s="40">
        <f>COUNTA(BL46:BL66)/18</f>
        <v>0.3888888888888889</v>
      </c>
      <c r="BN67" s="12"/>
      <c r="BO67" s="38">
        <f>AVERAGE(BO46:BO66)</f>
        <v>9</v>
      </c>
      <c r="BP67" s="40">
        <f>COUNTA(BP46:BP66)/20</f>
        <v>0.55000000000000004</v>
      </c>
      <c r="BR67" s="12"/>
      <c r="BS67" s="38">
        <f>AVERAGE(BS46:BS66)</f>
        <v>11.181818181818182</v>
      </c>
      <c r="BT67" s="40">
        <f>COUNTA(BT46:BT66)/20</f>
        <v>0.6</v>
      </c>
      <c r="BV67" s="12"/>
      <c r="BW67" s="38">
        <f>AVERAGE(BW46:BW66)</f>
        <v>10.083333333333334</v>
      </c>
      <c r="BX67" s="40">
        <f>COUNTA(BX46:BX66)/10</f>
        <v>0.6</v>
      </c>
      <c r="BZ67" s="12"/>
      <c r="CA67" s="38">
        <f>AVERAGE(CA46:CA66)</f>
        <v>13.166666666666666</v>
      </c>
      <c r="CB67" s="40">
        <f>COUNTA(CB46:CB66)/18</f>
        <v>0.77777777777777779</v>
      </c>
      <c r="CD67" s="12"/>
      <c r="CE67" s="38">
        <f>AVERAGE(CE46:CE66)</f>
        <v>16.142857142857142</v>
      </c>
      <c r="CF67" s="40">
        <f>COUNTA(CF46:CF66)/20</f>
        <v>0</v>
      </c>
      <c r="CH67" s="12"/>
      <c r="CI67" s="38" t="e">
        <f>AVERAGE(CI46:CI66)</f>
        <v>#DIV/0!</v>
      </c>
      <c r="CJ67" s="40">
        <f>COUNTA(CJ46:CJ66)/15</f>
        <v>0.6</v>
      </c>
      <c r="CL67" s="12"/>
      <c r="CM67" s="38">
        <f>AVERAGE(CM46:CM66)</f>
        <v>11.111111111111111</v>
      </c>
      <c r="CN67" s="40">
        <f>COUNTA(CN46:CN66)/7</f>
        <v>0.2857142857142857</v>
      </c>
      <c r="CP67" s="12"/>
      <c r="CQ67" s="38">
        <f>AVERAGE(CQ46:CQ66)</f>
        <v>11.5</v>
      </c>
      <c r="CR67" s="40">
        <f>COUNTA(CR46:CR66)/20</f>
        <v>0.7</v>
      </c>
      <c r="CT67" s="12"/>
      <c r="CU67" s="38">
        <f>AVERAGE(CU46:CU66)</f>
        <v>8.9285714285714288</v>
      </c>
      <c r="CV67" s="40">
        <f>COUNTA(CV46:CV66)/14</f>
        <v>0.42857142857142855</v>
      </c>
      <c r="CX67" s="12"/>
      <c r="CY67" s="38">
        <f>AVERAGE(CY46:CY66)</f>
        <v>12</v>
      </c>
      <c r="CZ67" s="40">
        <f>COUNTA(CZ46:CZ66)/20</f>
        <v>0.45</v>
      </c>
      <c r="DB67" s="12"/>
      <c r="DC67" s="38">
        <f>AVERAGE(DC46:DC66)</f>
        <v>7.333333333333333</v>
      </c>
      <c r="DD67" s="40">
        <f>COUNTA(DD46:DD66)/20</f>
        <v>0.15</v>
      </c>
      <c r="DF67" s="12"/>
      <c r="DG67" s="38">
        <f>AVERAGE(DG46:DG66)</f>
        <v>10.333333333333334</v>
      </c>
    </row>
    <row r="68" spans="1:111" s="3" customFormat="1">
      <c r="A68" s="9" t="s">
        <v>69</v>
      </c>
      <c r="C68" s="14"/>
      <c r="D68" s="34"/>
      <c r="G68" s="41"/>
      <c r="H68" s="34"/>
      <c r="K68" s="63"/>
      <c r="L68" s="34"/>
      <c r="O68" s="63"/>
      <c r="P68" s="34"/>
      <c r="S68" s="63"/>
      <c r="T68" s="34"/>
      <c r="W68" s="63"/>
      <c r="X68" s="34"/>
      <c r="AA68" s="63"/>
      <c r="AB68" s="34"/>
      <c r="AE68" s="63"/>
      <c r="AF68" s="34"/>
      <c r="AI68" s="63"/>
      <c r="AJ68" s="34"/>
      <c r="AM68" s="63"/>
      <c r="AN68" s="34"/>
      <c r="AQ68" s="63"/>
      <c r="AR68" s="34"/>
      <c r="AU68" s="63"/>
      <c r="AV68" s="34"/>
      <c r="AY68" s="63"/>
      <c r="AZ68" s="34"/>
      <c r="BC68" s="63"/>
      <c r="BD68" s="34"/>
      <c r="BG68" s="63"/>
      <c r="BH68" s="34"/>
      <c r="BK68" s="63"/>
      <c r="BL68" s="34"/>
      <c r="BO68" s="63"/>
      <c r="BP68" s="34"/>
      <c r="BS68" s="63"/>
      <c r="BT68" s="34"/>
      <c r="BW68" s="63"/>
      <c r="BX68" s="34"/>
      <c r="CA68" s="63"/>
      <c r="CB68" s="34"/>
      <c r="CE68" s="63"/>
      <c r="CF68" s="34"/>
      <c r="CI68" s="63"/>
      <c r="CJ68" s="34"/>
      <c r="CM68" s="63"/>
      <c r="CN68" s="34"/>
      <c r="CQ68" s="63"/>
      <c r="CR68" s="34"/>
      <c r="CU68" s="63"/>
      <c r="CV68" s="34"/>
      <c r="CY68" s="63"/>
      <c r="CZ68" s="34"/>
      <c r="DC68" s="63"/>
      <c r="DD68" s="34"/>
      <c r="DG68" s="63"/>
    </row>
    <row r="69" spans="1:111" s="5" customFormat="1">
      <c r="A69" s="5" t="s">
        <v>72</v>
      </c>
      <c r="B69" s="5" t="s">
        <v>49</v>
      </c>
      <c r="C69" s="15" t="s">
        <v>20</v>
      </c>
      <c r="D69" s="46"/>
      <c r="F69" s="4"/>
      <c r="G69" s="41"/>
      <c r="H69" s="36">
        <v>1.9444444444444445E-2</v>
      </c>
      <c r="I69" s="5" t="s">
        <v>199</v>
      </c>
      <c r="J69" s="4">
        <f t="shared" ref="J69:J87" si="461">H69-$A69</f>
        <v>1.1111111111111112E-2</v>
      </c>
      <c r="K69" s="39">
        <f t="shared" ref="K69:K87" si="462">MINUTE(J69)</f>
        <v>16</v>
      </c>
      <c r="L69" s="33"/>
      <c r="O69" s="43"/>
      <c r="P69" s="45"/>
      <c r="S69" s="43"/>
      <c r="T69" s="45"/>
      <c r="W69" s="43"/>
      <c r="X69" s="33"/>
      <c r="AA69" s="43"/>
      <c r="AB69" s="11"/>
      <c r="AE69" s="43"/>
      <c r="AF69" s="11"/>
      <c r="AI69" s="43"/>
      <c r="AJ69" s="33"/>
      <c r="AM69" s="43"/>
      <c r="AN69" s="36">
        <v>1.3194444444444444E-2</v>
      </c>
      <c r="AO69" s="5" t="s">
        <v>217</v>
      </c>
      <c r="AP69" s="4">
        <f t="shared" ref="AP69:AP86" si="463">AN69-$A69</f>
        <v>4.8611111111111112E-3</v>
      </c>
      <c r="AQ69" s="39">
        <f t="shared" ref="AQ69:AQ86" si="464">MINUTE(AP69)</f>
        <v>7</v>
      </c>
      <c r="AR69" s="11"/>
      <c r="AU69" s="43"/>
      <c r="AV69" s="22">
        <v>4.5833333333333337E-2</v>
      </c>
      <c r="AW69" s="341" t="s">
        <v>224</v>
      </c>
      <c r="AX69" s="4">
        <f t="shared" ref="AX69" si="465">AV69-$A69</f>
        <v>3.7500000000000006E-2</v>
      </c>
      <c r="AY69" s="39">
        <f t="shared" ref="AY69" si="466">MINUTE(AX69)</f>
        <v>54</v>
      </c>
      <c r="AZ69" s="11"/>
      <c r="BC69" s="43"/>
      <c r="BD69" s="22">
        <v>1.7361111111111112E-2</v>
      </c>
      <c r="BE69" s="420" t="s">
        <v>199</v>
      </c>
      <c r="BF69" s="4">
        <f t="shared" ref="BF69" si="467">BD69-$A69</f>
        <v>9.0277777777777787E-3</v>
      </c>
      <c r="BG69" s="39">
        <f t="shared" ref="BG69" si="468">MINUTE(BF69)</f>
        <v>13</v>
      </c>
      <c r="BH69" s="22">
        <v>1.5277777777777777E-2</v>
      </c>
      <c r="BI69" s="438" t="s">
        <v>24</v>
      </c>
      <c r="BJ69" s="4">
        <f t="shared" ref="BJ69" si="469">BH69-$A69</f>
        <v>6.9444444444444441E-3</v>
      </c>
      <c r="BK69" s="39">
        <f t="shared" ref="BK69" si="470">MINUTE(BJ69)</f>
        <v>10</v>
      </c>
      <c r="BL69" s="46"/>
      <c r="BO69" s="43"/>
      <c r="BP69" s="22">
        <v>1.9444444444444445E-2</v>
      </c>
      <c r="BQ69" s="502" t="s">
        <v>233</v>
      </c>
      <c r="BR69" s="4">
        <f t="shared" ref="BR69" si="471">BP69-$A69</f>
        <v>1.1111111111111112E-2</v>
      </c>
      <c r="BS69" s="39">
        <f t="shared" ref="BS69" si="472">MINUTE(BR69)</f>
        <v>16</v>
      </c>
      <c r="BT69" s="22">
        <v>1.3194444444444444E-2</v>
      </c>
      <c r="BU69" s="540" t="s">
        <v>253</v>
      </c>
      <c r="BV69" s="4">
        <f t="shared" ref="BV69:BV86" si="473">BT69-$A69</f>
        <v>4.8611111111111112E-3</v>
      </c>
      <c r="BW69" s="39">
        <f t="shared" ref="BW69:BW86" si="474">MINUTE(BV69)</f>
        <v>7</v>
      </c>
      <c r="BX69" s="22">
        <v>2.2916666666666669E-2</v>
      </c>
      <c r="BY69" s="566" t="s">
        <v>228</v>
      </c>
      <c r="BZ69" s="4">
        <f t="shared" ref="BZ69" si="475">BX69-$A69</f>
        <v>1.4583333333333335E-2</v>
      </c>
      <c r="CA69" s="39">
        <f t="shared" ref="CA69" si="476">MINUTE(BZ69)</f>
        <v>21</v>
      </c>
      <c r="CB69" s="22">
        <v>1.7361111111111112E-2</v>
      </c>
      <c r="CC69" s="621" t="s">
        <v>228</v>
      </c>
      <c r="CD69" s="4">
        <f t="shared" ref="CD69:CD80" si="477">CB69-$A69</f>
        <v>9.0277777777777787E-3</v>
      </c>
      <c r="CE69" s="39">
        <f t="shared" ref="CE69:CE80" si="478">MINUTE(CD69)</f>
        <v>13</v>
      </c>
      <c r="CF69" s="11"/>
      <c r="CI69" s="43"/>
      <c r="CJ69" s="22">
        <v>1.8055555555555557E-2</v>
      </c>
      <c r="CK69" s="692" t="s">
        <v>20</v>
      </c>
      <c r="CL69" s="4">
        <f t="shared" ref="CL69:CL70" si="479">CJ69-$A69</f>
        <v>9.7222222222222241E-3</v>
      </c>
      <c r="CM69" s="39">
        <f t="shared" ref="CM69:CM70" si="480">MINUTE(CL69)</f>
        <v>14</v>
      </c>
      <c r="CN69" s="11"/>
      <c r="CQ69" s="43"/>
      <c r="CR69" s="22">
        <v>1.3888888888888888E-2</v>
      </c>
      <c r="CS69" s="761" t="s">
        <v>248</v>
      </c>
      <c r="CT69" s="4">
        <f t="shared" ref="CT69:CT77" si="481">CR69-$A69</f>
        <v>5.5555555555555549E-3</v>
      </c>
      <c r="CU69" s="39">
        <f t="shared" ref="CU69:CU77" si="482">MINUTE(CT69)</f>
        <v>8</v>
      </c>
      <c r="CV69" s="11"/>
      <c r="CY69" s="43"/>
      <c r="CZ69" s="22">
        <v>1.5277777777777777E-2</v>
      </c>
      <c r="DA69" s="830" t="s">
        <v>233</v>
      </c>
      <c r="DB69" s="4">
        <f t="shared" ref="DB69:DB70" si="483">CZ69-$A69</f>
        <v>6.9444444444444441E-3</v>
      </c>
      <c r="DC69" s="39">
        <f t="shared" ref="DC69:DC70" si="484">MINUTE(DB69)</f>
        <v>10</v>
      </c>
      <c r="DD69" s="11"/>
      <c r="DG69" s="43"/>
    </row>
    <row r="70" spans="1:111" s="5" customFormat="1">
      <c r="A70" s="5" t="s">
        <v>73</v>
      </c>
      <c r="B70" s="5" t="s">
        <v>47</v>
      </c>
      <c r="C70" s="15" t="s">
        <v>18</v>
      </c>
      <c r="D70" s="46">
        <v>3.0555555555555555E-2</v>
      </c>
      <c r="E70" s="5" t="s">
        <v>123</v>
      </c>
      <c r="F70" s="4">
        <f>D70-$A70</f>
        <v>1.5277777777777777E-2</v>
      </c>
      <c r="G70" s="39">
        <f>MINUTE(F70)</f>
        <v>22</v>
      </c>
      <c r="H70" s="36">
        <v>2.1527777777777781E-2</v>
      </c>
      <c r="I70" s="5" t="s">
        <v>198</v>
      </c>
      <c r="J70" s="4">
        <f t="shared" si="461"/>
        <v>6.2500000000000038E-3</v>
      </c>
      <c r="K70" s="39">
        <f t="shared" si="462"/>
        <v>9</v>
      </c>
      <c r="L70" s="33"/>
      <c r="O70" s="43"/>
      <c r="P70" s="46">
        <v>2.4305555555555556E-2</v>
      </c>
      <c r="Q70" s="5" t="s">
        <v>198</v>
      </c>
      <c r="R70" s="4">
        <f t="shared" ref="R70:R71" si="485">P70-$A70</f>
        <v>9.0277777777777787E-3</v>
      </c>
      <c r="S70" s="39">
        <f t="shared" ref="S70:S71" si="486">MINUTE(R70)</f>
        <v>13</v>
      </c>
      <c r="T70" s="45"/>
      <c r="W70" s="43"/>
      <c r="X70" s="33"/>
      <c r="AA70" s="43"/>
      <c r="AB70" s="22">
        <v>1.9444444444444445E-2</v>
      </c>
      <c r="AC70" s="165" t="s">
        <v>202</v>
      </c>
      <c r="AD70" s="4">
        <f t="shared" ref="AD70:AD82" si="487">AB70-$A70</f>
        <v>4.1666666666666675E-3</v>
      </c>
      <c r="AE70" s="39">
        <f t="shared" ref="AE70:AE82" si="488">MINUTE(AD70)</f>
        <v>6</v>
      </c>
      <c r="AF70" s="45"/>
      <c r="AI70" s="43"/>
      <c r="AJ70" s="33"/>
      <c r="AM70" s="43"/>
      <c r="AN70" s="33"/>
      <c r="AP70" s="4"/>
      <c r="AQ70" s="39"/>
      <c r="AR70" s="46">
        <v>2.2222222222222223E-2</v>
      </c>
      <c r="AS70" s="5" t="s">
        <v>221</v>
      </c>
      <c r="AT70" s="4">
        <f t="shared" ref="AT70:AT71" si="489">AR70-$A70</f>
        <v>6.9444444444444458E-3</v>
      </c>
      <c r="AU70" s="39">
        <f t="shared" ref="AU70:AU71" si="490">MINUTE(AT70)</f>
        <v>10</v>
      </c>
      <c r="AV70" s="11"/>
      <c r="AY70" s="43"/>
      <c r="AZ70" s="11"/>
      <c r="BC70" s="43"/>
      <c r="BD70" s="11"/>
      <c r="BG70" s="43"/>
      <c r="BH70" s="11"/>
      <c r="BK70" s="43"/>
      <c r="BL70" s="46"/>
      <c r="BO70" s="43"/>
      <c r="BP70" s="11"/>
      <c r="BS70" s="43"/>
      <c r="BT70" s="22">
        <v>2.1527777777777781E-2</v>
      </c>
      <c r="BU70" s="540" t="s">
        <v>254</v>
      </c>
      <c r="BV70" s="4">
        <f t="shared" si="473"/>
        <v>6.2500000000000038E-3</v>
      </c>
      <c r="BW70" s="39">
        <f t="shared" si="474"/>
        <v>9</v>
      </c>
      <c r="BX70" s="11"/>
      <c r="CA70" s="43"/>
      <c r="CB70" s="22">
        <v>2.1527777777777781E-2</v>
      </c>
      <c r="CC70" s="621" t="s">
        <v>202</v>
      </c>
      <c r="CD70" s="4">
        <f t="shared" si="477"/>
        <v>6.2500000000000038E-3</v>
      </c>
      <c r="CE70" s="39">
        <f t="shared" si="478"/>
        <v>9</v>
      </c>
      <c r="CF70" s="45"/>
      <c r="CI70" s="43"/>
      <c r="CJ70" s="22">
        <v>2.2916666666666669E-2</v>
      </c>
      <c r="CK70" s="692" t="s">
        <v>202</v>
      </c>
      <c r="CL70" s="4">
        <f t="shared" si="479"/>
        <v>7.6388888888888912E-3</v>
      </c>
      <c r="CM70" s="39">
        <f t="shared" si="480"/>
        <v>11</v>
      </c>
      <c r="CN70" s="22">
        <v>2.9861111111111113E-2</v>
      </c>
      <c r="CO70" s="699" t="s">
        <v>202</v>
      </c>
      <c r="CP70" s="4">
        <f t="shared" ref="CP70" si="491">CN70-$A70</f>
        <v>1.4583333333333335E-2</v>
      </c>
      <c r="CQ70" s="39">
        <f t="shared" ref="CQ70" si="492">MINUTE(CP70)</f>
        <v>21</v>
      </c>
      <c r="CR70" s="22">
        <v>2.013888888888889E-2</v>
      </c>
      <c r="CS70" s="761" t="s">
        <v>202</v>
      </c>
      <c r="CT70" s="4">
        <f t="shared" si="481"/>
        <v>4.8611111111111129E-3</v>
      </c>
      <c r="CU70" s="39">
        <f t="shared" si="482"/>
        <v>7</v>
      </c>
      <c r="CV70" s="11"/>
      <c r="CY70" s="43"/>
      <c r="CZ70" s="22">
        <v>2.0833333333333332E-2</v>
      </c>
      <c r="DA70" s="830" t="s">
        <v>202</v>
      </c>
      <c r="DB70" s="4">
        <f t="shared" si="483"/>
        <v>5.5555555555555549E-3</v>
      </c>
      <c r="DC70" s="39">
        <f t="shared" si="484"/>
        <v>8</v>
      </c>
      <c r="DD70" s="11"/>
      <c r="DG70" s="43"/>
    </row>
    <row r="71" spans="1:111" s="5" customFormat="1">
      <c r="A71" s="5" t="s">
        <v>74</v>
      </c>
      <c r="B71" s="5" t="s">
        <v>48</v>
      </c>
      <c r="C71" s="15" t="s">
        <v>16</v>
      </c>
      <c r="D71" s="46"/>
      <c r="F71" s="4"/>
      <c r="G71" s="41"/>
      <c r="H71" s="36"/>
      <c r="J71" s="4"/>
      <c r="K71" s="39"/>
      <c r="L71" s="33"/>
      <c r="O71" s="43"/>
      <c r="P71" s="46">
        <v>3.4722222222222224E-2</v>
      </c>
      <c r="Q71" s="5" t="s">
        <v>196</v>
      </c>
      <c r="R71" s="4">
        <f t="shared" si="485"/>
        <v>6.2500000000000021E-3</v>
      </c>
      <c r="S71" s="39">
        <f t="shared" si="486"/>
        <v>9</v>
      </c>
      <c r="T71" s="45"/>
      <c r="W71" s="43"/>
      <c r="X71" s="33"/>
      <c r="AA71" s="43"/>
      <c r="AB71" s="22">
        <v>3.4027777777777775E-2</v>
      </c>
      <c r="AC71" s="165" t="s">
        <v>16</v>
      </c>
      <c r="AD71" s="4">
        <f t="shared" si="487"/>
        <v>5.5555555555555532E-3</v>
      </c>
      <c r="AE71" s="39">
        <f t="shared" si="488"/>
        <v>8</v>
      </c>
      <c r="AF71" s="45"/>
      <c r="AI71" s="43"/>
      <c r="AJ71" s="33"/>
      <c r="AM71" s="43"/>
      <c r="AN71" s="36">
        <v>3.5416666666666666E-2</v>
      </c>
      <c r="AO71" s="5" t="s">
        <v>172</v>
      </c>
      <c r="AP71" s="4">
        <f t="shared" si="463"/>
        <v>6.9444444444444441E-3</v>
      </c>
      <c r="AQ71" s="39">
        <f t="shared" si="464"/>
        <v>10</v>
      </c>
      <c r="AR71" s="46">
        <v>3.3333333333333333E-2</v>
      </c>
      <c r="AS71" s="5" t="s">
        <v>172</v>
      </c>
      <c r="AT71" s="4">
        <f t="shared" si="489"/>
        <v>4.8611111111111112E-3</v>
      </c>
      <c r="AU71" s="39">
        <f t="shared" si="490"/>
        <v>7</v>
      </c>
      <c r="AV71" s="11"/>
      <c r="AY71" s="43"/>
      <c r="AZ71" s="22">
        <v>4.2361111111111106E-2</v>
      </c>
      <c r="BA71" s="367" t="s">
        <v>215</v>
      </c>
      <c r="BB71" s="4">
        <f t="shared" ref="BB71" si="493">AZ71-$A71</f>
        <v>1.3888888888888885E-2</v>
      </c>
      <c r="BC71" s="39">
        <f t="shared" ref="BC71" si="494">MINUTE(BB71)</f>
        <v>20</v>
      </c>
      <c r="BD71" s="11"/>
      <c r="BG71" s="43"/>
      <c r="BH71" s="11"/>
      <c r="BK71" s="43"/>
      <c r="BL71" s="46">
        <v>3.3333333333333333E-2</v>
      </c>
      <c r="BM71" s="5" t="s">
        <v>172</v>
      </c>
      <c r="BN71" s="4">
        <f t="shared" ref="BN71" si="495">BL71-$A71</f>
        <v>4.8611111111111112E-3</v>
      </c>
      <c r="BO71" s="39">
        <f t="shared" ref="BO71" si="496">MINUTE(BN71)</f>
        <v>7</v>
      </c>
      <c r="BP71" s="22">
        <v>3.2638888888888891E-2</v>
      </c>
      <c r="BQ71" s="502" t="s">
        <v>172</v>
      </c>
      <c r="BR71" s="4">
        <f t="shared" ref="BR71:BR76" si="497">BP71-$A71</f>
        <v>4.1666666666666692E-3</v>
      </c>
      <c r="BS71" s="39">
        <f t="shared" ref="BS71:BS76" si="498">MINUTE(BR71)</f>
        <v>6</v>
      </c>
      <c r="BT71" s="22">
        <v>3.3333333333333333E-2</v>
      </c>
      <c r="BU71" s="540" t="s">
        <v>246</v>
      </c>
      <c r="BV71" s="4">
        <f t="shared" si="473"/>
        <v>4.8611111111111112E-3</v>
      </c>
      <c r="BW71" s="39">
        <f t="shared" si="474"/>
        <v>7</v>
      </c>
      <c r="BX71" s="22">
        <v>3.4027777777777775E-2</v>
      </c>
      <c r="BY71" s="566" t="s">
        <v>172</v>
      </c>
      <c r="BZ71" s="4">
        <f t="shared" ref="BZ71" si="499">BX71-$A71</f>
        <v>5.5555555555555532E-3</v>
      </c>
      <c r="CA71" s="39">
        <f t="shared" ref="CA71" si="500">MINUTE(BZ71)</f>
        <v>8</v>
      </c>
      <c r="CB71" s="22">
        <v>3.3333333333333333E-2</v>
      </c>
      <c r="CC71" s="621" t="s">
        <v>172</v>
      </c>
      <c r="CD71" s="4">
        <f t="shared" si="477"/>
        <v>4.8611111111111112E-3</v>
      </c>
      <c r="CE71" s="39">
        <f t="shared" si="478"/>
        <v>7</v>
      </c>
      <c r="CF71" s="45"/>
      <c r="CI71" s="43"/>
      <c r="CJ71" s="11"/>
      <c r="CM71" s="43"/>
      <c r="CN71" s="11"/>
      <c r="CQ71" s="43"/>
      <c r="CR71" s="22">
        <v>3.4027777777777775E-2</v>
      </c>
      <c r="CS71" s="761" t="s">
        <v>172</v>
      </c>
      <c r="CT71" s="4">
        <f t="shared" si="481"/>
        <v>5.5555555555555532E-3</v>
      </c>
      <c r="CU71" s="39">
        <f t="shared" si="482"/>
        <v>8</v>
      </c>
      <c r="CV71" s="11"/>
      <c r="CY71" s="43"/>
      <c r="CZ71" s="11"/>
      <c r="DC71" s="43"/>
      <c r="DD71" s="45"/>
      <c r="DG71" s="43"/>
    </row>
    <row r="72" spans="1:111" s="5" customFormat="1">
      <c r="A72" s="5" t="s">
        <v>75</v>
      </c>
      <c r="B72" s="5" t="s">
        <v>49</v>
      </c>
      <c r="C72" s="15" t="s">
        <v>20</v>
      </c>
      <c r="D72" s="45"/>
      <c r="F72" s="4"/>
      <c r="G72" s="41"/>
      <c r="H72" s="33"/>
      <c r="J72" s="4"/>
      <c r="K72" s="39"/>
      <c r="L72" s="33"/>
      <c r="O72" s="43"/>
      <c r="P72" s="45"/>
      <c r="S72" s="43"/>
      <c r="T72" s="45"/>
      <c r="W72" s="43"/>
      <c r="X72" s="33"/>
      <c r="AA72" s="43"/>
      <c r="AB72" s="22">
        <v>4.9305555555555554E-2</v>
      </c>
      <c r="AC72" s="165" t="s">
        <v>20</v>
      </c>
      <c r="AD72" s="4">
        <f t="shared" si="487"/>
        <v>1.1805555555555555E-2</v>
      </c>
      <c r="AE72" s="39">
        <f t="shared" si="488"/>
        <v>17</v>
      </c>
      <c r="AF72" s="45"/>
      <c r="AI72" s="43"/>
      <c r="AJ72" s="33"/>
      <c r="AM72" s="43"/>
      <c r="AN72" s="36">
        <v>4.5138888888888888E-2</v>
      </c>
      <c r="AO72" s="5" t="s">
        <v>217</v>
      </c>
      <c r="AP72" s="4">
        <f t="shared" si="463"/>
        <v>7.6388888888888895E-3</v>
      </c>
      <c r="AQ72" s="39">
        <f t="shared" si="464"/>
        <v>11</v>
      </c>
      <c r="AR72" s="11"/>
      <c r="AU72" s="43"/>
      <c r="AV72" s="11"/>
      <c r="AY72" s="43"/>
      <c r="AZ72" s="11"/>
      <c r="BC72" s="43"/>
      <c r="BD72" s="11"/>
      <c r="BG72" s="43"/>
      <c r="BH72" s="11"/>
      <c r="BJ72" s="4"/>
      <c r="BK72" s="39"/>
      <c r="BL72" s="45"/>
      <c r="BO72" s="43"/>
      <c r="BP72" s="22">
        <v>4.6527777777777779E-2</v>
      </c>
      <c r="BQ72" s="502" t="s">
        <v>233</v>
      </c>
      <c r="BR72" s="4">
        <f t="shared" si="497"/>
        <v>9.0277777777777804E-3</v>
      </c>
      <c r="BS72" s="39">
        <f t="shared" si="498"/>
        <v>13</v>
      </c>
      <c r="BT72" s="22">
        <v>4.3055555555555562E-2</v>
      </c>
      <c r="BU72" s="540" t="s">
        <v>248</v>
      </c>
      <c r="BV72" s="4">
        <f t="shared" si="473"/>
        <v>5.5555555555555636E-3</v>
      </c>
      <c r="BW72" s="39">
        <f t="shared" si="474"/>
        <v>8</v>
      </c>
      <c r="BX72" s="11"/>
      <c r="CA72" s="43"/>
      <c r="CB72" s="22">
        <v>4.2361111111111106E-2</v>
      </c>
      <c r="CC72" s="621" t="s">
        <v>228</v>
      </c>
      <c r="CD72" s="4">
        <f t="shared" si="477"/>
        <v>4.8611111111111077E-3</v>
      </c>
      <c r="CE72" s="39">
        <f t="shared" si="478"/>
        <v>7</v>
      </c>
      <c r="CF72" s="22">
        <v>4.4444444444444446E-2</v>
      </c>
      <c r="CG72" s="628" t="s">
        <v>228</v>
      </c>
      <c r="CH72" s="4">
        <f t="shared" ref="CH72" si="501">CF72-$A72</f>
        <v>6.9444444444444475E-3</v>
      </c>
      <c r="CI72" s="39">
        <f t="shared" ref="CI72" si="502">MINUTE(CH72)</f>
        <v>10</v>
      </c>
      <c r="CJ72" s="11"/>
      <c r="CM72" s="43"/>
      <c r="CN72" s="11"/>
      <c r="CQ72" s="43"/>
      <c r="CR72" s="22">
        <v>4.6527777777777779E-2</v>
      </c>
      <c r="CS72" s="761" t="s">
        <v>248</v>
      </c>
      <c r="CT72" s="4">
        <f t="shared" si="481"/>
        <v>9.0277777777777804E-3</v>
      </c>
      <c r="CU72" s="39">
        <f t="shared" si="482"/>
        <v>13</v>
      </c>
      <c r="CV72" s="11"/>
      <c r="CY72" s="43"/>
      <c r="CZ72" s="11"/>
      <c r="DC72" s="43"/>
      <c r="DD72" s="22">
        <v>4.3055555555555562E-2</v>
      </c>
      <c r="DE72" s="853" t="s">
        <v>271</v>
      </c>
      <c r="DF72" s="4">
        <f t="shared" ref="DF72" si="503">DD72-$A72</f>
        <v>5.5555555555555636E-3</v>
      </c>
      <c r="DG72" s="39">
        <f t="shared" ref="DG72" si="504">MINUTE(DF72)</f>
        <v>8</v>
      </c>
    </row>
    <row r="73" spans="1:111" s="5" customFormat="1">
      <c r="A73" s="5" t="s">
        <v>76</v>
      </c>
      <c r="B73" s="5" t="s">
        <v>25</v>
      </c>
      <c r="C73" s="15" t="s">
        <v>14</v>
      </c>
      <c r="D73" s="45"/>
      <c r="F73" s="4"/>
      <c r="G73" s="41"/>
      <c r="H73" s="36">
        <v>5.1388888888888894E-2</v>
      </c>
      <c r="I73" s="5" t="s">
        <v>192</v>
      </c>
      <c r="J73" s="4">
        <f t="shared" si="461"/>
        <v>4.8611111111111147E-3</v>
      </c>
      <c r="K73" s="39">
        <f t="shared" si="462"/>
        <v>7</v>
      </c>
      <c r="L73" s="33"/>
      <c r="O73" s="43"/>
      <c r="P73" s="46">
        <v>4.9305555555555554E-2</v>
      </c>
      <c r="Q73" s="5" t="s">
        <v>192</v>
      </c>
      <c r="R73" s="4">
        <f t="shared" ref="R73:R76" si="505">P73-$A73</f>
        <v>2.7777777777777748E-3</v>
      </c>
      <c r="S73" s="39">
        <f t="shared" ref="S73:S76" si="506">MINUTE(R73)</f>
        <v>4</v>
      </c>
      <c r="T73" s="45"/>
      <c r="W73" s="43"/>
      <c r="X73" s="33"/>
      <c r="AA73" s="43"/>
      <c r="AB73" s="22">
        <v>5.1388888888888894E-2</v>
      </c>
      <c r="AC73" s="165" t="s">
        <v>209</v>
      </c>
      <c r="AD73" s="4">
        <f t="shared" si="487"/>
        <v>4.8611111111111147E-3</v>
      </c>
      <c r="AE73" s="39">
        <f t="shared" si="488"/>
        <v>7</v>
      </c>
      <c r="AF73" s="45"/>
      <c r="AI73" s="43"/>
      <c r="AJ73" s="33"/>
      <c r="AM73" s="43"/>
      <c r="AN73" s="33"/>
      <c r="AP73" s="4"/>
      <c r="AQ73" s="39"/>
      <c r="AR73" s="11"/>
      <c r="AU73" s="43"/>
      <c r="AV73" s="22">
        <v>5.0694444444444452E-2</v>
      </c>
      <c r="AW73" s="341" t="s">
        <v>14</v>
      </c>
      <c r="AX73" s="4">
        <f t="shared" ref="AX73:AX76" si="507">AV73-$A73</f>
        <v>4.1666666666666727E-3</v>
      </c>
      <c r="AY73" s="39">
        <f t="shared" ref="AY73:AY76" si="508">MINUTE(AX73)</f>
        <v>6</v>
      </c>
      <c r="AZ73" s="11"/>
      <c r="BC73" s="43"/>
      <c r="BD73" s="11"/>
      <c r="BG73" s="43"/>
      <c r="BH73" s="22">
        <v>5.0694444444444452E-2</v>
      </c>
      <c r="BI73" s="438" t="s">
        <v>192</v>
      </c>
      <c r="BJ73" s="4">
        <f t="shared" ref="BJ72:BJ77" si="509">BH73-$A73</f>
        <v>4.1666666666666727E-3</v>
      </c>
      <c r="BK73" s="39">
        <f t="shared" ref="BK72:BK77" si="510">MINUTE(BJ73)</f>
        <v>6</v>
      </c>
      <c r="BL73" s="45"/>
      <c r="BO73" s="43"/>
      <c r="BP73" s="22">
        <v>5.1388888888888894E-2</v>
      </c>
      <c r="BQ73" s="502" t="s">
        <v>183</v>
      </c>
      <c r="BR73" s="4">
        <f t="shared" si="497"/>
        <v>4.8611111111111147E-3</v>
      </c>
      <c r="BS73" s="39">
        <f t="shared" si="498"/>
        <v>7</v>
      </c>
      <c r="BT73" s="22">
        <v>4.9305555555555554E-2</v>
      </c>
      <c r="BU73" s="540" t="s">
        <v>210</v>
      </c>
      <c r="BV73" s="4">
        <f t="shared" si="473"/>
        <v>2.7777777777777748E-3</v>
      </c>
      <c r="BW73" s="39">
        <f t="shared" si="474"/>
        <v>4</v>
      </c>
      <c r="BX73" s="11"/>
      <c r="CA73" s="43"/>
      <c r="CB73" s="22">
        <v>4.9999999999999996E-2</v>
      </c>
      <c r="CC73" s="621" t="s">
        <v>183</v>
      </c>
      <c r="CD73" s="4">
        <f t="shared" si="477"/>
        <v>3.4722222222222168E-3</v>
      </c>
      <c r="CE73" s="39">
        <f t="shared" si="478"/>
        <v>5</v>
      </c>
      <c r="CF73" s="45"/>
      <c r="CI73" s="43"/>
      <c r="CJ73" s="11"/>
      <c r="CM73" s="43"/>
      <c r="CN73" s="22">
        <v>4.9999999999999996E-2</v>
      </c>
      <c r="CO73" s="699" t="s">
        <v>183</v>
      </c>
      <c r="CP73" s="4">
        <f t="shared" ref="CP73" si="511">CN73-$A73</f>
        <v>3.4722222222222168E-3</v>
      </c>
      <c r="CQ73" s="39">
        <f t="shared" ref="CQ73" si="512">MINUTE(CP73)</f>
        <v>5</v>
      </c>
      <c r="CR73" s="22">
        <v>5.4166666666666669E-2</v>
      </c>
      <c r="CS73" s="761" t="s">
        <v>183</v>
      </c>
      <c r="CT73" s="4">
        <f t="shared" si="481"/>
        <v>7.6388888888888895E-3</v>
      </c>
      <c r="CU73" s="39">
        <f t="shared" si="482"/>
        <v>11</v>
      </c>
      <c r="CV73" s="22">
        <v>4.9999999999999996E-2</v>
      </c>
      <c r="CW73" s="778" t="s">
        <v>218</v>
      </c>
      <c r="CX73" s="4">
        <f t="shared" ref="CX73:CX77" si="513">CV73-$A73</f>
        <v>3.4722222222222168E-3</v>
      </c>
      <c r="CY73" s="39">
        <f t="shared" ref="CY73:CY77" si="514">MINUTE(CX73)</f>
        <v>5</v>
      </c>
      <c r="CZ73" s="22">
        <v>6.0416666666666667E-2</v>
      </c>
      <c r="DA73" s="830" t="s">
        <v>14</v>
      </c>
      <c r="DB73" s="4">
        <f t="shared" ref="DB73" si="515">CZ73-$A73</f>
        <v>1.3888888888888888E-2</v>
      </c>
      <c r="DC73" s="39">
        <f t="shared" ref="DC73" si="516">MINUTE(DB73)</f>
        <v>20</v>
      </c>
      <c r="DD73" s="11"/>
      <c r="DG73" s="43"/>
    </row>
    <row r="74" spans="1:111" s="5" customFormat="1">
      <c r="A74" s="5" t="s">
        <v>77</v>
      </c>
      <c r="B74" s="5" t="s">
        <v>43</v>
      </c>
      <c r="C74" s="15" t="s">
        <v>14</v>
      </c>
      <c r="D74" s="45"/>
      <c r="F74" s="4"/>
      <c r="G74" s="41"/>
      <c r="H74" s="36">
        <v>6.5972222222222224E-2</v>
      </c>
      <c r="I74" s="5" t="s">
        <v>192</v>
      </c>
      <c r="J74" s="4">
        <f t="shared" si="461"/>
        <v>1.2500000000000004E-2</v>
      </c>
      <c r="K74" s="39">
        <f t="shared" si="462"/>
        <v>18</v>
      </c>
      <c r="L74" s="33"/>
      <c r="O74" s="43"/>
      <c r="P74" s="46">
        <v>5.6944444444444443E-2</v>
      </c>
      <c r="Q74" s="5" t="s">
        <v>192</v>
      </c>
      <c r="R74" s="4">
        <f t="shared" si="505"/>
        <v>3.4722222222222238E-3</v>
      </c>
      <c r="S74" s="39">
        <f t="shared" si="506"/>
        <v>5</v>
      </c>
      <c r="T74" s="46">
        <v>5.9722222222222225E-2</v>
      </c>
      <c r="U74" s="5" t="s">
        <v>183</v>
      </c>
      <c r="V74" s="4">
        <f t="shared" ref="V74:V79" si="517">T74-$A74</f>
        <v>6.2500000000000056E-3</v>
      </c>
      <c r="W74" s="39">
        <f t="shared" ref="W74:W79" si="518">MINUTE(V74)</f>
        <v>9</v>
      </c>
      <c r="X74" s="33"/>
      <c r="AA74" s="43"/>
      <c r="AB74" s="22">
        <v>5.9027777777777783E-2</v>
      </c>
      <c r="AC74" s="165" t="s">
        <v>14</v>
      </c>
      <c r="AD74" s="4">
        <f t="shared" si="487"/>
        <v>5.5555555555555636E-3</v>
      </c>
      <c r="AE74" s="39">
        <f t="shared" si="488"/>
        <v>8</v>
      </c>
      <c r="AF74" s="45"/>
      <c r="AI74" s="43"/>
      <c r="AJ74" s="33"/>
      <c r="AM74" s="43"/>
      <c r="AN74" s="36">
        <v>5.9722222222222225E-2</v>
      </c>
      <c r="AO74" s="5" t="s">
        <v>183</v>
      </c>
      <c r="AP74" s="4">
        <f t="shared" si="463"/>
        <v>6.2500000000000056E-3</v>
      </c>
      <c r="AQ74" s="39">
        <f t="shared" si="464"/>
        <v>9</v>
      </c>
      <c r="AR74" s="11"/>
      <c r="AU74" s="43"/>
      <c r="AV74" s="22">
        <v>6.1805555555555558E-2</v>
      </c>
      <c r="AW74" s="341" t="s">
        <v>14</v>
      </c>
      <c r="AX74" s="4">
        <f t="shared" si="507"/>
        <v>8.3333333333333384E-3</v>
      </c>
      <c r="AY74" s="39">
        <f t="shared" si="508"/>
        <v>12</v>
      </c>
      <c r="AZ74" s="11"/>
      <c r="BC74" s="43"/>
      <c r="BD74" s="22">
        <v>7.9861111111111105E-2</v>
      </c>
      <c r="BE74" s="420" t="s">
        <v>192</v>
      </c>
      <c r="BF74" s="4">
        <f t="shared" ref="BF74" si="519">BD74-$A74</f>
        <v>2.6388888888888885E-2</v>
      </c>
      <c r="BG74" s="39">
        <f t="shared" ref="BG74" si="520">MINUTE(BF74)</f>
        <v>38</v>
      </c>
      <c r="BH74" s="11"/>
      <c r="BJ74" s="4"/>
      <c r="BK74" s="39"/>
      <c r="BL74" s="45"/>
      <c r="BO74" s="43"/>
      <c r="BP74" s="22">
        <v>6.458333333333334E-2</v>
      </c>
      <c r="BQ74" s="502" t="s">
        <v>183</v>
      </c>
      <c r="BR74" s="4">
        <f t="shared" si="497"/>
        <v>1.111111111111112E-2</v>
      </c>
      <c r="BS74" s="39">
        <f t="shared" si="498"/>
        <v>16</v>
      </c>
      <c r="BT74" s="22">
        <v>6.1111111111111116E-2</v>
      </c>
      <c r="BU74" s="540" t="s">
        <v>183</v>
      </c>
      <c r="BV74" s="4">
        <f t="shared" si="473"/>
        <v>7.6388888888888964E-3</v>
      </c>
      <c r="BW74" s="39">
        <f t="shared" si="474"/>
        <v>11</v>
      </c>
      <c r="BX74" s="22">
        <v>6.1805555555555558E-2</v>
      </c>
      <c r="BY74" s="566" t="s">
        <v>183</v>
      </c>
      <c r="BZ74" s="4">
        <f t="shared" ref="BZ74:BZ76" si="521">BX74-$A74</f>
        <v>8.3333333333333384E-3</v>
      </c>
      <c r="CA74" s="39">
        <f t="shared" ref="CA74:CA76" si="522">MINUTE(BZ74)</f>
        <v>12</v>
      </c>
      <c r="CB74" s="22">
        <v>5.7638888888888885E-2</v>
      </c>
      <c r="CC74" s="621" t="s">
        <v>183</v>
      </c>
      <c r="CD74" s="4">
        <f t="shared" si="477"/>
        <v>4.1666666666666657E-3</v>
      </c>
      <c r="CE74" s="39">
        <f t="shared" si="478"/>
        <v>6</v>
      </c>
      <c r="CF74" s="45"/>
      <c r="CI74" s="43"/>
      <c r="CJ74" s="22">
        <v>5.8333333333333327E-2</v>
      </c>
      <c r="CK74" s="692" t="s">
        <v>14</v>
      </c>
      <c r="CL74" s="4">
        <f t="shared" ref="CL74:CL78" si="523">CJ74-$A74</f>
        <v>4.8611111111111077E-3</v>
      </c>
      <c r="CM74" s="39">
        <f t="shared" ref="CM74:CM78" si="524">MINUTE(CL74)</f>
        <v>7</v>
      </c>
      <c r="CN74" s="11"/>
      <c r="CQ74" s="43"/>
      <c r="CR74" s="22">
        <v>5.8333333333333327E-2</v>
      </c>
      <c r="CS74" s="761" t="s">
        <v>183</v>
      </c>
      <c r="CT74" s="4">
        <f t="shared" si="481"/>
        <v>4.8611111111111077E-3</v>
      </c>
      <c r="CU74" s="39">
        <f t="shared" si="482"/>
        <v>7</v>
      </c>
      <c r="CV74" s="22">
        <v>5.6944444444444443E-2</v>
      </c>
      <c r="CW74" s="778" t="s">
        <v>183</v>
      </c>
      <c r="CX74" s="4">
        <f t="shared" si="513"/>
        <v>3.4722222222222238E-3</v>
      </c>
      <c r="CY74" s="39">
        <f t="shared" si="514"/>
        <v>5</v>
      </c>
      <c r="CZ74" s="11"/>
      <c r="DC74" s="43"/>
      <c r="DD74" s="45"/>
      <c r="DG74" s="43"/>
    </row>
    <row r="75" spans="1:111" s="5" customFormat="1">
      <c r="A75" s="5" t="s">
        <v>78</v>
      </c>
      <c r="B75" s="5" t="s">
        <v>44</v>
      </c>
      <c r="C75" s="15" t="s">
        <v>17</v>
      </c>
      <c r="D75" s="45"/>
      <c r="G75" s="41"/>
      <c r="H75" s="36">
        <v>7.4999999999999997E-2</v>
      </c>
      <c r="I75" s="5">
        <v>60</v>
      </c>
      <c r="J75" s="4">
        <f t="shared" si="461"/>
        <v>9.7222222222222154E-3</v>
      </c>
      <c r="K75" s="39">
        <f t="shared" si="462"/>
        <v>14</v>
      </c>
      <c r="L75" s="33"/>
      <c r="O75" s="43"/>
      <c r="P75" s="46">
        <v>7.6388888888888895E-2</v>
      </c>
      <c r="Q75" s="5" t="s">
        <v>205</v>
      </c>
      <c r="R75" s="4">
        <f t="shared" si="505"/>
        <v>1.1111111111111113E-2</v>
      </c>
      <c r="S75" s="39">
        <f t="shared" si="506"/>
        <v>16</v>
      </c>
      <c r="T75" s="45"/>
      <c r="V75" s="4"/>
      <c r="W75" s="39"/>
      <c r="X75" s="33"/>
      <c r="AA75" s="43"/>
      <c r="AB75" s="22">
        <v>7.9166666666666663E-2</v>
      </c>
      <c r="AC75" s="167">
        <v>1.1763888888888889</v>
      </c>
      <c r="AD75" s="4">
        <f t="shared" si="487"/>
        <v>1.3888888888888881E-2</v>
      </c>
      <c r="AE75" s="39">
        <f t="shared" si="488"/>
        <v>20</v>
      </c>
      <c r="AF75" s="22">
        <v>7.7083333333333337E-2</v>
      </c>
      <c r="AG75" s="207">
        <v>193</v>
      </c>
      <c r="AH75" s="4">
        <f t="shared" ref="AH75" si="525">AF75-$A75</f>
        <v>1.1805555555555555E-2</v>
      </c>
      <c r="AI75" s="39">
        <f t="shared" ref="AI75" si="526">MINUTE(AH75)</f>
        <v>17</v>
      </c>
      <c r="AJ75" s="33"/>
      <c r="AM75" s="43"/>
      <c r="AN75" s="36">
        <v>7.0833333333333331E-2</v>
      </c>
      <c r="AO75" s="5">
        <v>60</v>
      </c>
      <c r="AP75" s="4">
        <f t="shared" si="463"/>
        <v>5.5555555555555497E-3</v>
      </c>
      <c r="AQ75" s="39">
        <f t="shared" si="464"/>
        <v>8</v>
      </c>
      <c r="AR75" s="45"/>
      <c r="AU75" s="43"/>
      <c r="AV75" s="22">
        <v>7.2916666666666671E-2</v>
      </c>
      <c r="AW75" s="342">
        <v>0.97083333333333333</v>
      </c>
      <c r="AX75" s="4">
        <f t="shared" si="507"/>
        <v>7.6388888888888895E-3</v>
      </c>
      <c r="AY75" s="39">
        <f t="shared" si="508"/>
        <v>11</v>
      </c>
      <c r="AZ75" s="22">
        <v>8.4722222222222213E-2</v>
      </c>
      <c r="BA75" s="367">
        <v>54</v>
      </c>
      <c r="BB75" s="4">
        <f t="shared" ref="BB75" si="527">AZ75-$A75</f>
        <v>1.9444444444444431E-2</v>
      </c>
      <c r="BC75" s="39">
        <f t="shared" ref="BC75" si="528">MINUTE(BB75)</f>
        <v>28</v>
      </c>
      <c r="BD75" s="45"/>
      <c r="BG75" s="43"/>
      <c r="BH75" s="22">
        <v>7.4999999999999997E-2</v>
      </c>
      <c r="BI75" s="439">
        <v>0.6</v>
      </c>
      <c r="BJ75" s="4">
        <f t="shared" si="509"/>
        <v>9.7222222222222154E-3</v>
      </c>
      <c r="BK75" s="39">
        <f t="shared" si="510"/>
        <v>14</v>
      </c>
      <c r="BL75" s="45"/>
      <c r="BO75" s="43"/>
      <c r="BP75" s="22">
        <v>7.8472222222222221E-2</v>
      </c>
      <c r="BQ75" s="502">
        <v>16</v>
      </c>
      <c r="BR75" s="4">
        <f t="shared" si="497"/>
        <v>1.3194444444444439E-2</v>
      </c>
      <c r="BS75" s="39">
        <f t="shared" si="498"/>
        <v>19</v>
      </c>
      <c r="BT75" s="22">
        <v>7.013888888888889E-2</v>
      </c>
      <c r="BU75" s="540">
        <v>1824</v>
      </c>
      <c r="BV75" s="4">
        <f t="shared" si="473"/>
        <v>4.8611111111111077E-3</v>
      </c>
      <c r="BW75" s="39">
        <f t="shared" si="474"/>
        <v>7</v>
      </c>
      <c r="BX75" s="22">
        <v>7.7777777777777779E-2</v>
      </c>
      <c r="BY75" s="567">
        <v>1.7874999999999999</v>
      </c>
      <c r="BZ75" s="4">
        <f t="shared" si="521"/>
        <v>1.2499999999999997E-2</v>
      </c>
      <c r="CA75" s="39">
        <f t="shared" si="522"/>
        <v>18</v>
      </c>
      <c r="CB75" s="22">
        <v>7.2222222222222229E-2</v>
      </c>
      <c r="CC75" s="623">
        <v>1.1027777777777776</v>
      </c>
      <c r="CD75" s="4">
        <f t="shared" si="477"/>
        <v>6.9444444444444475E-3</v>
      </c>
      <c r="CE75" s="39">
        <f t="shared" si="478"/>
        <v>10</v>
      </c>
      <c r="CF75" s="45"/>
      <c r="CI75" s="43"/>
      <c r="CJ75" s="22">
        <v>6.8749999999999992E-2</v>
      </c>
      <c r="CK75" s="692">
        <v>35</v>
      </c>
      <c r="CL75" s="4">
        <f t="shared" si="523"/>
        <v>3.4722222222222099E-3</v>
      </c>
      <c r="CM75" s="39">
        <f t="shared" si="524"/>
        <v>5</v>
      </c>
      <c r="CN75" s="22">
        <v>8.0555555555555561E-2</v>
      </c>
      <c r="CO75" s="700">
        <v>0.81944444444444453</v>
      </c>
      <c r="CP75" s="4">
        <f t="shared" ref="CP75" si="529">CN75-$A75</f>
        <v>1.5277777777777779E-2</v>
      </c>
      <c r="CQ75" s="39">
        <f t="shared" ref="CQ75" si="530">MINUTE(CP75)</f>
        <v>22</v>
      </c>
      <c r="CR75" s="22">
        <v>7.3611111111111113E-2</v>
      </c>
      <c r="CS75" s="761">
        <v>19</v>
      </c>
      <c r="CT75" s="4">
        <f t="shared" si="481"/>
        <v>8.3333333333333315E-3</v>
      </c>
      <c r="CU75" s="39">
        <f t="shared" si="482"/>
        <v>12</v>
      </c>
      <c r="CV75" s="22">
        <v>7.0833333333333331E-2</v>
      </c>
      <c r="CW75" s="778">
        <v>200</v>
      </c>
      <c r="CX75" s="4">
        <f t="shared" si="513"/>
        <v>5.5555555555555497E-3</v>
      </c>
      <c r="CY75" s="39">
        <f t="shared" si="514"/>
        <v>8</v>
      </c>
      <c r="CZ75" s="11"/>
      <c r="DC75" s="43"/>
      <c r="DD75" s="45"/>
      <c r="DG75" s="43"/>
    </row>
    <row r="76" spans="1:111" s="5" customFormat="1">
      <c r="A76" s="5" t="s">
        <v>79</v>
      </c>
      <c r="B76" s="5" t="s">
        <v>45</v>
      </c>
      <c r="C76" s="15" t="s">
        <v>14</v>
      </c>
      <c r="D76" s="45"/>
      <c r="G76" s="41"/>
      <c r="H76" s="36">
        <v>8.3333333333333329E-2</v>
      </c>
      <c r="I76" s="5" t="s">
        <v>192</v>
      </c>
      <c r="J76" s="4">
        <f t="shared" si="461"/>
        <v>4.1666666666666657E-3</v>
      </c>
      <c r="K76" s="39">
        <f t="shared" si="462"/>
        <v>6</v>
      </c>
      <c r="L76" s="33"/>
      <c r="O76" s="43"/>
      <c r="P76" s="46">
        <v>8.4027777777777771E-2</v>
      </c>
      <c r="Q76" s="5" t="s">
        <v>192</v>
      </c>
      <c r="R76" s="4">
        <f t="shared" si="505"/>
        <v>4.8611111111111077E-3</v>
      </c>
      <c r="S76" s="39">
        <f t="shared" si="506"/>
        <v>7</v>
      </c>
      <c r="T76" s="46">
        <v>8.4722222222222213E-2</v>
      </c>
      <c r="U76" s="5" t="s">
        <v>183</v>
      </c>
      <c r="V76" s="4">
        <f t="shared" si="517"/>
        <v>5.5555555555555497E-3</v>
      </c>
      <c r="W76" s="39">
        <f t="shared" si="518"/>
        <v>8</v>
      </c>
      <c r="X76" s="33"/>
      <c r="AA76" s="43"/>
      <c r="AB76" s="22">
        <v>8.7500000000000008E-2</v>
      </c>
      <c r="AC76" s="165" t="s">
        <v>209</v>
      </c>
      <c r="AD76" s="4">
        <f t="shared" si="487"/>
        <v>8.3333333333333454E-3</v>
      </c>
      <c r="AE76" s="39">
        <f t="shared" si="488"/>
        <v>12</v>
      </c>
      <c r="AF76" s="45"/>
      <c r="AI76" s="43"/>
      <c r="AJ76" s="33"/>
      <c r="AM76" s="43"/>
      <c r="AN76" s="36">
        <v>8.4027777777777771E-2</v>
      </c>
      <c r="AO76" s="5" t="s">
        <v>183</v>
      </c>
      <c r="AP76" s="4">
        <f t="shared" si="463"/>
        <v>4.8611111111111077E-3</v>
      </c>
      <c r="AQ76" s="39">
        <f t="shared" si="464"/>
        <v>7</v>
      </c>
      <c r="AR76" s="45"/>
      <c r="AU76" s="43"/>
      <c r="AV76" s="22">
        <v>8.4027777777777771E-2</v>
      </c>
      <c r="AW76" s="341" t="s">
        <v>14</v>
      </c>
      <c r="AX76" s="4">
        <f t="shared" si="507"/>
        <v>4.8611111111111077E-3</v>
      </c>
      <c r="AY76" s="39">
        <f t="shared" si="508"/>
        <v>7</v>
      </c>
      <c r="AZ76" s="11"/>
      <c r="BC76" s="43"/>
      <c r="BD76" s="22">
        <v>9.8611111111111108E-2</v>
      </c>
      <c r="BE76" s="420" t="s">
        <v>230</v>
      </c>
      <c r="BF76" s="4">
        <f t="shared" ref="BF76" si="531">BD76-$A76</f>
        <v>1.9444444444444445E-2</v>
      </c>
      <c r="BG76" s="39">
        <f t="shared" ref="BG76" si="532">MINUTE(BF76)</f>
        <v>28</v>
      </c>
      <c r="BH76" s="22">
        <v>8.7500000000000008E-2</v>
      </c>
      <c r="BI76" s="438" t="s">
        <v>192</v>
      </c>
      <c r="BJ76" s="4">
        <f t="shared" si="509"/>
        <v>8.3333333333333454E-3</v>
      </c>
      <c r="BK76" s="39">
        <f t="shared" si="510"/>
        <v>12</v>
      </c>
      <c r="BL76" s="45"/>
      <c r="BO76" s="43"/>
      <c r="BP76" s="22">
        <v>8.4027777777777771E-2</v>
      </c>
      <c r="BQ76" s="502" t="s">
        <v>183</v>
      </c>
      <c r="BR76" s="4">
        <f t="shared" si="497"/>
        <v>4.8611111111111077E-3</v>
      </c>
      <c r="BS76" s="39">
        <f t="shared" si="498"/>
        <v>7</v>
      </c>
      <c r="BT76" s="22">
        <v>8.1944444444444445E-2</v>
      </c>
      <c r="BU76" s="540" t="s">
        <v>183</v>
      </c>
      <c r="BV76" s="4">
        <f t="shared" si="473"/>
        <v>2.7777777777777818E-3</v>
      </c>
      <c r="BW76" s="39">
        <f t="shared" si="474"/>
        <v>4</v>
      </c>
      <c r="BX76" s="22">
        <v>9.3055555555555558E-2</v>
      </c>
      <c r="BY76" s="566" t="s">
        <v>183</v>
      </c>
      <c r="BZ76" s="4">
        <f t="shared" si="521"/>
        <v>1.3888888888888895E-2</v>
      </c>
      <c r="CA76" s="39">
        <f t="shared" si="522"/>
        <v>20</v>
      </c>
      <c r="CB76" s="22">
        <v>8.2638888888888887E-2</v>
      </c>
      <c r="CC76" s="621" t="s">
        <v>183</v>
      </c>
      <c r="CD76" s="4">
        <f t="shared" si="477"/>
        <v>3.4722222222222238E-3</v>
      </c>
      <c r="CE76" s="39">
        <f t="shared" si="478"/>
        <v>5</v>
      </c>
      <c r="CF76" s="45"/>
      <c r="CI76" s="43"/>
      <c r="CJ76" s="22">
        <v>8.3333333333333329E-2</v>
      </c>
      <c r="CK76" s="692" t="s">
        <v>14</v>
      </c>
      <c r="CL76" s="4">
        <f t="shared" si="523"/>
        <v>4.1666666666666657E-3</v>
      </c>
      <c r="CM76" s="39">
        <f t="shared" si="524"/>
        <v>6</v>
      </c>
      <c r="CN76" s="11"/>
      <c r="CQ76" s="43"/>
      <c r="CR76" s="22">
        <v>8.5416666666666655E-2</v>
      </c>
      <c r="CS76" s="761" t="s">
        <v>183</v>
      </c>
      <c r="CT76" s="4">
        <f t="shared" si="481"/>
        <v>6.2499999999999917E-3</v>
      </c>
      <c r="CU76" s="39">
        <f t="shared" si="482"/>
        <v>9</v>
      </c>
      <c r="CV76" s="22">
        <v>8.7500000000000008E-2</v>
      </c>
      <c r="CW76" s="778" t="s">
        <v>183</v>
      </c>
      <c r="CX76" s="4">
        <f t="shared" si="513"/>
        <v>8.3333333333333454E-3</v>
      </c>
      <c r="CY76" s="39">
        <f t="shared" si="514"/>
        <v>12</v>
      </c>
      <c r="CZ76" s="22">
        <v>8.3333333333333329E-2</v>
      </c>
      <c r="DA76" s="830" t="s">
        <v>14</v>
      </c>
      <c r="DB76" s="4">
        <f t="shared" ref="DB76:DB77" si="533">CZ76-$A76</f>
        <v>4.1666666666666657E-3</v>
      </c>
      <c r="DC76" s="39">
        <f t="shared" ref="DC76:DC77" si="534">MINUTE(DB76)</f>
        <v>6</v>
      </c>
      <c r="DD76" s="45"/>
      <c r="DG76" s="43"/>
    </row>
    <row r="77" spans="1:111" s="5" customFormat="1">
      <c r="A77" s="5" t="s">
        <v>80</v>
      </c>
      <c r="B77" s="5" t="s">
        <v>46</v>
      </c>
      <c r="C77" s="15" t="s">
        <v>16</v>
      </c>
      <c r="D77" s="46"/>
      <c r="F77" s="4"/>
      <c r="G77" s="41"/>
      <c r="H77" s="36">
        <v>0.10208333333333335</v>
      </c>
      <c r="I77" s="5" t="s">
        <v>196</v>
      </c>
      <c r="J77" s="4">
        <f t="shared" si="461"/>
        <v>4.1666666666666796E-3</v>
      </c>
      <c r="K77" s="39">
        <f t="shared" si="462"/>
        <v>6</v>
      </c>
      <c r="L77" s="33"/>
      <c r="O77" s="43"/>
      <c r="P77" s="33"/>
      <c r="S77" s="43"/>
      <c r="T77" s="46">
        <v>0.10416666666666667</v>
      </c>
      <c r="U77" s="5" t="s">
        <v>172</v>
      </c>
      <c r="V77" s="4">
        <f t="shared" si="517"/>
        <v>6.2500000000000056E-3</v>
      </c>
      <c r="W77" s="39">
        <f t="shared" si="518"/>
        <v>9</v>
      </c>
      <c r="X77" s="33"/>
      <c r="AA77" s="43"/>
      <c r="AB77" s="11"/>
      <c r="AD77" s="4"/>
      <c r="AE77" s="39"/>
      <c r="AF77" s="33"/>
      <c r="AI77" s="43"/>
      <c r="AJ77" s="33"/>
      <c r="AM77" s="43"/>
      <c r="AN77" s="36">
        <v>0.10069444444444443</v>
      </c>
      <c r="AO77" s="5" t="s">
        <v>172</v>
      </c>
      <c r="AP77" s="4">
        <f t="shared" si="463"/>
        <v>2.7777777777777679E-3</v>
      </c>
      <c r="AQ77" s="39">
        <f t="shared" si="464"/>
        <v>4</v>
      </c>
      <c r="AR77" s="46">
        <v>0.10347222222222223</v>
      </c>
      <c r="AS77" s="5" t="s">
        <v>172</v>
      </c>
      <c r="AT77" s="4">
        <f t="shared" ref="AT77" si="535">AR77-$A77</f>
        <v>5.5555555555555636E-3</v>
      </c>
      <c r="AU77" s="39">
        <f t="shared" ref="AU77" si="536">MINUTE(AT77)</f>
        <v>8</v>
      </c>
      <c r="AV77" s="11"/>
      <c r="AY77" s="43"/>
      <c r="AZ77" s="11"/>
      <c r="BC77" s="43"/>
      <c r="BD77" s="11"/>
      <c r="BG77" s="43"/>
      <c r="BH77" s="22">
        <v>0.10069444444444443</v>
      </c>
      <c r="BI77" s="438" t="s">
        <v>231</v>
      </c>
      <c r="BJ77" s="4">
        <f t="shared" si="509"/>
        <v>2.7777777777777679E-3</v>
      </c>
      <c r="BK77" s="39">
        <f t="shared" si="510"/>
        <v>4</v>
      </c>
      <c r="BL77" s="46">
        <v>0.10069444444444443</v>
      </c>
      <c r="BM77" s="5" t="s">
        <v>172</v>
      </c>
      <c r="BN77" s="4">
        <f t="shared" ref="BN77" si="537">BL77-$A77</f>
        <v>2.7777777777777679E-3</v>
      </c>
      <c r="BO77" s="39">
        <f t="shared" ref="BO77" si="538">MINUTE(BN77)</f>
        <v>4</v>
      </c>
      <c r="BP77" s="11"/>
      <c r="BS77" s="43"/>
      <c r="BT77" s="22">
        <v>0.10069444444444443</v>
      </c>
      <c r="BU77" s="540" t="s">
        <v>246</v>
      </c>
      <c r="BV77" s="4">
        <f t="shared" si="473"/>
        <v>2.7777777777777679E-3</v>
      </c>
      <c r="BW77" s="39">
        <f t="shared" si="474"/>
        <v>4</v>
      </c>
      <c r="BX77" s="11"/>
      <c r="CA77" s="43"/>
      <c r="CB77" s="22">
        <v>0.10208333333333335</v>
      </c>
      <c r="CC77" s="621" t="s">
        <v>172</v>
      </c>
      <c r="CD77" s="4">
        <f t="shared" si="477"/>
        <v>4.1666666666666796E-3</v>
      </c>
      <c r="CE77" s="39">
        <f t="shared" si="478"/>
        <v>6</v>
      </c>
      <c r="CF77" s="45"/>
      <c r="CI77" s="43"/>
      <c r="CJ77" s="22">
        <v>0.10069444444444443</v>
      </c>
      <c r="CK77" s="692" t="s">
        <v>16</v>
      </c>
      <c r="CL77" s="4">
        <f t="shared" si="523"/>
        <v>2.7777777777777679E-3</v>
      </c>
      <c r="CM77" s="39">
        <f t="shared" si="524"/>
        <v>4</v>
      </c>
      <c r="CN77" s="22">
        <v>0.1013888888888889</v>
      </c>
      <c r="CO77" s="699" t="s">
        <v>262</v>
      </c>
      <c r="CP77" s="4">
        <f t="shared" ref="CP77" si="539">CN77-$A77</f>
        <v>3.4722222222222376E-3</v>
      </c>
      <c r="CQ77" s="39">
        <f t="shared" ref="CQ77" si="540">MINUTE(CP77)</f>
        <v>5</v>
      </c>
      <c r="CR77" s="22">
        <v>0.10208333333333335</v>
      </c>
      <c r="CS77" s="761" t="s">
        <v>172</v>
      </c>
      <c r="CT77" s="4">
        <f t="shared" si="481"/>
        <v>4.1666666666666796E-3</v>
      </c>
      <c r="CU77" s="39">
        <f t="shared" si="482"/>
        <v>6</v>
      </c>
      <c r="CV77" s="22">
        <v>0.10208333333333335</v>
      </c>
      <c r="CW77" s="778" t="s">
        <v>172</v>
      </c>
      <c r="CX77" s="4">
        <f t="shared" si="513"/>
        <v>4.1666666666666796E-3</v>
      </c>
      <c r="CY77" s="39">
        <f t="shared" si="514"/>
        <v>6</v>
      </c>
      <c r="CZ77" s="22">
        <v>0.10069444444444443</v>
      </c>
      <c r="DA77" s="830" t="s">
        <v>172</v>
      </c>
      <c r="DB77" s="4">
        <f t="shared" si="533"/>
        <v>2.7777777777777679E-3</v>
      </c>
      <c r="DC77" s="39">
        <f t="shared" si="534"/>
        <v>4</v>
      </c>
      <c r="DD77" s="45"/>
      <c r="DG77" s="43"/>
    </row>
    <row r="78" spans="1:111" s="5" customFormat="1">
      <c r="A78" s="5" t="s">
        <v>30</v>
      </c>
      <c r="B78" s="5" t="s">
        <v>44</v>
      </c>
      <c r="C78" s="15" t="s">
        <v>17</v>
      </c>
      <c r="D78" s="46"/>
      <c r="E78" s="4"/>
      <c r="F78" s="4"/>
      <c r="G78" s="41"/>
      <c r="H78" s="36">
        <v>0.10555555555555556</v>
      </c>
      <c r="I78" s="5">
        <v>60</v>
      </c>
      <c r="J78" s="4">
        <f t="shared" si="461"/>
        <v>3.4722222222222099E-3</v>
      </c>
      <c r="K78" s="39">
        <f t="shared" si="462"/>
        <v>5</v>
      </c>
      <c r="L78" s="33"/>
      <c r="O78" s="43"/>
      <c r="P78" s="33"/>
      <c r="S78" s="43"/>
      <c r="T78" s="45"/>
      <c r="V78" s="4"/>
      <c r="W78" s="39"/>
      <c r="X78" s="33"/>
      <c r="AA78" s="43"/>
      <c r="AB78" s="22">
        <v>0.10972222222222222</v>
      </c>
      <c r="AC78" s="166">
        <v>0.45208333333333334</v>
      </c>
      <c r="AD78" s="4">
        <f t="shared" si="487"/>
        <v>7.6388888888888756E-3</v>
      </c>
      <c r="AE78" s="39">
        <f t="shared" si="488"/>
        <v>11</v>
      </c>
      <c r="AF78" s="33"/>
      <c r="AI78" s="43"/>
      <c r="AJ78" s="33"/>
      <c r="AM78" s="43"/>
      <c r="AN78" s="33"/>
      <c r="AP78" s="4"/>
      <c r="AQ78" s="39"/>
      <c r="AR78" s="46"/>
      <c r="AU78" s="43"/>
      <c r="AV78" s="11"/>
      <c r="AY78" s="43"/>
      <c r="AZ78" s="11"/>
      <c r="BC78" s="43"/>
      <c r="BD78" s="11"/>
      <c r="BG78" s="43"/>
      <c r="BH78" s="45"/>
      <c r="BK78" s="43"/>
      <c r="BL78" s="45"/>
      <c r="BO78" s="43"/>
      <c r="BP78" s="22">
        <v>0.11388888888888889</v>
      </c>
      <c r="BQ78" s="502">
        <v>60</v>
      </c>
      <c r="BR78" s="4">
        <f t="shared" ref="BR78" si="541">BP78-$A78</f>
        <v>1.1805555555555541E-2</v>
      </c>
      <c r="BS78" s="39">
        <f t="shared" ref="BS78" si="542">MINUTE(BR78)</f>
        <v>17</v>
      </c>
      <c r="BT78" s="22">
        <v>0.11041666666666666</v>
      </c>
      <c r="BU78" s="540">
        <v>5652</v>
      </c>
      <c r="BV78" s="4">
        <f t="shared" si="473"/>
        <v>8.3333333333333176E-3</v>
      </c>
      <c r="BW78" s="39">
        <f t="shared" si="474"/>
        <v>12</v>
      </c>
      <c r="BX78" s="11"/>
      <c r="CA78" s="43"/>
      <c r="CB78" s="22">
        <v>0.10833333333333334</v>
      </c>
      <c r="CC78" s="622">
        <v>0.30833333333333335</v>
      </c>
      <c r="CD78" s="4">
        <f t="shared" si="477"/>
        <v>6.2499999999999917E-3</v>
      </c>
      <c r="CE78" s="39">
        <f t="shared" si="478"/>
        <v>9</v>
      </c>
      <c r="CF78" s="45"/>
      <c r="CI78" s="43"/>
      <c r="CJ78" s="22">
        <v>0.11319444444444444</v>
      </c>
      <c r="CK78" s="693">
        <v>0.8222222222222223</v>
      </c>
      <c r="CL78" s="4">
        <f t="shared" si="523"/>
        <v>1.1111111111111099E-2</v>
      </c>
      <c r="CM78" s="39">
        <f t="shared" si="524"/>
        <v>16</v>
      </c>
      <c r="CN78" s="45"/>
      <c r="CQ78" s="43"/>
      <c r="CR78" s="45"/>
      <c r="CU78" s="43"/>
      <c r="CV78" s="11"/>
      <c r="CY78" s="43"/>
      <c r="CZ78" s="11"/>
      <c r="DC78" s="43"/>
      <c r="DD78" s="45"/>
      <c r="DG78" s="43"/>
    </row>
    <row r="79" spans="1:111" s="5" customFormat="1">
      <c r="A79" s="5" t="s">
        <v>32</v>
      </c>
      <c r="B79" s="5" t="s">
        <v>26</v>
      </c>
      <c r="C79" s="15">
        <v>1111</v>
      </c>
      <c r="D79" s="46">
        <v>0.12361111111111112</v>
      </c>
      <c r="E79" s="5">
        <v>756</v>
      </c>
      <c r="F79" s="4">
        <f t="shared" ref="F79:F80" si="543">D79-$A79</f>
        <v>9.7222222222222293E-3</v>
      </c>
      <c r="G79" s="39">
        <f t="shared" ref="G79:G80" si="544">MINUTE(F79)</f>
        <v>14</v>
      </c>
      <c r="H79" s="36">
        <v>0.11944444444444445</v>
      </c>
      <c r="I79" s="5">
        <v>263</v>
      </c>
      <c r="J79" s="4">
        <f t="shared" si="461"/>
        <v>5.5555555555555636E-3</v>
      </c>
      <c r="K79" s="39">
        <f t="shared" si="462"/>
        <v>8</v>
      </c>
      <c r="L79" s="33"/>
      <c r="O79" s="43"/>
      <c r="P79" s="33"/>
      <c r="S79" s="43"/>
      <c r="T79" s="46">
        <v>0.11944444444444445</v>
      </c>
      <c r="U79" s="5">
        <v>129</v>
      </c>
      <c r="V79" s="4">
        <f t="shared" si="517"/>
        <v>5.5555555555555636E-3</v>
      </c>
      <c r="W79" s="39">
        <f t="shared" si="518"/>
        <v>8</v>
      </c>
      <c r="X79" s="33"/>
      <c r="AA79" s="43"/>
      <c r="AB79" s="22">
        <v>0.12152777777777778</v>
      </c>
      <c r="AC79" s="165">
        <v>937</v>
      </c>
      <c r="AD79" s="4">
        <f t="shared" si="487"/>
        <v>7.6388888888888895E-3</v>
      </c>
      <c r="AE79" s="39">
        <f t="shared" si="488"/>
        <v>11</v>
      </c>
      <c r="AF79" s="33"/>
      <c r="AI79" s="43"/>
      <c r="AJ79" s="33"/>
      <c r="AM79" s="43"/>
      <c r="AN79" s="36">
        <v>0.11666666666666665</v>
      </c>
      <c r="AO79" s="5">
        <v>1003</v>
      </c>
      <c r="AP79" s="4">
        <f t="shared" si="463"/>
        <v>2.7777777777777679E-3</v>
      </c>
      <c r="AQ79" s="39">
        <f t="shared" si="464"/>
        <v>4</v>
      </c>
      <c r="AR79" s="11"/>
      <c r="AU79" s="43"/>
      <c r="AV79" s="22">
        <v>0.11875000000000001</v>
      </c>
      <c r="AW79" s="341">
        <v>1098</v>
      </c>
      <c r="AX79" s="4">
        <f t="shared" ref="AX79:AX86" si="545">AV79-$A79</f>
        <v>4.8611111111111216E-3</v>
      </c>
      <c r="AY79" s="39">
        <f t="shared" ref="AY79:AY86" si="546">MINUTE(AX79)</f>
        <v>7</v>
      </c>
      <c r="AZ79" s="11"/>
      <c r="BC79" s="43"/>
      <c r="BD79" s="11"/>
      <c r="BG79" s="43"/>
      <c r="BH79" s="33"/>
      <c r="BK79" s="43"/>
      <c r="BL79" s="46">
        <v>0.12152777777777778</v>
      </c>
      <c r="BM79" s="5">
        <v>2210</v>
      </c>
      <c r="BN79" s="4">
        <f t="shared" ref="BN79" si="547">BL79-$A79</f>
        <v>7.6388888888888895E-3</v>
      </c>
      <c r="BO79" s="39">
        <f t="shared" ref="BO79" si="548">MINUTE(BN79)</f>
        <v>11</v>
      </c>
      <c r="BP79" s="11"/>
      <c r="BS79" s="43"/>
      <c r="BT79" s="22">
        <v>0.1173611111111111</v>
      </c>
      <c r="BU79" s="540">
        <v>215</v>
      </c>
      <c r="BV79" s="4">
        <f t="shared" si="473"/>
        <v>3.4722222222222099E-3</v>
      </c>
      <c r="BW79" s="39">
        <f t="shared" si="474"/>
        <v>5</v>
      </c>
      <c r="BX79" s="22">
        <v>0.1173611111111111</v>
      </c>
      <c r="BY79" s="566">
        <v>650</v>
      </c>
      <c r="BZ79" s="4">
        <f t="shared" ref="BZ79" si="549">BX79-$A79</f>
        <v>3.4722222222222099E-3</v>
      </c>
      <c r="CA79" s="39">
        <f t="shared" ref="CA79" si="550">MINUTE(BZ79)</f>
        <v>5</v>
      </c>
      <c r="CB79" s="22">
        <v>0.11875000000000001</v>
      </c>
      <c r="CC79" s="621">
        <v>927</v>
      </c>
      <c r="CD79" s="4">
        <f t="shared" si="477"/>
        <v>4.8611111111111216E-3</v>
      </c>
      <c r="CE79" s="39">
        <f t="shared" si="478"/>
        <v>7</v>
      </c>
      <c r="CF79" s="45"/>
      <c r="CI79" s="43"/>
      <c r="CJ79" s="11"/>
      <c r="CM79" s="43"/>
      <c r="CN79" s="33"/>
      <c r="CQ79" s="43"/>
      <c r="CR79" s="33"/>
      <c r="CU79" s="43"/>
      <c r="CV79" s="22">
        <v>0.12430555555555556</v>
      </c>
      <c r="CW79" s="778">
        <v>734</v>
      </c>
      <c r="CX79" s="4">
        <f t="shared" ref="CX79" si="551">CV79-$A79</f>
        <v>1.0416666666666671E-2</v>
      </c>
      <c r="CY79" s="39">
        <f t="shared" ref="CY79" si="552">MINUTE(CX79)</f>
        <v>15</v>
      </c>
      <c r="CZ79" s="11"/>
      <c r="DC79" s="43"/>
      <c r="DD79" s="45"/>
      <c r="DG79" s="43"/>
    </row>
    <row r="80" spans="1:111" s="5" customFormat="1">
      <c r="A80" s="5" t="s">
        <v>62</v>
      </c>
      <c r="B80" s="5" t="s">
        <v>27</v>
      </c>
      <c r="C80" s="15">
        <v>100</v>
      </c>
      <c r="D80" s="46">
        <v>0.12638888888888888</v>
      </c>
      <c r="E80" s="5">
        <v>120</v>
      </c>
      <c r="F80" s="4">
        <f t="shared" si="543"/>
        <v>6.2499999999999917E-3</v>
      </c>
      <c r="G80" s="39">
        <f t="shared" si="544"/>
        <v>9</v>
      </c>
      <c r="H80" s="36">
        <v>0.12847222222222224</v>
      </c>
      <c r="I80" s="5">
        <v>1163</v>
      </c>
      <c r="J80" s="4">
        <f t="shared" si="461"/>
        <v>8.3333333333333454E-3</v>
      </c>
      <c r="K80" s="39">
        <f t="shared" si="462"/>
        <v>12</v>
      </c>
      <c r="L80" s="33"/>
      <c r="O80" s="43"/>
      <c r="P80" s="33"/>
      <c r="S80" s="43"/>
      <c r="T80" s="45"/>
      <c r="W80" s="43"/>
      <c r="X80" s="33"/>
      <c r="AA80" s="43"/>
      <c r="AB80" s="22">
        <v>0.12847222222222224</v>
      </c>
      <c r="AC80" s="166">
        <v>0.23750000000000002</v>
      </c>
      <c r="AD80" s="4">
        <f t="shared" si="487"/>
        <v>8.3333333333333454E-3</v>
      </c>
      <c r="AE80" s="39">
        <f t="shared" si="488"/>
        <v>12</v>
      </c>
      <c r="AF80" s="33"/>
      <c r="AI80" s="43"/>
      <c r="AJ80" s="33"/>
      <c r="AM80" s="43"/>
      <c r="AN80" s="36">
        <v>0.12986111111111112</v>
      </c>
      <c r="AO80" s="5">
        <v>0</v>
      </c>
      <c r="AP80" s="4">
        <f t="shared" si="463"/>
        <v>9.7222222222222293E-3</v>
      </c>
      <c r="AQ80" s="39">
        <f t="shared" si="464"/>
        <v>14</v>
      </c>
      <c r="AR80" s="11"/>
      <c r="AU80" s="43"/>
      <c r="AV80" s="22">
        <v>0.12916666666666668</v>
      </c>
      <c r="AW80" s="341">
        <v>115</v>
      </c>
      <c r="AX80" s="4">
        <f t="shared" si="545"/>
        <v>9.0277777777777873E-3</v>
      </c>
      <c r="AY80" s="39">
        <f t="shared" si="546"/>
        <v>13</v>
      </c>
      <c r="AZ80" s="22">
        <v>0.125</v>
      </c>
      <c r="BA80" s="367">
        <v>121</v>
      </c>
      <c r="BB80" s="4">
        <f t="shared" ref="BB80" si="553">AZ80-$A80</f>
        <v>4.8611111111111077E-3</v>
      </c>
      <c r="BC80" s="39">
        <f t="shared" ref="BC80" si="554">MINUTE(BB80)</f>
        <v>7</v>
      </c>
      <c r="BD80" s="45"/>
      <c r="BG80" s="43"/>
      <c r="BH80" s="33"/>
      <c r="BK80" s="43"/>
      <c r="BL80" s="45"/>
      <c r="BO80" s="43"/>
      <c r="BP80" s="22">
        <v>0.1277777777777778</v>
      </c>
      <c r="BQ80" s="502">
        <v>118</v>
      </c>
      <c r="BR80" s="4">
        <f t="shared" ref="BR80" si="555">BP80-$A80</f>
        <v>7.6388888888889034E-3</v>
      </c>
      <c r="BS80" s="39">
        <f t="shared" ref="BS80" si="556">MINUTE(BR80)</f>
        <v>11</v>
      </c>
      <c r="BT80" s="22">
        <v>0.12361111111111112</v>
      </c>
      <c r="BU80" s="540">
        <v>120</v>
      </c>
      <c r="BV80" s="4">
        <f t="shared" si="473"/>
        <v>3.4722222222222238E-3</v>
      </c>
      <c r="BW80" s="39">
        <f t="shared" si="474"/>
        <v>5</v>
      </c>
      <c r="BX80" s="11"/>
      <c r="CA80" s="43"/>
      <c r="CB80" s="22">
        <v>0.12708333333333333</v>
      </c>
      <c r="CC80" s="621">
        <v>119</v>
      </c>
      <c r="CD80" s="4">
        <f t="shared" si="477"/>
        <v>6.9444444444444337E-3</v>
      </c>
      <c r="CE80" s="39">
        <f t="shared" si="478"/>
        <v>10</v>
      </c>
      <c r="CF80" s="45"/>
      <c r="CI80" s="43"/>
      <c r="CJ80" s="22">
        <v>0.1277777777777778</v>
      </c>
      <c r="CK80" s="692">
        <v>117</v>
      </c>
      <c r="CL80" s="4">
        <f t="shared" ref="CL80" si="557">CJ80-$A80</f>
        <v>7.6388888888889034E-3</v>
      </c>
      <c r="CM80" s="39">
        <f t="shared" ref="CM80" si="558">MINUTE(CL80)</f>
        <v>11</v>
      </c>
      <c r="CN80" s="33"/>
      <c r="CQ80" s="43"/>
      <c r="CR80" s="33"/>
      <c r="CU80" s="43"/>
      <c r="CV80" s="11"/>
      <c r="CY80" s="43"/>
      <c r="CZ80" s="22">
        <v>0.13472222222222222</v>
      </c>
      <c r="DA80" s="830">
        <v>107</v>
      </c>
      <c r="DB80" s="4">
        <f t="shared" ref="DB80" si="559">CZ80-$A80</f>
        <v>1.4583333333333323E-2</v>
      </c>
      <c r="DC80" s="39">
        <f t="shared" ref="DC80" si="560">MINUTE(DB80)</f>
        <v>21</v>
      </c>
      <c r="DD80" s="45"/>
      <c r="DG80" s="43"/>
    </row>
    <row r="81" spans="1:111" s="5" customFormat="1">
      <c r="A81" s="5" t="s">
        <v>81</v>
      </c>
      <c r="B81" s="5" t="s">
        <v>41</v>
      </c>
      <c r="C81" s="15" t="s">
        <v>14</v>
      </c>
      <c r="D81" s="45"/>
      <c r="G81" s="41"/>
      <c r="H81" s="36">
        <v>0.13472222222222222</v>
      </c>
      <c r="I81" s="5" t="s">
        <v>192</v>
      </c>
      <c r="J81" s="4">
        <f t="shared" si="461"/>
        <v>4.8611111111110938E-3</v>
      </c>
      <c r="K81" s="39">
        <f t="shared" si="462"/>
        <v>7</v>
      </c>
      <c r="L81" s="33"/>
      <c r="O81" s="43"/>
      <c r="P81" s="33"/>
      <c r="S81" s="43"/>
      <c r="T81" s="45"/>
      <c r="W81" s="43"/>
      <c r="X81" s="33"/>
      <c r="AA81" s="43"/>
      <c r="AB81" s="22">
        <v>0.13958333333333334</v>
      </c>
      <c r="AC81" s="165" t="s">
        <v>14</v>
      </c>
      <c r="AD81" s="4">
        <f t="shared" si="487"/>
        <v>9.7222222222222154E-3</v>
      </c>
      <c r="AE81" s="39">
        <f t="shared" si="488"/>
        <v>14</v>
      </c>
      <c r="AF81" s="33"/>
      <c r="AI81" s="43"/>
      <c r="AJ81" s="33"/>
      <c r="AM81" s="43"/>
      <c r="AN81" s="33"/>
      <c r="AP81" s="4"/>
      <c r="AQ81" s="39"/>
      <c r="AR81" s="45"/>
      <c r="AU81" s="43"/>
      <c r="AV81" s="22">
        <v>0.1361111111111111</v>
      </c>
      <c r="AW81" s="341" t="s">
        <v>14</v>
      </c>
      <c r="AX81" s="4">
        <f t="shared" si="545"/>
        <v>6.2499999999999778E-3</v>
      </c>
      <c r="AY81" s="39">
        <f t="shared" si="546"/>
        <v>9</v>
      </c>
      <c r="AZ81" s="11"/>
      <c r="BC81" s="43"/>
      <c r="BD81" s="45"/>
      <c r="BG81" s="43"/>
      <c r="BH81" s="33"/>
      <c r="BK81" s="43"/>
      <c r="BL81" s="45"/>
      <c r="BO81" s="43"/>
      <c r="BP81" s="11"/>
      <c r="BS81" s="43"/>
      <c r="BT81" s="22">
        <v>0.13333333333333333</v>
      </c>
      <c r="BU81" s="540" t="s">
        <v>183</v>
      </c>
      <c r="BV81" s="4">
        <f t="shared" si="473"/>
        <v>3.4722222222222099E-3</v>
      </c>
      <c r="BW81" s="39">
        <f t="shared" si="474"/>
        <v>5</v>
      </c>
      <c r="BX81" s="22">
        <v>0.13541666666666666</v>
      </c>
      <c r="BY81" s="566" t="s">
        <v>183</v>
      </c>
      <c r="BZ81" s="4">
        <f t="shared" ref="BZ81:BZ83" si="561">BX81-$A81</f>
        <v>5.5555555555555358E-3</v>
      </c>
      <c r="CA81" s="39">
        <f t="shared" ref="CA81:CA83" si="562">MINUTE(BZ81)</f>
        <v>8</v>
      </c>
      <c r="CB81" s="45"/>
      <c r="CE81" s="43"/>
      <c r="CF81" s="45"/>
      <c r="CI81" s="43"/>
      <c r="CJ81" s="45"/>
      <c r="CM81" s="43"/>
      <c r="CN81" s="33"/>
      <c r="CQ81" s="43"/>
      <c r="CR81" s="33"/>
      <c r="CU81" s="43"/>
      <c r="CV81" s="11"/>
      <c r="CY81" s="43"/>
      <c r="CZ81" s="11"/>
      <c r="DC81" s="43"/>
      <c r="DD81" s="45"/>
      <c r="DG81" s="43"/>
    </row>
    <row r="82" spans="1:111" s="5" customFormat="1">
      <c r="A82" s="5" t="s">
        <v>82</v>
      </c>
      <c r="B82" s="5" t="s">
        <v>42</v>
      </c>
      <c r="C82" s="15" t="s">
        <v>21</v>
      </c>
      <c r="D82" s="45"/>
      <c r="F82" s="4"/>
      <c r="G82" s="41"/>
      <c r="H82" s="36">
        <v>0.14444444444444446</v>
      </c>
      <c r="I82" s="5" t="s">
        <v>21</v>
      </c>
      <c r="J82" s="4">
        <f t="shared" si="461"/>
        <v>9.0277777777778012E-3</v>
      </c>
      <c r="K82" s="39">
        <f t="shared" si="462"/>
        <v>13</v>
      </c>
      <c r="L82" s="33"/>
      <c r="O82" s="43"/>
      <c r="P82" s="33"/>
      <c r="S82" s="43"/>
      <c r="T82" s="45"/>
      <c r="W82" s="43"/>
      <c r="X82" s="33"/>
      <c r="AA82" s="43"/>
      <c r="AB82" s="22">
        <v>0.14305555555555557</v>
      </c>
      <c r="AC82" s="165" t="s">
        <v>21</v>
      </c>
      <c r="AD82" s="4">
        <f t="shared" si="487"/>
        <v>7.6388888888889173E-3</v>
      </c>
      <c r="AE82" s="39">
        <f t="shared" si="488"/>
        <v>11</v>
      </c>
      <c r="AF82" s="33"/>
      <c r="AI82" s="43"/>
      <c r="AJ82" s="33"/>
      <c r="AM82" s="43"/>
      <c r="AN82" s="36">
        <v>0.14861111111111111</v>
      </c>
      <c r="AO82" s="5" t="s">
        <v>124</v>
      </c>
      <c r="AP82" s="4">
        <f t="shared" si="463"/>
        <v>1.3194444444444453E-2</v>
      </c>
      <c r="AQ82" s="39">
        <f t="shared" si="464"/>
        <v>19</v>
      </c>
      <c r="AR82" s="46">
        <v>0.14444444444444446</v>
      </c>
      <c r="AS82" s="5" t="s">
        <v>124</v>
      </c>
      <c r="AT82" s="4">
        <f t="shared" ref="AT82" si="563">AR82-$A82</f>
        <v>9.0277777777778012E-3</v>
      </c>
      <c r="AU82" s="39">
        <f t="shared" ref="AU82" si="564">MINUTE(AT82)</f>
        <v>13</v>
      </c>
      <c r="AV82" s="22">
        <v>0.1388888888888889</v>
      </c>
      <c r="AW82" s="341" t="s">
        <v>222</v>
      </c>
      <c r="AX82" s="4">
        <f t="shared" si="545"/>
        <v>3.4722222222222376E-3</v>
      </c>
      <c r="AY82" s="39">
        <f t="shared" si="546"/>
        <v>5</v>
      </c>
      <c r="AZ82" s="22">
        <v>0.1451388888888889</v>
      </c>
      <c r="BA82" s="367" t="s">
        <v>21</v>
      </c>
      <c r="BB82" s="4">
        <f t="shared" ref="BB82" si="565">AZ82-$A82</f>
        <v>9.7222222222222432E-3</v>
      </c>
      <c r="BC82" s="39">
        <f t="shared" ref="BC82" si="566">MINUTE(BB82)</f>
        <v>14</v>
      </c>
      <c r="BD82" s="22">
        <v>0.14027777777777778</v>
      </c>
      <c r="BE82" s="420" t="s">
        <v>124</v>
      </c>
      <c r="BF82" s="4">
        <f t="shared" ref="BF82" si="567">BD82-$A82</f>
        <v>4.8611111111111216E-3</v>
      </c>
      <c r="BG82" s="39">
        <f t="shared" ref="BG82" si="568">MINUTE(BF82)</f>
        <v>7</v>
      </c>
      <c r="BH82" s="33"/>
      <c r="BK82" s="43"/>
      <c r="BL82" s="46">
        <v>0.14027777777777778</v>
      </c>
      <c r="BM82" s="5" t="s">
        <v>222</v>
      </c>
      <c r="BN82" s="4">
        <f t="shared" ref="BN82" si="569">BL82-$A82</f>
        <v>4.8611111111111216E-3</v>
      </c>
      <c r="BO82" s="39">
        <f t="shared" ref="BO82" si="570">MINUTE(BN82)</f>
        <v>7</v>
      </c>
      <c r="BP82" s="22">
        <v>0.14166666666666666</v>
      </c>
      <c r="BQ82" s="502" t="s">
        <v>124</v>
      </c>
      <c r="BR82" s="4">
        <f t="shared" ref="BR82:BR83" si="571">BP82-$A82</f>
        <v>6.2500000000000056E-3</v>
      </c>
      <c r="BS82" s="39">
        <f t="shared" ref="BS82:BS83" si="572">MINUTE(BR82)</f>
        <v>9</v>
      </c>
      <c r="BT82" s="22">
        <v>0.14166666666666666</v>
      </c>
      <c r="BU82" s="540" t="s">
        <v>235</v>
      </c>
      <c r="BV82" s="4">
        <f t="shared" si="473"/>
        <v>6.2500000000000056E-3</v>
      </c>
      <c r="BW82" s="39">
        <f t="shared" si="474"/>
        <v>9</v>
      </c>
      <c r="BX82" s="22">
        <v>0.15347222222222223</v>
      </c>
      <c r="BY82" s="566" t="s">
        <v>124</v>
      </c>
      <c r="BZ82" s="4">
        <f t="shared" si="561"/>
        <v>1.8055555555555575E-2</v>
      </c>
      <c r="CA82" s="39">
        <f t="shared" si="562"/>
        <v>26</v>
      </c>
      <c r="CB82" s="33"/>
      <c r="CE82" s="43"/>
      <c r="CF82" s="45"/>
      <c r="CI82" s="43"/>
      <c r="CJ82" s="45"/>
      <c r="CM82" s="43"/>
      <c r="CN82" s="33"/>
      <c r="CQ82" s="43"/>
      <c r="CR82" s="33"/>
      <c r="CU82" s="43"/>
      <c r="CV82" s="22">
        <v>0.14097222222222222</v>
      </c>
      <c r="CW82" s="778" t="s">
        <v>264</v>
      </c>
      <c r="CX82" s="4">
        <f t="shared" ref="CX82:CX83" si="573">CV82-$A82</f>
        <v>5.5555555555555636E-3</v>
      </c>
      <c r="CY82" s="39">
        <f t="shared" ref="CY82:CY83" si="574">MINUTE(CX82)</f>
        <v>8</v>
      </c>
      <c r="CZ82" s="45"/>
      <c r="DC82" s="43"/>
      <c r="DD82" s="22">
        <v>0.15069444444444444</v>
      </c>
      <c r="DE82" s="853" t="s">
        <v>235</v>
      </c>
      <c r="DF82" s="4">
        <f t="shared" ref="DF82" si="575">DD82-$A82</f>
        <v>1.5277777777777779E-2</v>
      </c>
      <c r="DG82" s="39">
        <f t="shared" ref="DG82" si="576">MINUTE(DF82)</f>
        <v>22</v>
      </c>
    </row>
    <row r="83" spans="1:111" s="5" customFormat="1">
      <c r="A83" s="5" t="s">
        <v>83</v>
      </c>
      <c r="B83" s="5" t="s">
        <v>25</v>
      </c>
      <c r="C83" s="15" t="s">
        <v>14</v>
      </c>
      <c r="D83" s="45"/>
      <c r="G83" s="41"/>
      <c r="H83" s="36">
        <v>0.15833333333333333</v>
      </c>
      <c r="I83" s="5" t="s">
        <v>200</v>
      </c>
      <c r="J83" s="4">
        <f t="shared" si="461"/>
        <v>6.9444444444444475E-3</v>
      </c>
      <c r="K83" s="39">
        <f t="shared" si="462"/>
        <v>10</v>
      </c>
      <c r="L83" s="33"/>
      <c r="O83" s="43"/>
      <c r="P83" s="33"/>
      <c r="S83" s="43"/>
      <c r="T83" s="45"/>
      <c r="W83" s="43"/>
      <c r="X83" s="33"/>
      <c r="AA83" s="43"/>
      <c r="AB83" s="33"/>
      <c r="AE83" s="43"/>
      <c r="AF83" s="33"/>
      <c r="AI83" s="43"/>
      <c r="AJ83" s="33"/>
      <c r="AM83" s="43"/>
      <c r="AN83" s="36">
        <v>0.15694444444444444</v>
      </c>
      <c r="AO83" s="5" t="s">
        <v>218</v>
      </c>
      <c r="AP83" s="4">
        <f t="shared" si="463"/>
        <v>5.5555555555555636E-3</v>
      </c>
      <c r="AQ83" s="39">
        <f t="shared" si="464"/>
        <v>8</v>
      </c>
      <c r="AR83" s="45"/>
      <c r="AU83" s="43"/>
      <c r="AV83" s="22">
        <v>0.15694444444444444</v>
      </c>
      <c r="AW83" s="341" t="s">
        <v>14</v>
      </c>
      <c r="AX83" s="4">
        <f t="shared" si="545"/>
        <v>5.5555555555555636E-3</v>
      </c>
      <c r="AY83" s="39">
        <f t="shared" si="546"/>
        <v>8</v>
      </c>
      <c r="AZ83" s="11"/>
      <c r="BC83" s="43"/>
      <c r="BD83" s="11"/>
      <c r="BG83" s="43"/>
      <c r="BH83" s="33"/>
      <c r="BK83" s="43"/>
      <c r="BL83" s="45"/>
      <c r="BO83" s="43"/>
      <c r="BP83" s="22">
        <v>0.16111111111111112</v>
      </c>
      <c r="BQ83" s="502" t="s">
        <v>183</v>
      </c>
      <c r="BR83" s="4">
        <f t="shared" si="571"/>
        <v>9.7222222222222432E-3</v>
      </c>
      <c r="BS83" s="39">
        <f t="shared" si="572"/>
        <v>14</v>
      </c>
      <c r="BT83" s="22">
        <v>0.15416666666666667</v>
      </c>
      <c r="BU83" s="540" t="s">
        <v>255</v>
      </c>
      <c r="BV83" s="4">
        <f t="shared" si="473"/>
        <v>2.7777777777777957E-3</v>
      </c>
      <c r="BW83" s="39">
        <f t="shared" si="474"/>
        <v>4</v>
      </c>
      <c r="BX83" s="22">
        <v>0.15486111111111112</v>
      </c>
      <c r="BY83" s="566" t="s">
        <v>183</v>
      </c>
      <c r="BZ83" s="4">
        <f t="shared" si="561"/>
        <v>3.4722222222222376E-3</v>
      </c>
      <c r="CA83" s="39">
        <f t="shared" si="562"/>
        <v>5</v>
      </c>
      <c r="CB83" s="33"/>
      <c r="CE83" s="43"/>
      <c r="CF83" s="45"/>
      <c r="CI83" s="43"/>
      <c r="CJ83" s="33"/>
      <c r="CM83" s="43"/>
      <c r="CN83" s="33"/>
      <c r="CQ83" s="43"/>
      <c r="CR83" s="33"/>
      <c r="CU83" s="43"/>
      <c r="CV83" s="22">
        <v>0.15902777777777777</v>
      </c>
      <c r="CW83" s="778" t="s">
        <v>183</v>
      </c>
      <c r="CX83" s="4">
        <f t="shared" si="573"/>
        <v>7.6388888888888895E-3</v>
      </c>
      <c r="CY83" s="39">
        <f t="shared" si="574"/>
        <v>11</v>
      </c>
      <c r="CZ83" s="45"/>
      <c r="DC83" s="43"/>
      <c r="DD83" s="45"/>
      <c r="DG83" s="43"/>
    </row>
    <row r="84" spans="1:111" s="5" customFormat="1">
      <c r="A84" s="5" t="s">
        <v>84</v>
      </c>
      <c r="B84" s="5" t="s">
        <v>26</v>
      </c>
      <c r="C84" s="15">
        <v>1111</v>
      </c>
      <c r="D84" s="45"/>
      <c r="G84" s="41"/>
      <c r="H84" s="36">
        <v>0.17013888888888887</v>
      </c>
      <c r="I84" s="5">
        <v>821</v>
      </c>
      <c r="J84" s="4">
        <f t="shared" si="461"/>
        <v>1.1805555555555541E-2</v>
      </c>
      <c r="K84" s="39">
        <f t="shared" si="462"/>
        <v>17</v>
      </c>
      <c r="L84" s="33"/>
      <c r="O84" s="43"/>
      <c r="P84" s="33"/>
      <c r="S84" s="43"/>
      <c r="T84" s="45"/>
      <c r="W84" s="43"/>
      <c r="X84" s="33"/>
      <c r="AA84" s="43"/>
      <c r="AB84" s="33"/>
      <c r="AE84" s="43"/>
      <c r="AF84" s="33"/>
      <c r="AI84" s="43"/>
      <c r="AJ84" s="33"/>
      <c r="AM84" s="43"/>
      <c r="AN84" s="36">
        <v>0.1763888888888889</v>
      </c>
      <c r="AO84" s="5">
        <v>512</v>
      </c>
      <c r="AP84" s="4">
        <f t="shared" si="463"/>
        <v>1.8055555555555575E-2</v>
      </c>
      <c r="AQ84" s="39">
        <f t="shared" si="464"/>
        <v>26</v>
      </c>
      <c r="AR84" s="33"/>
      <c r="AU84" s="43"/>
      <c r="AV84" s="22">
        <v>0.16388888888888889</v>
      </c>
      <c r="AW84" s="341">
        <v>428</v>
      </c>
      <c r="AX84" s="4">
        <f t="shared" si="545"/>
        <v>5.5555555555555636E-3</v>
      </c>
      <c r="AY84" s="39">
        <f t="shared" si="546"/>
        <v>8</v>
      </c>
      <c r="AZ84" s="11"/>
      <c r="BC84" s="43"/>
      <c r="BD84" s="45"/>
      <c r="BG84" s="43"/>
      <c r="BH84" s="33"/>
      <c r="BK84" s="43"/>
      <c r="BL84" s="46">
        <v>0.16319444444444445</v>
      </c>
      <c r="BM84" s="5">
        <v>741</v>
      </c>
      <c r="BN84" s="4">
        <f t="shared" ref="BN84:BN85" si="577">BL84-$A84</f>
        <v>4.8611111111111216E-3</v>
      </c>
      <c r="BO84" s="39">
        <f t="shared" ref="BO84:BO85" si="578">MINUTE(BN84)</f>
        <v>7</v>
      </c>
      <c r="BP84" s="11"/>
      <c r="BS84" s="43"/>
      <c r="BT84" s="22">
        <v>0.16250000000000001</v>
      </c>
      <c r="BU84" s="540">
        <v>835</v>
      </c>
      <c r="BV84" s="4">
        <f t="shared" si="473"/>
        <v>4.1666666666666796E-3</v>
      </c>
      <c r="BW84" s="39">
        <f t="shared" si="474"/>
        <v>6</v>
      </c>
      <c r="BX84" s="11"/>
      <c r="CA84" s="43"/>
      <c r="CB84" s="33"/>
      <c r="CE84" s="43"/>
      <c r="CF84" s="45"/>
      <c r="CI84" s="43"/>
      <c r="CJ84" s="33"/>
      <c r="CM84" s="43"/>
      <c r="CN84" s="33"/>
      <c r="CQ84" s="43"/>
      <c r="CR84" s="33"/>
      <c r="CU84" s="43"/>
      <c r="CV84" s="11"/>
      <c r="CY84" s="43"/>
      <c r="CZ84" s="22">
        <v>0.16180555555555556</v>
      </c>
      <c r="DA84" s="830">
        <v>997</v>
      </c>
      <c r="DB84" s="4">
        <f t="shared" ref="DB84:DB85" si="579">CZ84-$A84</f>
        <v>3.4722222222222376E-3</v>
      </c>
      <c r="DC84" s="39">
        <f t="shared" ref="DC84:DC85" si="580">MINUTE(DB84)</f>
        <v>5</v>
      </c>
      <c r="DD84" s="45"/>
      <c r="DG84" s="43"/>
    </row>
    <row r="85" spans="1:111" s="5" customFormat="1">
      <c r="A85" s="5" t="s">
        <v>85</v>
      </c>
      <c r="B85" s="5" t="s">
        <v>26</v>
      </c>
      <c r="C85" s="15">
        <v>1111</v>
      </c>
      <c r="D85" s="45"/>
      <c r="G85" s="41"/>
      <c r="H85" s="36">
        <v>0.18055555555555555</v>
      </c>
      <c r="I85" s="5">
        <v>956</v>
      </c>
      <c r="J85" s="4">
        <f t="shared" si="461"/>
        <v>4.1666666666666519E-3</v>
      </c>
      <c r="K85" s="39">
        <f t="shared" si="462"/>
        <v>6</v>
      </c>
      <c r="L85" s="33"/>
      <c r="O85" s="43"/>
      <c r="P85" s="33"/>
      <c r="S85" s="43"/>
      <c r="T85" s="45"/>
      <c r="W85" s="43"/>
      <c r="X85" s="33"/>
      <c r="AA85" s="43"/>
      <c r="AB85" s="33"/>
      <c r="AE85" s="43"/>
      <c r="AF85" s="33"/>
      <c r="AI85" s="43"/>
      <c r="AJ85" s="33"/>
      <c r="AM85" s="43"/>
      <c r="AN85" s="36">
        <v>0.18611111111111112</v>
      </c>
      <c r="AO85" s="5">
        <v>616</v>
      </c>
      <c r="AP85" s="4">
        <f t="shared" si="463"/>
        <v>9.7222222222222154E-3</v>
      </c>
      <c r="AQ85" s="39">
        <f t="shared" si="464"/>
        <v>14</v>
      </c>
      <c r="AR85" s="33"/>
      <c r="AU85" s="43"/>
      <c r="AV85" s="22">
        <v>0.18611111111111112</v>
      </c>
      <c r="AW85" s="341">
        <v>778</v>
      </c>
      <c r="AX85" s="4">
        <f t="shared" si="545"/>
        <v>9.7222222222222154E-3</v>
      </c>
      <c r="AY85" s="39">
        <f t="shared" si="546"/>
        <v>14</v>
      </c>
      <c r="AZ85" s="22">
        <v>0.18263888888888891</v>
      </c>
      <c r="BA85" s="367">
        <v>728</v>
      </c>
      <c r="BB85" s="4">
        <f t="shared" ref="BB85:BB86" si="581">AZ85-$A85</f>
        <v>6.2500000000000056E-3</v>
      </c>
      <c r="BC85" s="39">
        <f t="shared" ref="BC85:BC86" si="582">MINUTE(BB85)</f>
        <v>9</v>
      </c>
      <c r="BD85" s="22">
        <v>0.18194444444444444</v>
      </c>
      <c r="BE85" s="420">
        <v>2</v>
      </c>
      <c r="BF85" s="4">
        <f t="shared" ref="BF85" si="583">BD85-$A85</f>
        <v>5.5555555555555358E-3</v>
      </c>
      <c r="BG85" s="39">
        <f t="shared" ref="BG85" si="584">MINUTE(BF85)</f>
        <v>8</v>
      </c>
      <c r="BH85" s="33"/>
      <c r="BK85" s="43"/>
      <c r="BL85" s="46">
        <v>0.18402777777777779</v>
      </c>
      <c r="BM85" s="5">
        <v>1063</v>
      </c>
      <c r="BN85" s="4">
        <f t="shared" si="577"/>
        <v>7.6388888888888895E-3</v>
      </c>
      <c r="BO85" s="39">
        <f t="shared" si="578"/>
        <v>11</v>
      </c>
      <c r="BP85" s="22">
        <v>0.18333333333333335</v>
      </c>
      <c r="BQ85" s="502">
        <v>917</v>
      </c>
      <c r="BR85" s="4">
        <f t="shared" ref="BR85:BR86" si="585">BP85-$A85</f>
        <v>6.9444444444444475E-3</v>
      </c>
      <c r="BS85" s="39">
        <f t="shared" ref="BS85:BS86" si="586">MINUTE(BR85)</f>
        <v>10</v>
      </c>
      <c r="BT85" s="22">
        <v>0.17986111111111111</v>
      </c>
      <c r="BU85" s="540">
        <v>1063</v>
      </c>
      <c r="BV85" s="4">
        <f t="shared" si="473"/>
        <v>3.4722222222222099E-3</v>
      </c>
      <c r="BW85" s="39">
        <f t="shared" si="474"/>
        <v>5</v>
      </c>
      <c r="BX85" s="22">
        <v>0.17777777777777778</v>
      </c>
      <c r="BY85" s="566">
        <v>917</v>
      </c>
      <c r="BZ85" s="4">
        <f t="shared" ref="BZ85:BZ86" si="587">BX85-$A85</f>
        <v>1.388888888888884E-3</v>
      </c>
      <c r="CA85" s="39">
        <f t="shared" ref="CA85:CA86" si="588">MINUTE(BZ85)</f>
        <v>2</v>
      </c>
      <c r="CB85" s="33"/>
      <c r="CE85" s="43"/>
      <c r="CF85" s="45"/>
      <c r="CI85" s="43"/>
      <c r="CJ85" s="33"/>
      <c r="CM85" s="43"/>
      <c r="CN85" s="33"/>
      <c r="CQ85" s="43"/>
      <c r="CR85" s="33"/>
      <c r="CU85" s="43"/>
      <c r="CV85" s="22">
        <v>0.18055555555555555</v>
      </c>
      <c r="CW85" s="778">
        <v>1015</v>
      </c>
      <c r="CX85" s="4">
        <f t="shared" ref="CX85" si="589">CV85-$A85</f>
        <v>4.1666666666666519E-3</v>
      </c>
      <c r="CY85" s="39">
        <f t="shared" ref="CY85" si="590">MINUTE(CX85)</f>
        <v>6</v>
      </c>
      <c r="CZ85" s="22">
        <v>0.18333333333333335</v>
      </c>
      <c r="DA85" s="830">
        <v>104</v>
      </c>
      <c r="DB85" s="4">
        <f t="shared" si="579"/>
        <v>6.9444444444444475E-3</v>
      </c>
      <c r="DC85" s="39">
        <f t="shared" si="580"/>
        <v>10</v>
      </c>
      <c r="DD85" s="45"/>
      <c r="DG85" s="43"/>
    </row>
    <row r="86" spans="1:111" s="5" customFormat="1">
      <c r="A86" s="5" t="s">
        <v>86</v>
      </c>
      <c r="B86" s="5" t="s">
        <v>27</v>
      </c>
      <c r="C86" s="15">
        <v>100</v>
      </c>
      <c r="D86" s="45"/>
      <c r="G86" s="41"/>
      <c r="H86" s="36">
        <v>0.19097222222222221</v>
      </c>
      <c r="I86" s="5">
        <v>26</v>
      </c>
      <c r="J86" s="4">
        <f t="shared" si="461"/>
        <v>4.1666666666666519E-3</v>
      </c>
      <c r="K86" s="39">
        <f t="shared" si="462"/>
        <v>6</v>
      </c>
      <c r="L86" s="33"/>
      <c r="O86" s="43"/>
      <c r="P86" s="33"/>
      <c r="S86" s="43"/>
      <c r="T86" s="45"/>
      <c r="W86" s="43"/>
      <c r="X86" s="33"/>
      <c r="AA86" s="43"/>
      <c r="AB86" s="33"/>
      <c r="AE86" s="43"/>
      <c r="AF86" s="33"/>
      <c r="AI86" s="43"/>
      <c r="AJ86" s="33"/>
      <c r="AM86" s="43"/>
      <c r="AN86" s="36">
        <v>0.19722222222222222</v>
      </c>
      <c r="AO86" s="5">
        <v>17</v>
      </c>
      <c r="AP86" s="4">
        <f t="shared" si="463"/>
        <v>1.0416666666666657E-2</v>
      </c>
      <c r="AQ86" s="39">
        <f t="shared" si="464"/>
        <v>15</v>
      </c>
      <c r="AR86" s="33"/>
      <c r="AU86" s="43"/>
      <c r="AV86" s="22">
        <v>0.19513888888888889</v>
      </c>
      <c r="AW86" s="341">
        <v>20</v>
      </c>
      <c r="AX86" s="4">
        <f t="shared" si="545"/>
        <v>8.3333333333333315E-3</v>
      </c>
      <c r="AY86" s="39">
        <f t="shared" si="546"/>
        <v>12</v>
      </c>
      <c r="AZ86" s="22">
        <v>0.20208333333333331</v>
      </c>
      <c r="BA86" s="367">
        <v>54</v>
      </c>
      <c r="BB86" s="4">
        <f t="shared" si="581"/>
        <v>1.5277777777777751E-2</v>
      </c>
      <c r="BC86" s="39">
        <f t="shared" si="582"/>
        <v>22</v>
      </c>
      <c r="BD86" s="11"/>
      <c r="BG86" s="43"/>
      <c r="BH86" s="33"/>
      <c r="BK86" s="43"/>
      <c r="BL86" s="45"/>
      <c r="BO86" s="43"/>
      <c r="BP86" s="22">
        <v>0.19513888888888889</v>
      </c>
      <c r="BQ86" s="502">
        <v>20</v>
      </c>
      <c r="BR86" s="4">
        <f t="shared" si="585"/>
        <v>8.3333333333333315E-3</v>
      </c>
      <c r="BS86" s="39">
        <f t="shared" si="586"/>
        <v>12</v>
      </c>
      <c r="BT86" s="22">
        <v>0.18958333333333333</v>
      </c>
      <c r="BU86" s="540">
        <v>25</v>
      </c>
      <c r="BV86" s="4">
        <f t="shared" si="473"/>
        <v>2.7777777777777679E-3</v>
      </c>
      <c r="BW86" s="39">
        <f t="shared" si="474"/>
        <v>4</v>
      </c>
      <c r="BX86" s="22">
        <v>0.19375000000000001</v>
      </c>
      <c r="BY86" s="566">
        <v>23</v>
      </c>
      <c r="BZ86" s="4">
        <f t="shared" si="587"/>
        <v>6.9444444444444475E-3</v>
      </c>
      <c r="CA86" s="39">
        <f t="shared" si="588"/>
        <v>10</v>
      </c>
      <c r="CB86" s="33"/>
      <c r="CE86" s="43"/>
      <c r="CF86" s="45"/>
      <c r="CI86" s="43"/>
      <c r="CJ86" s="33"/>
      <c r="CM86" s="43"/>
      <c r="CN86" s="33"/>
      <c r="CQ86" s="43"/>
      <c r="CR86" s="33"/>
      <c r="CU86" s="43"/>
      <c r="CV86" s="45"/>
      <c r="CY86" s="43"/>
      <c r="CZ86" s="45"/>
      <c r="DC86" s="43"/>
      <c r="DD86" s="45"/>
      <c r="DG86" s="43"/>
    </row>
    <row r="87" spans="1:111" s="5" customFormat="1">
      <c r="A87" s="5" t="s">
        <v>87</v>
      </c>
      <c r="B87" s="5" t="s">
        <v>41</v>
      </c>
      <c r="C87" s="15" t="s">
        <v>14</v>
      </c>
      <c r="D87" s="45"/>
      <c r="G87" s="41"/>
      <c r="H87" s="36">
        <v>0.19722222222222222</v>
      </c>
      <c r="I87" s="5" t="s">
        <v>192</v>
      </c>
      <c r="J87" s="4">
        <f t="shared" si="461"/>
        <v>4.1666666666666796E-3</v>
      </c>
      <c r="K87" s="39">
        <f t="shared" si="462"/>
        <v>6</v>
      </c>
      <c r="L87" s="33"/>
      <c r="O87" s="43"/>
      <c r="P87" s="33"/>
      <c r="S87" s="43"/>
      <c r="T87" s="45"/>
      <c r="W87" s="43"/>
      <c r="X87" s="33"/>
      <c r="AA87" s="43"/>
      <c r="AB87" s="33"/>
      <c r="AE87" s="43"/>
      <c r="AF87" s="33"/>
      <c r="AI87" s="43"/>
      <c r="AJ87" s="33"/>
      <c r="AM87" s="43"/>
      <c r="AN87" s="33"/>
      <c r="AQ87" s="43"/>
      <c r="AR87" s="33"/>
      <c r="AU87" s="43"/>
      <c r="AV87" s="45"/>
      <c r="AY87" s="43"/>
      <c r="AZ87" s="45"/>
      <c r="BC87" s="43"/>
      <c r="BD87" s="45"/>
      <c r="BG87" s="43"/>
      <c r="BH87" s="33"/>
      <c r="BK87" s="43"/>
      <c r="BL87" s="33"/>
      <c r="BO87" s="43"/>
      <c r="BP87" s="45"/>
      <c r="BS87" s="43"/>
      <c r="BW87" s="43"/>
      <c r="BX87" s="45"/>
      <c r="CA87" s="43"/>
      <c r="CB87" s="33"/>
      <c r="CE87" s="43"/>
      <c r="CF87" s="33"/>
      <c r="CI87" s="43"/>
      <c r="CJ87" s="33"/>
      <c r="CM87" s="43"/>
      <c r="CN87" s="33"/>
      <c r="CQ87" s="43"/>
      <c r="CR87" s="33"/>
      <c r="CU87" s="43"/>
      <c r="CV87" s="33"/>
      <c r="CY87" s="43"/>
      <c r="CZ87" s="45"/>
      <c r="DC87" s="43"/>
      <c r="DD87" s="45"/>
      <c r="DG87" s="43"/>
    </row>
    <row r="88" spans="1:111" s="5" customFormat="1">
      <c r="A88" s="5" t="s">
        <v>88</v>
      </c>
      <c r="B88" s="5" t="s">
        <v>42</v>
      </c>
      <c r="C88" s="15" t="s">
        <v>21</v>
      </c>
      <c r="D88" s="46">
        <v>0.20833333333333334</v>
      </c>
      <c r="E88" s="5" t="s">
        <v>124</v>
      </c>
      <c r="F88" s="4">
        <f t="shared" ref="F88" si="591">D88-$A88</f>
        <v>3.4722222222222099E-3</v>
      </c>
      <c r="G88" s="39">
        <f>MINUTE(F88)</f>
        <v>5</v>
      </c>
      <c r="H88" s="33"/>
      <c r="K88" s="43"/>
      <c r="L88" s="33"/>
      <c r="O88" s="43"/>
      <c r="P88" s="33"/>
      <c r="S88" s="43"/>
      <c r="T88" s="45"/>
      <c r="W88" s="43"/>
      <c r="X88" s="33"/>
      <c r="AA88" s="43"/>
      <c r="AB88" s="33"/>
      <c r="AE88" s="43"/>
      <c r="AF88" s="33"/>
      <c r="AI88" s="43"/>
      <c r="AJ88" s="33"/>
      <c r="AM88" s="43"/>
      <c r="AN88" s="33"/>
      <c r="AQ88" s="43"/>
      <c r="AR88" s="33"/>
      <c r="AU88" s="43"/>
      <c r="AV88" s="45"/>
      <c r="AY88" s="43"/>
      <c r="AZ88" s="45"/>
      <c r="BC88" s="43"/>
      <c r="BD88" s="45"/>
      <c r="BG88" s="43"/>
      <c r="BH88" s="33"/>
      <c r="BK88" s="43"/>
      <c r="BL88" s="33"/>
      <c r="BO88" s="43"/>
      <c r="BP88" s="33"/>
      <c r="BS88" s="43"/>
      <c r="BT88" s="33"/>
      <c r="BW88" s="43"/>
      <c r="BX88" s="33"/>
      <c r="CA88" s="43"/>
      <c r="CB88" s="33"/>
      <c r="CE88" s="43"/>
      <c r="CF88" s="33"/>
      <c r="CI88" s="43"/>
      <c r="CJ88" s="33"/>
      <c r="CM88" s="43"/>
      <c r="CN88" s="33"/>
      <c r="CQ88" s="43"/>
      <c r="CR88" s="33"/>
      <c r="CU88" s="43"/>
      <c r="CV88" s="33"/>
      <c r="CY88" s="43"/>
      <c r="CZ88" s="45"/>
      <c r="DC88" s="43"/>
      <c r="DD88" s="45"/>
      <c r="DG88" s="43"/>
    </row>
    <row r="89" spans="1:111" s="7" customFormat="1">
      <c r="C89" s="16"/>
      <c r="D89" s="40">
        <f>COUNTA(D68:D88)/20</f>
        <v>0.2</v>
      </c>
      <c r="F89" s="18"/>
      <c r="G89" s="38">
        <f>AVERAGE(G68:G88)</f>
        <v>12.5</v>
      </c>
      <c r="H89" s="40">
        <f>COUNTA(H68:H87)/20</f>
        <v>0.85</v>
      </c>
      <c r="J89" s="12"/>
      <c r="K89" s="38">
        <f>AVERAGE(K68:K88)</f>
        <v>9.764705882352942</v>
      </c>
      <c r="L89" s="40">
        <f>COUNTA(L68:L88)/20</f>
        <v>0</v>
      </c>
      <c r="N89" s="12"/>
      <c r="O89" s="38" t="e">
        <f>AVERAGE(O68:O88)</f>
        <v>#DIV/0!</v>
      </c>
      <c r="P89" s="40">
        <f>COUNTA(P68:P88)/8</f>
        <v>0.75</v>
      </c>
      <c r="R89" s="12"/>
      <c r="S89" s="38">
        <f>AVERAGE(S68:S88)</f>
        <v>9</v>
      </c>
      <c r="T89" s="40">
        <f>COUNTA(T68:T88)/20</f>
        <v>0.2</v>
      </c>
      <c r="V89" s="12"/>
      <c r="W89" s="38">
        <f>AVERAGE(W68:W88)</f>
        <v>8.5</v>
      </c>
      <c r="X89" s="40">
        <f>COUNTA(X68:X88)/20</f>
        <v>0</v>
      </c>
      <c r="Z89" s="12"/>
      <c r="AA89" s="38" t="e">
        <f>AVERAGE(AA68:AA88)</f>
        <v>#DIV/0!</v>
      </c>
      <c r="AB89" s="40">
        <f>COUNTA(AB68:AB88)/14</f>
        <v>0.8571428571428571</v>
      </c>
      <c r="AD89" s="12"/>
      <c r="AE89" s="38">
        <f>AVERAGE(AE68:AE88)</f>
        <v>11.416666666666666</v>
      </c>
      <c r="AF89" s="40">
        <f>COUNTA(AF68:AF88)/8</f>
        <v>0.125</v>
      </c>
      <c r="AH89" s="12"/>
      <c r="AI89" s="38">
        <f>AVERAGE(AI68:AI88)</f>
        <v>17</v>
      </c>
      <c r="AJ89" s="40">
        <f>COUNTA(AJ68:AJ88)/20</f>
        <v>0</v>
      </c>
      <c r="AL89" s="12"/>
      <c r="AM89" s="38" t="e">
        <f>AVERAGE(AM68:AM88)</f>
        <v>#DIV/0!</v>
      </c>
      <c r="AN89" s="40">
        <f>COUNTA(AN68:AN88)/20</f>
        <v>0.7</v>
      </c>
      <c r="AP89" s="12"/>
      <c r="AQ89" s="38">
        <f>AVERAGE(AQ68:AQ88)</f>
        <v>11.142857142857142</v>
      </c>
      <c r="AR89" s="40">
        <f>COUNTA(AR68:AR88)/15</f>
        <v>0.26666666666666666</v>
      </c>
      <c r="AT89" s="12"/>
      <c r="AU89" s="38">
        <f>AVERAGE(AU68:AU88)</f>
        <v>9.5</v>
      </c>
      <c r="AV89" s="40">
        <f>COUNTA(AV68:AV88)/20</f>
        <v>0.65</v>
      </c>
      <c r="AX89" s="12"/>
      <c r="AY89" s="38">
        <f>AVERAGE(AY68:AY88)</f>
        <v>12.76923076923077</v>
      </c>
      <c r="AZ89" s="40">
        <f>COUNTA(AZ68:AZ88)/20</f>
        <v>0.3</v>
      </c>
      <c r="BB89" s="12"/>
      <c r="BC89" s="38">
        <f>AVERAGE(BC68:BC88)</f>
        <v>16.666666666666668</v>
      </c>
      <c r="BD89" s="40">
        <f>COUNTA(BD68:BD88)/20</f>
        <v>0.25</v>
      </c>
      <c r="BF89" s="12"/>
      <c r="BG89" s="38">
        <f>AVERAGE(BG68:BG88)</f>
        <v>18.8</v>
      </c>
      <c r="BH89" s="40">
        <f>COUNTA(BH68:BH88)/10</f>
        <v>0.5</v>
      </c>
      <c r="BJ89" s="12"/>
      <c r="BK89" s="38">
        <f>AVERAGE(BK68:BK88)</f>
        <v>9.1999999999999993</v>
      </c>
      <c r="BL89" s="40">
        <f>COUNTA(BL68:BL88)/18</f>
        <v>0.33333333333333331</v>
      </c>
      <c r="BN89" s="12"/>
      <c r="BO89" s="38">
        <f>AVERAGE(BO68:BO88)</f>
        <v>7.833333333333333</v>
      </c>
      <c r="BP89" s="40">
        <f>COUNTA(BP68:BP88)/19</f>
        <v>0.68421052631578949</v>
      </c>
      <c r="BR89" s="12"/>
      <c r="BS89" s="38">
        <f>AVERAGE(BS68:BS88)</f>
        <v>12.076923076923077</v>
      </c>
      <c r="BT89" s="40">
        <f>COUNTA(BT68:BT88)/18</f>
        <v>1</v>
      </c>
      <c r="BV89" s="12"/>
      <c r="BW89" s="38">
        <f>AVERAGE(BW68:BW88)</f>
        <v>6.4444444444444446</v>
      </c>
      <c r="BX89" s="40">
        <f>COUNTA(BX68:BX88)/19</f>
        <v>0.57894736842105265</v>
      </c>
      <c r="BZ89" s="12"/>
      <c r="CA89" s="38">
        <f>AVERAGE(CA68:CA88)</f>
        <v>12.272727272727273</v>
      </c>
      <c r="CB89" s="40">
        <f>COUNTA(CB68:CB88)/13</f>
        <v>0.92307692307692313</v>
      </c>
      <c r="CD89" s="12"/>
      <c r="CE89" s="38">
        <f>AVERAGE(CE68:CE88)</f>
        <v>7.833333333333333</v>
      </c>
      <c r="CF89" s="40">
        <f>COUNTA(CF68:CF88)/18</f>
        <v>5.5555555555555552E-2</v>
      </c>
      <c r="CH89" s="12"/>
      <c r="CI89" s="38">
        <f>AVERAGE(CI68:CI88)</f>
        <v>10</v>
      </c>
      <c r="CJ89" s="40">
        <f>COUNTA(CJ68:CJ88)/14</f>
        <v>0.5714285714285714</v>
      </c>
      <c r="CL89" s="12"/>
      <c r="CM89" s="38">
        <f>AVERAGE(CM68:CM88)</f>
        <v>9.25</v>
      </c>
      <c r="CN89" s="40">
        <f>COUNTA(CN68:CN88)/10</f>
        <v>0.4</v>
      </c>
      <c r="CP89" s="12"/>
      <c r="CQ89" s="38">
        <f>AVERAGE(CQ68:CQ88)</f>
        <v>13.25</v>
      </c>
      <c r="CR89" s="40">
        <f>COUNTA(CR68:CR88)/10</f>
        <v>0.9</v>
      </c>
      <c r="CT89" s="12"/>
      <c r="CU89" s="38">
        <f>AVERAGE(CU68:CU88)</f>
        <v>9</v>
      </c>
      <c r="CV89" s="40">
        <f>COUNTA(CV68:CV88)/18</f>
        <v>0.5</v>
      </c>
      <c r="CX89" s="12"/>
      <c r="CY89" s="38">
        <f>AVERAGE(CY68:CY88)</f>
        <v>8.4444444444444446</v>
      </c>
      <c r="CZ89" s="40">
        <f>COUNTA(CZ68:CZ88)/20</f>
        <v>0.4</v>
      </c>
      <c r="DB89" s="12"/>
      <c r="DC89" s="38">
        <f>AVERAGE(DC68:DC88)</f>
        <v>10.5</v>
      </c>
      <c r="DD89" s="40">
        <f>COUNTA(DD68:DD88)/20</f>
        <v>0.1</v>
      </c>
      <c r="DF89" s="12"/>
      <c r="DG89" s="38">
        <f>AVERAGE(DG68:DG88)</f>
        <v>15</v>
      </c>
    </row>
    <row r="90" spans="1:111" s="3" customFormat="1">
      <c r="A90" s="10" t="s">
        <v>89</v>
      </c>
      <c r="C90" s="14"/>
      <c r="D90" s="34"/>
      <c r="G90" s="41"/>
      <c r="H90" s="34"/>
      <c r="K90" s="63"/>
      <c r="L90" s="34"/>
      <c r="O90" s="63"/>
      <c r="P90" s="34"/>
      <c r="S90" s="63"/>
      <c r="T90" s="34"/>
      <c r="W90" s="63"/>
      <c r="X90" s="34"/>
      <c r="AA90" s="63"/>
      <c r="AB90" s="34"/>
      <c r="AE90" s="63"/>
      <c r="AF90" s="34"/>
      <c r="AI90" s="63"/>
      <c r="AJ90" s="34"/>
      <c r="AM90" s="63"/>
      <c r="AN90" s="34"/>
      <c r="AQ90" s="63"/>
      <c r="AR90" s="34"/>
      <c r="AU90" s="63"/>
      <c r="AV90" s="34"/>
      <c r="AY90" s="63"/>
      <c r="AZ90" s="34"/>
      <c r="BC90" s="63"/>
      <c r="BD90" s="34"/>
      <c r="BG90" s="63"/>
      <c r="BH90" s="34"/>
      <c r="BK90" s="63"/>
      <c r="BL90" s="34"/>
      <c r="BO90" s="63"/>
      <c r="BP90" s="34"/>
      <c r="BS90" s="63"/>
      <c r="BT90" s="34"/>
      <c r="BW90" s="63"/>
      <c r="BX90" s="34"/>
      <c r="CA90" s="63"/>
      <c r="CB90" s="34"/>
      <c r="CE90" s="63"/>
      <c r="CF90" s="34"/>
      <c r="CI90" s="63"/>
      <c r="CJ90" s="34"/>
      <c r="CM90" s="63"/>
      <c r="CN90" s="34"/>
      <c r="CQ90" s="63"/>
      <c r="CR90" s="34"/>
      <c r="CU90" s="63"/>
      <c r="CV90" s="34"/>
      <c r="CY90" s="63"/>
      <c r="CZ90" s="34"/>
      <c r="DC90" s="63"/>
      <c r="DD90" s="34"/>
      <c r="DG90" s="63"/>
    </row>
    <row r="91" spans="1:111" s="5" customFormat="1">
      <c r="A91" s="5" t="s">
        <v>90</v>
      </c>
      <c r="B91" s="5" t="s">
        <v>47</v>
      </c>
      <c r="C91" s="15" t="s">
        <v>23</v>
      </c>
      <c r="D91" s="45"/>
      <c r="G91" s="41"/>
      <c r="H91" s="46">
        <v>1.5277777777777777E-2</v>
      </c>
      <c r="I91" s="5" t="s">
        <v>197</v>
      </c>
      <c r="J91" s="4">
        <f t="shared" ref="J91:J99" si="592">H91-$A91</f>
        <v>5.5555555555555549E-3</v>
      </c>
      <c r="K91" s="39">
        <f t="shared" ref="K91:K99" si="593">MINUTE(J91)</f>
        <v>8</v>
      </c>
      <c r="L91" s="45"/>
      <c r="O91" s="43"/>
      <c r="P91" s="22">
        <v>2.2222222222222223E-2</v>
      </c>
      <c r="Q91" s="118" t="s">
        <v>197</v>
      </c>
      <c r="R91" s="4">
        <f t="shared" ref="R91:R97" si="594">P91-$A91</f>
        <v>1.2500000000000001E-2</v>
      </c>
      <c r="S91" s="39">
        <f t="shared" ref="S91:S97" si="595">MINUTE(R91)</f>
        <v>18</v>
      </c>
      <c r="T91" s="45"/>
      <c r="W91" s="43"/>
      <c r="X91" s="33"/>
      <c r="AA91" s="43"/>
      <c r="AB91" s="22">
        <v>1.9444444444444445E-2</v>
      </c>
      <c r="AC91" s="159" t="s">
        <v>23</v>
      </c>
      <c r="AD91" s="4">
        <f t="shared" ref="AD91:AD92" si="596">AB91-$A91</f>
        <v>9.7222222222222224E-3</v>
      </c>
      <c r="AE91" s="39">
        <f t="shared" ref="AE91:AE92" si="597">MINUTE(AD91)</f>
        <v>14</v>
      </c>
      <c r="AF91" s="33"/>
      <c r="AI91" s="43"/>
      <c r="AJ91" s="11"/>
      <c r="AM91" s="43"/>
      <c r="AN91" s="45"/>
      <c r="AQ91" s="43"/>
      <c r="AR91" s="45"/>
      <c r="AU91" s="43"/>
      <c r="AV91" s="22">
        <v>1.5972222222222224E-2</v>
      </c>
      <c r="AW91" s="348" t="s">
        <v>23</v>
      </c>
      <c r="AX91" s="4">
        <f t="shared" ref="AX91:AX96" si="598">AV91-$A91</f>
        <v>6.2500000000000021E-3</v>
      </c>
      <c r="AY91" s="39">
        <f t="shared" ref="AY91:AY96" si="599">MINUTE(AX91)</f>
        <v>9</v>
      </c>
      <c r="AZ91" s="11"/>
      <c r="BC91" s="43"/>
      <c r="BD91" s="22">
        <v>1.8055555555555557E-2</v>
      </c>
      <c r="BE91" s="414" t="s">
        <v>227</v>
      </c>
      <c r="BF91" s="4">
        <f t="shared" ref="BF91" si="600">BD91-$A91</f>
        <v>8.333333333333335E-3</v>
      </c>
      <c r="BG91" s="39">
        <f t="shared" ref="BG91" si="601">MINUTE(BF91)</f>
        <v>12</v>
      </c>
      <c r="BH91" s="11"/>
      <c r="BK91" s="43"/>
      <c r="BL91" s="45"/>
      <c r="BO91" s="43"/>
      <c r="BP91" s="11"/>
      <c r="BS91" s="43"/>
      <c r="BT91" s="22">
        <v>1.5277777777777777E-2</v>
      </c>
      <c r="BU91" s="551" t="s">
        <v>247</v>
      </c>
      <c r="BV91" s="4">
        <f t="shared" ref="BV91:BV107" si="602">BT91-$A91</f>
        <v>5.5555555555555549E-3</v>
      </c>
      <c r="BW91" s="39">
        <f t="shared" ref="BW91:BW107" si="603">MINUTE(BV91)</f>
        <v>8</v>
      </c>
      <c r="BX91" s="11"/>
      <c r="CA91" s="43"/>
      <c r="CB91" s="22">
        <v>2.4999999999999998E-2</v>
      </c>
      <c r="CC91" s="614" t="s">
        <v>227</v>
      </c>
      <c r="CD91" s="4">
        <f t="shared" ref="CD91:CD102" si="604">CB91-$A91</f>
        <v>1.5277777777777776E-2</v>
      </c>
      <c r="CE91" s="39">
        <f t="shared" ref="CE91:CE102" si="605">MINUTE(CD91)</f>
        <v>22</v>
      </c>
      <c r="CF91" s="33"/>
      <c r="CI91" s="43"/>
      <c r="CJ91" s="11"/>
      <c r="CM91" s="43"/>
      <c r="CN91" s="11"/>
      <c r="CQ91" s="43"/>
      <c r="CR91" s="22">
        <v>1.5972222222222224E-2</v>
      </c>
      <c r="CS91" s="756" t="s">
        <v>227</v>
      </c>
      <c r="CT91" s="4">
        <f t="shared" ref="CT91:CT108" si="606">CR91-$A91</f>
        <v>6.2500000000000021E-3</v>
      </c>
      <c r="CU91" s="39">
        <f t="shared" ref="CU91:CU108" si="607">MINUTE(CT91)</f>
        <v>9</v>
      </c>
      <c r="CV91" s="11"/>
      <c r="CY91" s="43"/>
      <c r="CZ91" s="22">
        <v>1.6666666666666666E-2</v>
      </c>
      <c r="DA91" s="836" t="s">
        <v>202</v>
      </c>
      <c r="DB91" s="4">
        <f t="shared" ref="DB91" si="608">CZ91-$A91</f>
        <v>6.9444444444444441E-3</v>
      </c>
      <c r="DC91" s="39">
        <f t="shared" ref="DC91" si="609">MINUTE(DB91)</f>
        <v>10</v>
      </c>
      <c r="DD91" s="22">
        <v>1.9444444444444445E-2</v>
      </c>
      <c r="DE91" s="848" t="s">
        <v>227</v>
      </c>
      <c r="DF91" s="4">
        <f t="shared" ref="DF91" si="610">DD91-$A91</f>
        <v>9.7222222222222224E-3</v>
      </c>
      <c r="DG91" s="39">
        <f t="shared" ref="DG91" si="611">MINUTE(DF91)</f>
        <v>14</v>
      </c>
    </row>
    <row r="92" spans="1:111" s="5" customFormat="1">
      <c r="A92" s="5" t="s">
        <v>91</v>
      </c>
      <c r="B92" s="5" t="s">
        <v>43</v>
      </c>
      <c r="C92" s="15" t="s">
        <v>14</v>
      </c>
      <c r="D92" s="45"/>
      <c r="G92" s="41"/>
      <c r="H92" s="46">
        <v>1.7361111111111112E-2</v>
      </c>
      <c r="I92" s="5" t="s">
        <v>192</v>
      </c>
      <c r="J92" s="4">
        <f t="shared" si="592"/>
        <v>4.8611111111111129E-3</v>
      </c>
      <c r="K92" s="39">
        <f t="shared" si="593"/>
        <v>7</v>
      </c>
      <c r="L92" s="46">
        <v>6.25E-2</v>
      </c>
      <c r="M92" s="5" t="s">
        <v>183</v>
      </c>
      <c r="N92" s="4">
        <f t="shared" ref="N92:N94" si="612">L92-$A92</f>
        <v>0.05</v>
      </c>
      <c r="O92" s="39">
        <f t="shared" ref="O92:O94" si="613">MINUTE(N92)</f>
        <v>12</v>
      </c>
      <c r="P92" s="22">
        <v>1.8055555555555557E-2</v>
      </c>
      <c r="Q92" s="118" t="s">
        <v>192</v>
      </c>
      <c r="R92" s="4">
        <f t="shared" si="594"/>
        <v>5.5555555555555584E-3</v>
      </c>
      <c r="S92" s="39">
        <f t="shared" si="595"/>
        <v>8</v>
      </c>
      <c r="T92" s="45"/>
      <c r="W92" s="43"/>
      <c r="X92" s="33"/>
      <c r="AA92" s="43"/>
      <c r="AB92" s="22">
        <v>2.2916666666666669E-2</v>
      </c>
      <c r="AC92" s="159" t="s">
        <v>14</v>
      </c>
      <c r="AD92" s="4">
        <f t="shared" si="596"/>
        <v>1.041666666666667E-2</v>
      </c>
      <c r="AE92" s="39">
        <f t="shared" si="597"/>
        <v>15</v>
      </c>
      <c r="AF92" s="33"/>
      <c r="AI92" s="43"/>
      <c r="AJ92" s="45"/>
      <c r="AM92" s="43"/>
      <c r="AN92" s="45"/>
      <c r="AQ92" s="43"/>
      <c r="AR92" s="45"/>
      <c r="AU92" s="43"/>
      <c r="AV92" s="22">
        <v>1.8055555555555557E-2</v>
      </c>
      <c r="AW92" s="348" t="s">
        <v>14</v>
      </c>
      <c r="AX92" s="4">
        <f t="shared" si="598"/>
        <v>5.5555555555555584E-3</v>
      </c>
      <c r="AY92" s="39">
        <f t="shared" si="599"/>
        <v>8</v>
      </c>
      <c r="AZ92" s="11"/>
      <c r="BC92" s="43"/>
      <c r="BD92" s="11"/>
      <c r="BG92" s="43"/>
      <c r="BH92" s="22">
        <v>2.4305555555555556E-2</v>
      </c>
      <c r="BI92" s="426" t="s">
        <v>14</v>
      </c>
      <c r="BJ92" s="4">
        <f t="shared" ref="BJ92:BJ93" si="614">BH92-$A92</f>
        <v>1.1805555555555557E-2</v>
      </c>
      <c r="BK92" s="39">
        <f t="shared" ref="BK92:BK93" si="615">MINUTE(BJ92)</f>
        <v>17</v>
      </c>
      <c r="BL92" s="45"/>
      <c r="BO92" s="43"/>
      <c r="BP92" s="22">
        <v>1.8749999999999999E-2</v>
      </c>
      <c r="BQ92" s="498" t="s">
        <v>183</v>
      </c>
      <c r="BR92" s="4">
        <f t="shared" ref="BR92" si="616">BP92-$A92</f>
        <v>6.2500000000000003E-3</v>
      </c>
      <c r="BS92" s="39">
        <f t="shared" ref="BS92" si="617">MINUTE(BR92)</f>
        <v>9</v>
      </c>
      <c r="BT92" s="22">
        <v>1.7361111111111112E-2</v>
      </c>
      <c r="BU92" s="551" t="s">
        <v>183</v>
      </c>
      <c r="BV92" s="4">
        <f t="shared" si="602"/>
        <v>4.8611111111111129E-3</v>
      </c>
      <c r="BW92" s="39">
        <f t="shared" si="603"/>
        <v>7</v>
      </c>
      <c r="BX92" s="11"/>
      <c r="CA92" s="43"/>
      <c r="CB92" s="22">
        <v>2.7777777777777776E-2</v>
      </c>
      <c r="CC92" s="614" t="s">
        <v>183</v>
      </c>
      <c r="CD92" s="4">
        <f t="shared" si="604"/>
        <v>1.5277777777777777E-2</v>
      </c>
      <c r="CE92" s="39">
        <f t="shared" si="605"/>
        <v>22</v>
      </c>
      <c r="CF92" s="33"/>
      <c r="CI92" s="43"/>
      <c r="CJ92" s="22">
        <v>1.6666666666666666E-2</v>
      </c>
      <c r="CK92" s="686" t="s">
        <v>14</v>
      </c>
      <c r="CL92" s="4">
        <f t="shared" ref="CL92:CL93" si="618">CJ92-$A92</f>
        <v>4.1666666666666675E-3</v>
      </c>
      <c r="CM92" s="39">
        <f t="shared" ref="CM92:CM93" si="619">MINUTE(CL92)</f>
        <v>6</v>
      </c>
      <c r="CN92" s="22">
        <v>2.2222222222222223E-2</v>
      </c>
      <c r="CO92" s="706" t="s">
        <v>183</v>
      </c>
      <c r="CP92" s="4">
        <f t="shared" ref="CP92" si="620">CN92-$A92</f>
        <v>9.7222222222222241E-3</v>
      </c>
      <c r="CQ92" s="39">
        <f t="shared" ref="CQ92" si="621">MINUTE(CP92)</f>
        <v>14</v>
      </c>
      <c r="CR92" s="22">
        <v>2.4305555555555556E-2</v>
      </c>
      <c r="CS92" s="756" t="s">
        <v>183</v>
      </c>
      <c r="CT92" s="4">
        <f t="shared" si="606"/>
        <v>1.1805555555555557E-2</v>
      </c>
      <c r="CU92" s="39">
        <f t="shared" si="607"/>
        <v>17</v>
      </c>
      <c r="CV92" s="11"/>
      <c r="CY92" s="43"/>
      <c r="CZ92" s="11"/>
      <c r="DC92" s="43"/>
      <c r="DD92" s="11"/>
      <c r="DG92" s="43"/>
    </row>
    <row r="93" spans="1:111" s="5" customFormat="1">
      <c r="A93" s="5" t="s">
        <v>92</v>
      </c>
      <c r="B93" s="5" t="s">
        <v>44</v>
      </c>
      <c r="C93" s="15" t="s">
        <v>17</v>
      </c>
      <c r="D93" s="45"/>
      <c r="F93" s="4"/>
      <c r="G93" s="41"/>
      <c r="H93" s="46">
        <v>3.2638888888888891E-2</v>
      </c>
      <c r="I93" s="5">
        <v>60</v>
      </c>
      <c r="J93" s="4">
        <f t="shared" si="592"/>
        <v>1.111111111111111E-2</v>
      </c>
      <c r="K93" s="39">
        <f t="shared" si="593"/>
        <v>16</v>
      </c>
      <c r="L93" s="46">
        <v>4.9999999999999996E-2</v>
      </c>
      <c r="M93" s="5">
        <v>60</v>
      </c>
      <c r="N93" s="4">
        <f t="shared" si="612"/>
        <v>2.8472222222222215E-2</v>
      </c>
      <c r="O93" s="39">
        <f t="shared" si="613"/>
        <v>41</v>
      </c>
      <c r="P93" s="22">
        <v>2.9166666666666664E-2</v>
      </c>
      <c r="Q93" s="118">
        <v>0</v>
      </c>
      <c r="R93" s="4">
        <f t="shared" si="594"/>
        <v>7.6388888888888826E-3</v>
      </c>
      <c r="S93" s="39">
        <f t="shared" si="595"/>
        <v>11</v>
      </c>
      <c r="T93" s="45"/>
      <c r="W93" s="43"/>
      <c r="X93" s="33"/>
      <c r="AA93" s="43"/>
      <c r="AB93" s="11"/>
      <c r="AE93" s="43"/>
      <c r="AF93" s="33"/>
      <c r="AI93" s="43"/>
      <c r="AJ93" s="45"/>
      <c r="AM93" s="43"/>
      <c r="AN93" s="45"/>
      <c r="AQ93" s="43"/>
      <c r="AR93" s="46">
        <v>4.1666666666666664E-2</v>
      </c>
      <c r="AS93" s="5" t="s">
        <v>220</v>
      </c>
      <c r="AT93" s="4">
        <f t="shared" ref="AT93" si="622">AR93-$A93</f>
        <v>2.0138888888888883E-2</v>
      </c>
      <c r="AU93" s="39">
        <f t="shared" ref="AU93" si="623">MINUTE(AT93)</f>
        <v>29</v>
      </c>
      <c r="AV93" s="22">
        <v>3.2638888888888891E-2</v>
      </c>
      <c r="AW93" s="349">
        <v>2.2916666666666665</v>
      </c>
      <c r="AX93" s="4">
        <f t="shared" si="598"/>
        <v>1.111111111111111E-2</v>
      </c>
      <c r="AY93" s="39">
        <f t="shared" si="599"/>
        <v>16</v>
      </c>
      <c r="AZ93" s="22"/>
      <c r="BA93" s="373"/>
      <c r="BB93" s="4"/>
      <c r="BC93" s="39"/>
      <c r="BD93" s="11"/>
      <c r="BG93" s="43"/>
      <c r="BH93" s="22">
        <v>7.2222222222222229E-2</v>
      </c>
      <c r="BI93" s="427">
        <v>1.7243055555555555</v>
      </c>
      <c r="BJ93" s="4">
        <f t="shared" si="614"/>
        <v>5.0694444444444445E-2</v>
      </c>
      <c r="BK93" s="39">
        <f t="shared" si="615"/>
        <v>13</v>
      </c>
      <c r="BL93" s="45"/>
      <c r="BO93" s="43"/>
      <c r="BP93" s="11"/>
      <c r="BS93" s="43"/>
      <c r="BT93" s="22">
        <v>3.0555555555555555E-2</v>
      </c>
      <c r="BU93" s="551">
        <v>1958</v>
      </c>
      <c r="BV93" s="4">
        <f t="shared" si="602"/>
        <v>9.0277777777777735E-3</v>
      </c>
      <c r="BW93" s="39">
        <f t="shared" si="603"/>
        <v>13</v>
      </c>
      <c r="BX93" s="11"/>
      <c r="CA93" s="43"/>
      <c r="CB93" s="22">
        <v>3.4722222222222224E-2</v>
      </c>
      <c r="CC93" s="615">
        <v>2.3361111111111112</v>
      </c>
      <c r="CD93" s="4">
        <f t="shared" si="604"/>
        <v>1.3194444444444443E-2</v>
      </c>
      <c r="CE93" s="39">
        <f t="shared" si="605"/>
        <v>19</v>
      </c>
      <c r="CF93" s="33"/>
      <c r="CI93" s="43"/>
      <c r="CJ93" s="22">
        <v>3.125E-2</v>
      </c>
      <c r="CK93" s="686">
        <v>60</v>
      </c>
      <c r="CL93" s="4">
        <f t="shared" si="618"/>
        <v>9.7222222222222189E-3</v>
      </c>
      <c r="CM93" s="39">
        <f t="shared" si="619"/>
        <v>14</v>
      </c>
      <c r="CN93" s="22"/>
      <c r="CO93" s="706"/>
      <c r="CQ93" s="43"/>
      <c r="CR93" s="22">
        <v>2.5694444444444447E-2</v>
      </c>
      <c r="CS93" s="756">
        <v>59</v>
      </c>
      <c r="CT93" s="4">
        <f t="shared" si="606"/>
        <v>4.1666666666666657E-3</v>
      </c>
      <c r="CU93" s="39">
        <f t="shared" si="607"/>
        <v>6</v>
      </c>
      <c r="CV93" s="11"/>
      <c r="CY93" s="43"/>
      <c r="CZ93" s="22">
        <v>2.5694444444444447E-2</v>
      </c>
      <c r="DA93" s="836">
        <v>0</v>
      </c>
      <c r="DB93" s="4">
        <f t="shared" ref="DB93:DB94" si="624">CZ93-$A93</f>
        <v>4.1666666666666657E-3</v>
      </c>
      <c r="DC93" s="39">
        <f t="shared" ref="DC93:DC94" si="625">MINUTE(DB93)</f>
        <v>6</v>
      </c>
      <c r="DD93" s="11"/>
      <c r="DG93" s="43"/>
    </row>
    <row r="94" spans="1:111" s="5" customFormat="1">
      <c r="A94" s="5" t="s">
        <v>93</v>
      </c>
      <c r="B94" s="5" t="s">
        <v>45</v>
      </c>
      <c r="C94" s="15" t="s">
        <v>14</v>
      </c>
      <c r="D94" s="45"/>
      <c r="F94" s="4"/>
      <c r="G94" s="41"/>
      <c r="H94" s="46">
        <v>3.4722222222222224E-2</v>
      </c>
      <c r="I94" s="5" t="s">
        <v>192</v>
      </c>
      <c r="J94" s="4">
        <f t="shared" si="592"/>
        <v>3.4722222222222238E-3</v>
      </c>
      <c r="K94" s="39">
        <f t="shared" si="593"/>
        <v>5</v>
      </c>
      <c r="L94" s="46">
        <v>3.6111111111111115E-2</v>
      </c>
      <c r="M94" s="5" t="s">
        <v>183</v>
      </c>
      <c r="N94" s="4">
        <f t="shared" si="612"/>
        <v>4.8611111111111147E-3</v>
      </c>
      <c r="O94" s="39">
        <f t="shared" si="613"/>
        <v>7</v>
      </c>
      <c r="P94" s="22">
        <v>4.0972222222222222E-2</v>
      </c>
      <c r="Q94" s="118" t="s">
        <v>192</v>
      </c>
      <c r="R94" s="4">
        <f t="shared" si="594"/>
        <v>9.7222222222222224E-3</v>
      </c>
      <c r="S94" s="39">
        <f t="shared" si="595"/>
        <v>14</v>
      </c>
      <c r="T94" s="46">
        <v>3.5416666666666666E-2</v>
      </c>
      <c r="U94" s="5" t="s">
        <v>183</v>
      </c>
      <c r="V94" s="4">
        <f t="shared" ref="V94" si="626">T94-$A94</f>
        <v>4.1666666666666657E-3</v>
      </c>
      <c r="W94" s="39">
        <f t="shared" ref="W94" si="627">MINUTE(V94)</f>
        <v>6</v>
      </c>
      <c r="X94" s="33"/>
      <c r="AA94" s="43"/>
      <c r="AB94" s="22">
        <v>4.7222222222222221E-2</v>
      </c>
      <c r="AC94" s="159" t="s">
        <v>14</v>
      </c>
      <c r="AD94" s="4">
        <f t="shared" ref="AD94" si="628">AB94-$A94</f>
        <v>1.5972222222222221E-2</v>
      </c>
      <c r="AE94" s="39">
        <f t="shared" ref="AE94" si="629">MINUTE(AD94)</f>
        <v>23</v>
      </c>
      <c r="AF94" s="33"/>
      <c r="AI94" s="43"/>
      <c r="AJ94" s="45"/>
      <c r="AM94" s="43"/>
      <c r="AN94" s="46">
        <v>3.5416666666666666E-2</v>
      </c>
      <c r="AO94" s="5" t="s">
        <v>183</v>
      </c>
      <c r="AP94" s="4">
        <f t="shared" ref="AP94:AP103" si="630">AN94-$A94</f>
        <v>4.1666666666666657E-3</v>
      </c>
      <c r="AQ94" s="39">
        <f t="shared" ref="AQ94:AQ103" si="631">MINUTE(AP94)</f>
        <v>6</v>
      </c>
      <c r="AR94" s="45"/>
      <c r="AU94" s="43"/>
      <c r="AV94" s="22">
        <v>3.4027777777777775E-2</v>
      </c>
      <c r="AW94" s="348" t="s">
        <v>14</v>
      </c>
      <c r="AX94" s="4">
        <f t="shared" si="598"/>
        <v>2.7777777777777748E-3</v>
      </c>
      <c r="AY94" s="39">
        <f t="shared" si="599"/>
        <v>4</v>
      </c>
      <c r="AZ94" s="11"/>
      <c r="BC94" s="43"/>
      <c r="BD94" s="22">
        <v>3.6111111111111115E-2</v>
      </c>
      <c r="BE94" s="414" t="s">
        <v>183</v>
      </c>
      <c r="BF94" s="4">
        <f t="shared" ref="BF94" si="632">BD94-$A94</f>
        <v>4.8611111111111147E-3</v>
      </c>
      <c r="BG94" s="39">
        <f t="shared" ref="BG94" si="633">MINUTE(BF94)</f>
        <v>7</v>
      </c>
      <c r="BH94" s="11"/>
      <c r="BK94" s="43"/>
      <c r="BL94" s="45"/>
      <c r="BO94" s="43"/>
      <c r="BP94" s="22">
        <v>3.4722222222222224E-2</v>
      </c>
      <c r="BQ94" s="498" t="s">
        <v>183</v>
      </c>
      <c r="BR94" s="4">
        <f t="shared" ref="BR94:BR95" si="634">BP94-$A94</f>
        <v>3.4722222222222238E-3</v>
      </c>
      <c r="BS94" s="39">
        <f t="shared" ref="BS94:BS95" si="635">MINUTE(BR94)</f>
        <v>5</v>
      </c>
      <c r="BT94" s="22">
        <v>3.7499999999999999E-2</v>
      </c>
      <c r="BU94" s="551" t="s">
        <v>255</v>
      </c>
      <c r="BV94" s="4">
        <f t="shared" si="602"/>
        <v>6.2499999999999986E-3</v>
      </c>
      <c r="BW94" s="39">
        <f t="shared" si="603"/>
        <v>9</v>
      </c>
      <c r="BX94" s="22">
        <v>4.3750000000000004E-2</v>
      </c>
      <c r="BY94" s="557" t="s">
        <v>183</v>
      </c>
      <c r="BZ94" s="4">
        <f t="shared" ref="BZ94:BZ95" si="636">BX94-$A94</f>
        <v>1.2500000000000004E-2</v>
      </c>
      <c r="CA94" s="39">
        <f t="shared" ref="CA94:CA95" si="637">MINUTE(BZ94)</f>
        <v>18</v>
      </c>
      <c r="CB94" s="22">
        <v>3.8194444444444441E-2</v>
      </c>
      <c r="CC94" s="614" t="s">
        <v>183</v>
      </c>
      <c r="CD94" s="4">
        <f t="shared" si="604"/>
        <v>6.9444444444444406E-3</v>
      </c>
      <c r="CE94" s="39">
        <f t="shared" si="605"/>
        <v>10</v>
      </c>
      <c r="CF94" s="33"/>
      <c r="CI94" s="43"/>
      <c r="CJ94" s="11"/>
      <c r="CM94" s="43"/>
      <c r="CN94" s="22">
        <v>4.6527777777777779E-2</v>
      </c>
      <c r="CO94" s="706" t="s">
        <v>183</v>
      </c>
      <c r="CP94" s="4">
        <f t="shared" ref="CP94:CP95" si="638">CN94-$A94</f>
        <v>1.5277777777777779E-2</v>
      </c>
      <c r="CQ94" s="39">
        <f t="shared" ref="CQ94:CQ95" si="639">MINUTE(CP94)</f>
        <v>22</v>
      </c>
      <c r="CR94" s="22">
        <v>4.0972222222222222E-2</v>
      </c>
      <c r="CS94" s="756" t="s">
        <v>183</v>
      </c>
      <c r="CT94" s="4">
        <f t="shared" si="606"/>
        <v>9.7222222222222224E-3</v>
      </c>
      <c r="CU94" s="39">
        <f t="shared" si="607"/>
        <v>14</v>
      </c>
      <c r="CV94" s="11"/>
      <c r="CY94" s="43"/>
      <c r="CZ94" s="22">
        <v>3.6805555555555557E-2</v>
      </c>
      <c r="DA94" s="836" t="s">
        <v>269</v>
      </c>
      <c r="DB94" s="4">
        <f t="shared" si="624"/>
        <v>5.5555555555555566E-3</v>
      </c>
      <c r="DC94" s="39">
        <f t="shared" si="625"/>
        <v>8</v>
      </c>
      <c r="DD94" s="11"/>
      <c r="DG94" s="43"/>
    </row>
    <row r="95" spans="1:111" s="5" customFormat="1">
      <c r="A95" s="5" t="s">
        <v>94</v>
      </c>
      <c r="B95" s="5" t="s">
        <v>46</v>
      </c>
      <c r="C95" s="15" t="s">
        <v>16</v>
      </c>
      <c r="D95" s="46"/>
      <c r="F95" s="4"/>
      <c r="G95" s="41"/>
      <c r="H95" s="46">
        <v>5.7638888888888885E-2</v>
      </c>
      <c r="I95" s="5" t="s">
        <v>196</v>
      </c>
      <c r="J95" s="4">
        <f t="shared" si="592"/>
        <v>5.5555555555555497E-3</v>
      </c>
      <c r="K95" s="39">
        <f t="shared" si="593"/>
        <v>8</v>
      </c>
      <c r="L95" s="45"/>
      <c r="O95" s="43"/>
      <c r="P95" s="11"/>
      <c r="R95" s="4"/>
      <c r="S95" s="39"/>
      <c r="T95" s="45"/>
      <c r="W95" s="43"/>
      <c r="X95" s="33"/>
      <c r="AA95" s="43"/>
      <c r="AB95" s="11"/>
      <c r="AE95" s="43"/>
      <c r="AF95" s="33"/>
      <c r="AI95" s="43"/>
      <c r="AJ95" s="45"/>
      <c r="AM95" s="43"/>
      <c r="AN95" s="46">
        <v>5.7638888888888885E-2</v>
      </c>
      <c r="AO95" s="5" t="s">
        <v>172</v>
      </c>
      <c r="AP95" s="4">
        <f t="shared" si="630"/>
        <v>5.5555555555555497E-3</v>
      </c>
      <c r="AQ95" s="39">
        <f t="shared" si="631"/>
        <v>8</v>
      </c>
      <c r="AR95" s="45"/>
      <c r="AU95" s="43"/>
      <c r="AV95" s="22">
        <v>5.9027777777777783E-2</v>
      </c>
      <c r="AW95" s="348" t="s">
        <v>16</v>
      </c>
      <c r="AX95" s="4">
        <f t="shared" si="598"/>
        <v>6.9444444444444475E-3</v>
      </c>
      <c r="AY95" s="39">
        <f t="shared" si="599"/>
        <v>10</v>
      </c>
      <c r="AZ95" s="11"/>
      <c r="BC95" s="43"/>
      <c r="BD95" s="11"/>
      <c r="BG95" s="43"/>
      <c r="BH95" s="11"/>
      <c r="BK95" s="43"/>
      <c r="BL95" s="45"/>
      <c r="BO95" s="43"/>
      <c r="BP95" s="22">
        <v>6.1111111111111116E-2</v>
      </c>
      <c r="BQ95" s="498" t="s">
        <v>172</v>
      </c>
      <c r="BR95" s="4">
        <f t="shared" si="634"/>
        <v>9.0277777777777804E-3</v>
      </c>
      <c r="BS95" s="39">
        <f t="shared" si="635"/>
        <v>13</v>
      </c>
      <c r="BT95" s="22">
        <v>6.458333333333334E-2</v>
      </c>
      <c r="BU95" s="551" t="s">
        <v>246</v>
      </c>
      <c r="BV95" s="4">
        <f t="shared" si="602"/>
        <v>1.2500000000000004E-2</v>
      </c>
      <c r="BW95" s="39">
        <f t="shared" si="603"/>
        <v>18</v>
      </c>
      <c r="BX95" s="22">
        <v>5.6944444444444443E-2</v>
      </c>
      <c r="BY95" s="557" t="s">
        <v>172</v>
      </c>
      <c r="BZ95" s="4">
        <f t="shared" si="636"/>
        <v>4.8611111111111077E-3</v>
      </c>
      <c r="CA95" s="39">
        <f t="shared" si="637"/>
        <v>7</v>
      </c>
      <c r="CB95" s="22">
        <v>7.3611111111111113E-2</v>
      </c>
      <c r="CC95" s="614" t="s">
        <v>172</v>
      </c>
      <c r="CD95" s="4">
        <f t="shared" si="604"/>
        <v>2.1527777777777778E-2</v>
      </c>
      <c r="CE95" s="39">
        <f t="shared" si="605"/>
        <v>31</v>
      </c>
      <c r="CF95" s="33"/>
      <c r="CI95" s="43"/>
      <c r="CJ95" s="22">
        <v>5.5555555555555552E-2</v>
      </c>
      <c r="CK95" s="686" t="s">
        <v>16</v>
      </c>
      <c r="CL95" s="4">
        <f t="shared" ref="CL95:CL99" si="640">CJ95-$A95</f>
        <v>3.4722222222222168E-3</v>
      </c>
      <c r="CM95" s="39">
        <f t="shared" ref="CM95:CM99" si="641">MINUTE(CL95)</f>
        <v>5</v>
      </c>
      <c r="CN95" s="22">
        <v>5.6944444444444443E-2</v>
      </c>
      <c r="CO95" s="706" t="s">
        <v>172</v>
      </c>
      <c r="CP95" s="4">
        <f t="shared" si="638"/>
        <v>4.8611111111111077E-3</v>
      </c>
      <c r="CQ95" s="39">
        <f t="shared" si="639"/>
        <v>7</v>
      </c>
      <c r="CR95" s="22">
        <v>5.6250000000000001E-2</v>
      </c>
      <c r="CS95" s="756" t="s">
        <v>172</v>
      </c>
      <c r="CT95" s="4">
        <f t="shared" si="606"/>
        <v>4.1666666666666657E-3</v>
      </c>
      <c r="CU95" s="39">
        <f t="shared" si="607"/>
        <v>6</v>
      </c>
      <c r="CV95" s="11"/>
      <c r="CY95" s="43"/>
      <c r="CZ95" s="11"/>
      <c r="DC95" s="43"/>
      <c r="DD95" s="22">
        <v>5.6250000000000001E-2</v>
      </c>
      <c r="DE95" s="848" t="s">
        <v>172</v>
      </c>
      <c r="DF95" s="4">
        <f t="shared" ref="DF95" si="642">DD95-$A95</f>
        <v>4.1666666666666657E-3</v>
      </c>
      <c r="DG95" s="39">
        <f t="shared" ref="DG95" si="643">MINUTE(DF95)</f>
        <v>6</v>
      </c>
    </row>
    <row r="96" spans="1:111" s="5" customFormat="1">
      <c r="A96" s="5" t="s">
        <v>95</v>
      </c>
      <c r="B96" s="5" t="s">
        <v>44</v>
      </c>
      <c r="C96" s="15" t="s">
        <v>17</v>
      </c>
      <c r="D96" s="46"/>
      <c r="E96" s="8"/>
      <c r="F96" s="4"/>
      <c r="G96" s="41"/>
      <c r="H96" s="46">
        <v>7.0833333333333331E-2</v>
      </c>
      <c r="I96" s="5">
        <v>60</v>
      </c>
      <c r="J96" s="4">
        <f t="shared" si="592"/>
        <v>1.2500000000000004E-2</v>
      </c>
      <c r="K96" s="39">
        <f t="shared" si="593"/>
        <v>18</v>
      </c>
      <c r="L96" s="45"/>
      <c r="O96" s="43"/>
      <c r="P96" s="11"/>
      <c r="R96" s="4"/>
      <c r="S96" s="39"/>
      <c r="T96" s="45"/>
      <c r="W96" s="43"/>
      <c r="X96" s="33"/>
      <c r="AA96" s="43"/>
      <c r="AB96" s="22">
        <v>6.458333333333334E-2</v>
      </c>
      <c r="AC96" s="160">
        <v>4.5138888888888888E-2</v>
      </c>
      <c r="AD96" s="4">
        <f t="shared" ref="AD96:AD97" si="644">AB96-$A96</f>
        <v>6.2500000000000125E-3</v>
      </c>
      <c r="AE96" s="39">
        <f t="shared" ref="AE96:AE97" si="645">MINUTE(AD96)</f>
        <v>9</v>
      </c>
      <c r="AF96" s="33"/>
      <c r="AI96" s="43"/>
      <c r="AJ96" s="45"/>
      <c r="AM96" s="43"/>
      <c r="AN96" s="46">
        <v>7.0833333333333331E-2</v>
      </c>
      <c r="AO96" s="5">
        <v>60</v>
      </c>
      <c r="AP96" s="4">
        <f t="shared" si="630"/>
        <v>1.2500000000000004E-2</v>
      </c>
      <c r="AQ96" s="39">
        <f t="shared" si="631"/>
        <v>18</v>
      </c>
      <c r="AR96" s="45"/>
      <c r="AU96" s="43"/>
      <c r="AV96" s="22">
        <v>6.3194444444444442E-2</v>
      </c>
      <c r="AW96" s="349">
        <v>2.0236111111111112</v>
      </c>
      <c r="AX96" s="4">
        <f t="shared" si="598"/>
        <v>4.8611111111111147E-3</v>
      </c>
      <c r="AY96" s="39">
        <f t="shared" si="599"/>
        <v>7</v>
      </c>
      <c r="AZ96" s="11"/>
      <c r="BC96" s="43"/>
      <c r="BD96" s="22">
        <v>6.25E-2</v>
      </c>
      <c r="BE96" s="414">
        <v>60</v>
      </c>
      <c r="BF96" s="4">
        <f t="shared" ref="BF96:BF97" si="646">BD96-$A96</f>
        <v>4.1666666666666727E-3</v>
      </c>
      <c r="BG96" s="39">
        <f t="shared" ref="BG96:BG97" si="647">MINUTE(BF96)</f>
        <v>6</v>
      </c>
      <c r="BH96" s="11"/>
      <c r="BK96" s="43"/>
      <c r="BL96" s="45"/>
      <c r="BO96" s="43"/>
      <c r="BP96" s="11"/>
      <c r="BS96" s="43"/>
      <c r="BT96" s="22">
        <v>6.6666666666666666E-2</v>
      </c>
      <c r="BU96" s="551">
        <v>0</v>
      </c>
      <c r="BV96" s="4">
        <f t="shared" si="602"/>
        <v>8.3333333333333384E-3</v>
      </c>
      <c r="BW96" s="39">
        <f t="shared" si="603"/>
        <v>12</v>
      </c>
      <c r="BX96" s="11"/>
      <c r="CA96" s="43"/>
      <c r="CB96" s="22">
        <v>7.6388888888888895E-2</v>
      </c>
      <c r="CC96" s="614">
        <v>60</v>
      </c>
      <c r="CD96" s="4">
        <f t="shared" si="604"/>
        <v>1.8055555555555568E-2</v>
      </c>
      <c r="CE96" s="39">
        <f t="shared" si="605"/>
        <v>26</v>
      </c>
      <c r="CF96" s="33"/>
      <c r="CI96" s="43"/>
      <c r="CJ96" s="22">
        <v>6.1111111111111116E-2</v>
      </c>
      <c r="CK96" s="686">
        <v>60</v>
      </c>
      <c r="CL96" s="4">
        <f t="shared" si="640"/>
        <v>2.7777777777777887E-3</v>
      </c>
      <c r="CM96" s="39">
        <f t="shared" si="641"/>
        <v>4</v>
      </c>
      <c r="CN96" s="11"/>
      <c r="CQ96" s="43"/>
      <c r="CR96" s="22">
        <v>6.6666666666666666E-2</v>
      </c>
      <c r="CS96" s="756">
        <v>50</v>
      </c>
      <c r="CT96" s="4">
        <f t="shared" si="606"/>
        <v>8.3333333333333384E-3</v>
      </c>
      <c r="CU96" s="39">
        <f t="shared" si="607"/>
        <v>12</v>
      </c>
      <c r="CV96" s="22">
        <v>6.25E-2</v>
      </c>
      <c r="CW96" s="783">
        <v>25</v>
      </c>
      <c r="CX96" s="4">
        <f t="shared" ref="CX96:CX97" si="648">CV96-$A96</f>
        <v>4.1666666666666727E-3</v>
      </c>
      <c r="CY96" s="39">
        <f t="shared" ref="CY96:CY97" si="649">MINUTE(CX96)</f>
        <v>6</v>
      </c>
      <c r="CZ96" s="11"/>
      <c r="DC96" s="43"/>
      <c r="DD96" s="11"/>
      <c r="DG96" s="43"/>
    </row>
    <row r="97" spans="1:111" s="5" customFormat="1">
      <c r="A97" s="5" t="s">
        <v>96</v>
      </c>
      <c r="B97" s="5" t="s">
        <v>26</v>
      </c>
      <c r="C97" s="15">
        <v>1111</v>
      </c>
      <c r="D97" s="46"/>
      <c r="F97" s="4"/>
      <c r="G97" s="41"/>
      <c r="H97" s="46">
        <v>7.6388888888888895E-2</v>
      </c>
      <c r="I97" s="5">
        <v>310</v>
      </c>
      <c r="J97" s="4">
        <f t="shared" si="592"/>
        <v>6.9444444444444614E-3</v>
      </c>
      <c r="K97" s="39">
        <f t="shared" si="593"/>
        <v>10</v>
      </c>
      <c r="L97" s="45"/>
      <c r="O97" s="43"/>
      <c r="P97" s="22">
        <v>7.3611111111111113E-2</v>
      </c>
      <c r="Q97" s="118">
        <v>1014</v>
      </c>
      <c r="R97" s="4">
        <f t="shared" si="594"/>
        <v>4.1666666666666796E-3</v>
      </c>
      <c r="S97" s="39">
        <f t="shared" si="595"/>
        <v>6</v>
      </c>
      <c r="T97" s="45"/>
      <c r="W97" s="43"/>
      <c r="X97" s="33"/>
      <c r="AA97" s="43"/>
      <c r="AB97" s="22">
        <v>7.4305555555555555E-2</v>
      </c>
      <c r="AC97" s="159">
        <v>1084</v>
      </c>
      <c r="AD97" s="4">
        <f t="shared" si="644"/>
        <v>4.8611111111111216E-3</v>
      </c>
      <c r="AE97" s="39">
        <f t="shared" si="645"/>
        <v>7</v>
      </c>
      <c r="AF97" s="33"/>
      <c r="AI97" s="43"/>
      <c r="AJ97" s="45"/>
      <c r="AM97" s="43"/>
      <c r="AN97" s="46">
        <v>7.4305555555555555E-2</v>
      </c>
      <c r="AO97" s="5">
        <v>767</v>
      </c>
      <c r="AP97" s="4">
        <f t="shared" si="630"/>
        <v>4.8611111111111216E-3</v>
      </c>
      <c r="AQ97" s="39">
        <f t="shared" si="631"/>
        <v>7</v>
      </c>
      <c r="AR97" s="45"/>
      <c r="AU97" s="43"/>
      <c r="AV97" s="11"/>
      <c r="AY97" s="43"/>
      <c r="AZ97" s="22">
        <v>7.4999999999999997E-2</v>
      </c>
      <c r="BA97" s="373">
        <v>333</v>
      </c>
      <c r="BB97" s="4">
        <f t="shared" ref="BB97" si="650">AZ97-$A97</f>
        <v>5.5555555555555636E-3</v>
      </c>
      <c r="BC97" s="39">
        <f t="shared" ref="BC97" si="651">MINUTE(BB97)</f>
        <v>8</v>
      </c>
      <c r="BD97" s="22">
        <v>8.3333333333333329E-2</v>
      </c>
      <c r="BE97" s="414">
        <v>649</v>
      </c>
      <c r="BF97" s="4">
        <f t="shared" si="646"/>
        <v>1.3888888888888895E-2</v>
      </c>
      <c r="BG97" s="39">
        <f t="shared" si="647"/>
        <v>20</v>
      </c>
      <c r="BH97" s="11"/>
      <c r="BK97" s="43"/>
      <c r="BL97" s="45"/>
      <c r="BO97" s="43"/>
      <c r="BP97" s="22">
        <v>7.9166666666666663E-2</v>
      </c>
      <c r="BQ97" s="498">
        <v>1236</v>
      </c>
      <c r="BR97" s="4">
        <f t="shared" ref="BR97" si="652">BP97-$A97</f>
        <v>9.7222222222222293E-3</v>
      </c>
      <c r="BS97" s="39">
        <f t="shared" ref="BS97" si="653">MINUTE(BR97)</f>
        <v>14</v>
      </c>
      <c r="BT97" s="22">
        <v>8.4027777777777771E-2</v>
      </c>
      <c r="BU97" s="551">
        <v>810</v>
      </c>
      <c r="BV97" s="4">
        <f t="shared" si="602"/>
        <v>1.4583333333333337E-2</v>
      </c>
      <c r="BW97" s="39">
        <f t="shared" si="603"/>
        <v>21</v>
      </c>
      <c r="BX97" s="22">
        <v>7.3611111111111113E-2</v>
      </c>
      <c r="BY97" s="557">
        <v>1014</v>
      </c>
      <c r="BZ97" s="4">
        <f t="shared" ref="BZ97" si="654">BX97-$A97</f>
        <v>4.1666666666666796E-3</v>
      </c>
      <c r="CA97" s="39">
        <f t="shared" ref="CA97" si="655">MINUTE(BZ97)</f>
        <v>6</v>
      </c>
      <c r="CB97" s="22">
        <v>7.9166666666666663E-2</v>
      </c>
      <c r="CC97" s="614">
        <v>0</v>
      </c>
      <c r="CD97" s="4">
        <f t="shared" si="604"/>
        <v>9.7222222222222293E-3</v>
      </c>
      <c r="CE97" s="39">
        <f t="shared" si="605"/>
        <v>14</v>
      </c>
      <c r="CF97" s="33"/>
      <c r="CI97" s="43"/>
      <c r="CJ97" s="22">
        <v>7.9861111111111105E-2</v>
      </c>
      <c r="CK97" s="686">
        <v>30</v>
      </c>
      <c r="CL97" s="4">
        <f t="shared" si="640"/>
        <v>1.0416666666666671E-2</v>
      </c>
      <c r="CM97" s="39">
        <f t="shared" si="641"/>
        <v>15</v>
      </c>
      <c r="CN97" s="22">
        <v>7.8472222222222221E-2</v>
      </c>
      <c r="CO97" s="706">
        <v>750</v>
      </c>
      <c r="CP97" s="4">
        <f t="shared" ref="CP97:CP98" si="656">CN97-$A97</f>
        <v>9.0277777777777873E-3</v>
      </c>
      <c r="CQ97" s="39">
        <f t="shared" ref="CQ97:CQ98" si="657">MINUTE(CP97)</f>
        <v>13</v>
      </c>
      <c r="CR97" s="22">
        <v>8.2638888888888887E-2</v>
      </c>
      <c r="CS97" s="756">
        <v>609</v>
      </c>
      <c r="CT97" s="4">
        <f t="shared" si="606"/>
        <v>1.3194444444444453E-2</v>
      </c>
      <c r="CU97" s="39">
        <f t="shared" si="607"/>
        <v>19</v>
      </c>
      <c r="CV97" s="22">
        <v>7.6388888888888895E-2</v>
      </c>
      <c r="CW97" s="783">
        <v>1004</v>
      </c>
      <c r="CX97" s="4">
        <f t="shared" si="648"/>
        <v>6.9444444444444614E-3</v>
      </c>
      <c r="CY97" s="39">
        <f t="shared" si="649"/>
        <v>10</v>
      </c>
      <c r="CZ97" s="22">
        <v>7.3611111111111113E-2</v>
      </c>
      <c r="DA97" s="836">
        <v>1028</v>
      </c>
      <c r="DB97" s="4">
        <f t="shared" ref="DB97:DB98" si="658">CZ97-$A97</f>
        <v>4.1666666666666796E-3</v>
      </c>
      <c r="DC97" s="39">
        <f t="shared" ref="DC97:DC98" si="659">MINUTE(DB97)</f>
        <v>6</v>
      </c>
      <c r="DD97" s="11"/>
      <c r="DG97" s="43"/>
    </row>
    <row r="98" spans="1:111" s="5" customFormat="1">
      <c r="A98" s="5" t="s">
        <v>79</v>
      </c>
      <c r="B98" s="5" t="s">
        <v>27</v>
      </c>
      <c r="C98" s="15">
        <v>100</v>
      </c>
      <c r="D98" s="45"/>
      <c r="F98" s="4"/>
      <c r="G98" s="41"/>
      <c r="H98" s="46">
        <v>8.7500000000000008E-2</v>
      </c>
      <c r="I98" s="5">
        <v>175</v>
      </c>
      <c r="J98" s="4">
        <f t="shared" si="592"/>
        <v>8.3333333333333454E-3</v>
      </c>
      <c r="K98" s="39">
        <f t="shared" si="593"/>
        <v>12</v>
      </c>
      <c r="L98" s="46">
        <v>9.5138888888888884E-2</v>
      </c>
      <c r="M98" s="5">
        <v>370</v>
      </c>
      <c r="N98" s="4">
        <f t="shared" ref="N98:N99" si="660">L98-$A98</f>
        <v>1.5972222222222221E-2</v>
      </c>
      <c r="O98" s="39">
        <f t="shared" ref="O98:O99" si="661">MINUTE(N98)</f>
        <v>23</v>
      </c>
      <c r="P98" s="33"/>
      <c r="S98" s="43"/>
      <c r="T98" s="45"/>
      <c r="W98" s="43"/>
      <c r="X98" s="33"/>
      <c r="AA98" s="43"/>
      <c r="AB98" s="33"/>
      <c r="AE98" s="43"/>
      <c r="AF98" s="33"/>
      <c r="AI98" s="43"/>
      <c r="AJ98" s="45"/>
      <c r="AM98" s="43"/>
      <c r="AN98" s="46">
        <v>8.7500000000000008E-2</v>
      </c>
      <c r="AO98" s="5">
        <v>175</v>
      </c>
      <c r="AP98" s="4">
        <f t="shared" si="630"/>
        <v>8.3333333333333454E-3</v>
      </c>
      <c r="AQ98" s="39">
        <f t="shared" si="631"/>
        <v>12</v>
      </c>
      <c r="AR98" s="45"/>
      <c r="AU98" s="43"/>
      <c r="AV98" s="22">
        <v>8.5416666666666655E-2</v>
      </c>
      <c r="AW98" s="348">
        <v>177</v>
      </c>
      <c r="AX98" s="4">
        <f t="shared" ref="AX98" si="662">AV98-$A98</f>
        <v>6.2499999999999917E-3</v>
      </c>
      <c r="AY98" s="39">
        <f t="shared" ref="AY98" si="663">MINUTE(AX98)</f>
        <v>9</v>
      </c>
      <c r="AZ98" s="11"/>
      <c r="BC98" s="43"/>
      <c r="BD98" s="11"/>
      <c r="BG98" s="43"/>
      <c r="BH98" s="45"/>
      <c r="BK98" s="43"/>
      <c r="BL98" s="46">
        <v>8.4027777777777771E-2</v>
      </c>
      <c r="BM98" s="5">
        <v>181</v>
      </c>
      <c r="BN98" s="4">
        <f t="shared" ref="BN98" si="664">BL98-$A98</f>
        <v>4.8611111111111077E-3</v>
      </c>
      <c r="BO98" s="39">
        <f t="shared" ref="BO98" si="665">MINUTE(BN98)</f>
        <v>7</v>
      </c>
      <c r="BP98" s="11"/>
      <c r="BS98" s="43"/>
      <c r="BT98" s="22">
        <v>7.4999999999999997E-2</v>
      </c>
      <c r="BU98" s="551">
        <v>30</v>
      </c>
      <c r="BV98" s="4"/>
      <c r="BW98" s="39"/>
      <c r="BX98" s="11"/>
      <c r="CA98" s="43"/>
      <c r="CB98" s="22">
        <v>9.930555555555555E-2</v>
      </c>
      <c r="CC98" s="614">
        <v>159</v>
      </c>
      <c r="CD98" s="4">
        <f t="shared" si="604"/>
        <v>2.0138888888888887E-2</v>
      </c>
      <c r="CE98" s="39">
        <f t="shared" si="605"/>
        <v>29</v>
      </c>
      <c r="CF98" s="33"/>
      <c r="CI98" s="43"/>
      <c r="CJ98" s="22">
        <v>9.1666666666666674E-2</v>
      </c>
      <c r="CK98" s="686">
        <v>170</v>
      </c>
      <c r="CL98" s="4">
        <f t="shared" si="640"/>
        <v>1.2500000000000011E-2</v>
      </c>
      <c r="CM98" s="39">
        <f t="shared" si="641"/>
        <v>18</v>
      </c>
      <c r="CN98" s="22">
        <v>9.2361111111111116E-2</v>
      </c>
      <c r="CO98" s="707">
        <v>0.35069444444444442</v>
      </c>
      <c r="CP98" s="4">
        <f t="shared" si="656"/>
        <v>1.3194444444444453E-2</v>
      </c>
      <c r="CQ98" s="39">
        <f t="shared" si="657"/>
        <v>19</v>
      </c>
      <c r="CR98" s="22">
        <v>8.4027777777777771E-2</v>
      </c>
      <c r="CS98" s="756">
        <v>180</v>
      </c>
      <c r="CT98" s="4">
        <f t="shared" si="606"/>
        <v>4.8611111111111077E-3</v>
      </c>
      <c r="CU98" s="39">
        <f t="shared" si="607"/>
        <v>7</v>
      </c>
      <c r="CV98" s="11"/>
      <c r="CY98" s="43"/>
      <c r="CZ98" s="22">
        <v>8.4722222222222213E-2</v>
      </c>
      <c r="DA98" s="836">
        <v>179</v>
      </c>
      <c r="DB98" s="4">
        <f t="shared" si="658"/>
        <v>5.5555555555555497E-3</v>
      </c>
      <c r="DC98" s="39">
        <f t="shared" si="659"/>
        <v>8</v>
      </c>
      <c r="DD98" s="45"/>
      <c r="DG98" s="43"/>
    </row>
    <row r="99" spans="1:111" s="5" customFormat="1">
      <c r="A99" s="5" t="s">
        <v>97</v>
      </c>
      <c r="B99" s="5" t="s">
        <v>41</v>
      </c>
      <c r="C99" s="15" t="s">
        <v>14</v>
      </c>
      <c r="D99" s="46"/>
      <c r="F99" s="4"/>
      <c r="G99" s="41"/>
      <c r="H99" s="46">
        <v>9.375E-2</v>
      </c>
      <c r="I99" s="5" t="s">
        <v>200</v>
      </c>
      <c r="J99" s="4">
        <f t="shared" si="592"/>
        <v>4.8611111111111077E-3</v>
      </c>
      <c r="K99" s="39">
        <f t="shared" si="593"/>
        <v>7</v>
      </c>
      <c r="L99" s="46">
        <v>9.9999999999999992E-2</v>
      </c>
      <c r="M99" s="5" t="s">
        <v>183</v>
      </c>
      <c r="N99" s="4">
        <f t="shared" si="660"/>
        <v>1.1111111111111099E-2</v>
      </c>
      <c r="O99" s="39">
        <f t="shared" si="661"/>
        <v>16</v>
      </c>
      <c r="P99" s="33"/>
      <c r="S99" s="43"/>
      <c r="T99" s="46">
        <v>9.8611111111111108E-2</v>
      </c>
      <c r="U99" s="5" t="s">
        <v>183</v>
      </c>
      <c r="V99" s="4">
        <f t="shared" ref="V99" si="666">T99-$A99</f>
        <v>9.7222222222222154E-3</v>
      </c>
      <c r="W99" s="39">
        <f t="shared" ref="W99" si="667">MINUTE(V99)</f>
        <v>14</v>
      </c>
      <c r="X99" s="33"/>
      <c r="AA99" s="43"/>
      <c r="AB99" s="33"/>
      <c r="AE99" s="43"/>
      <c r="AF99" s="33"/>
      <c r="AI99" s="43"/>
      <c r="AJ99" s="45"/>
      <c r="AM99" s="43"/>
      <c r="AN99" s="45"/>
      <c r="AP99" s="4"/>
      <c r="AQ99" s="39"/>
      <c r="AR99" s="45"/>
      <c r="AU99" s="43"/>
      <c r="AV99" s="11"/>
      <c r="AY99" s="43"/>
      <c r="AZ99" s="11"/>
      <c r="BC99" s="43"/>
      <c r="BD99" s="11"/>
      <c r="BG99" s="43"/>
      <c r="BH99" s="45"/>
      <c r="BK99" s="43"/>
      <c r="BL99" s="45"/>
      <c r="BO99" s="43"/>
      <c r="BP99" s="11"/>
      <c r="BS99" s="43"/>
      <c r="BT99" s="22">
        <v>9.375E-2</v>
      </c>
      <c r="BU99" s="551" t="s">
        <v>255</v>
      </c>
      <c r="BV99" s="4">
        <f t="shared" si="602"/>
        <v>4.8611111111111077E-3</v>
      </c>
      <c r="BW99" s="39">
        <f t="shared" si="603"/>
        <v>7</v>
      </c>
      <c r="BX99" s="22">
        <v>0.1013888888888889</v>
      </c>
      <c r="BY99" s="557" t="s">
        <v>183</v>
      </c>
      <c r="BZ99" s="4">
        <f t="shared" ref="BZ99" si="668">BX99-$A99</f>
        <v>1.2500000000000011E-2</v>
      </c>
      <c r="CA99" s="39">
        <f t="shared" ref="CA99" si="669">MINUTE(BZ99)</f>
        <v>18</v>
      </c>
      <c r="CB99" s="22">
        <v>0.10347222222222223</v>
      </c>
      <c r="CC99" s="614" t="s">
        <v>183</v>
      </c>
      <c r="CD99" s="4">
        <f t="shared" si="604"/>
        <v>1.4583333333333337E-2</v>
      </c>
      <c r="CE99" s="39">
        <f t="shared" si="605"/>
        <v>21</v>
      </c>
      <c r="CF99" s="33"/>
      <c r="CI99" s="43"/>
      <c r="CJ99" s="22">
        <v>9.7222222222222224E-2</v>
      </c>
      <c r="CK99" s="686" t="s">
        <v>14</v>
      </c>
      <c r="CL99" s="4">
        <f t="shared" si="640"/>
        <v>8.3333333333333315E-3</v>
      </c>
      <c r="CM99" s="39">
        <f t="shared" si="641"/>
        <v>12</v>
      </c>
      <c r="CN99" s="11"/>
      <c r="CQ99" s="43"/>
      <c r="CR99" s="22">
        <v>9.5833333333333326E-2</v>
      </c>
      <c r="CS99" s="756" t="s">
        <v>183</v>
      </c>
      <c r="CT99" s="4">
        <f t="shared" si="606"/>
        <v>6.9444444444444337E-3</v>
      </c>
      <c r="CU99" s="39">
        <f t="shared" si="607"/>
        <v>10</v>
      </c>
      <c r="CV99" s="22">
        <v>9.3055555555555558E-2</v>
      </c>
      <c r="CW99" s="783" t="s">
        <v>183</v>
      </c>
      <c r="CX99" s="4">
        <f t="shared" ref="CX99:CX100" si="670">CV99-$A99</f>
        <v>4.1666666666666657E-3</v>
      </c>
      <c r="CY99" s="39">
        <f t="shared" ref="CY99:CY100" si="671">MINUTE(CX99)</f>
        <v>6</v>
      </c>
      <c r="CZ99" s="11"/>
      <c r="DC99" s="43"/>
      <c r="DD99" s="45"/>
      <c r="DG99" s="43"/>
    </row>
    <row r="100" spans="1:111" s="5" customFormat="1">
      <c r="A100" s="5" t="s">
        <v>98</v>
      </c>
      <c r="B100" s="5" t="s">
        <v>42</v>
      </c>
      <c r="C100" s="15" t="s">
        <v>21</v>
      </c>
      <c r="D100" s="45"/>
      <c r="G100" s="41"/>
      <c r="H100" s="46">
        <v>0.10277777777777779</v>
      </c>
      <c r="I100" s="5" t="s">
        <v>21</v>
      </c>
      <c r="J100" s="4">
        <f t="shared" ref="J100:J108" si="672">H100-$A100</f>
        <v>3.4722222222222376E-3</v>
      </c>
      <c r="K100" s="39">
        <f t="shared" ref="K100:K108" si="673">MINUTE(J100)</f>
        <v>5</v>
      </c>
      <c r="L100" s="45"/>
      <c r="O100" s="43"/>
      <c r="P100" s="33"/>
      <c r="S100" s="43"/>
      <c r="T100" s="45"/>
      <c r="W100" s="43"/>
      <c r="X100" s="33"/>
      <c r="AA100" s="43"/>
      <c r="AB100" s="33"/>
      <c r="AE100" s="43"/>
      <c r="AF100" s="33"/>
      <c r="AI100" s="43"/>
      <c r="AJ100" s="45"/>
      <c r="AM100" s="43"/>
      <c r="AN100" s="46">
        <v>0.10208333333333335</v>
      </c>
      <c r="AO100" s="5" t="s">
        <v>124</v>
      </c>
      <c r="AP100" s="4">
        <f t="shared" si="630"/>
        <v>2.7777777777777957E-3</v>
      </c>
      <c r="AQ100" s="39">
        <f t="shared" si="631"/>
        <v>4</v>
      </c>
      <c r="AR100" s="45"/>
      <c r="AU100" s="43"/>
      <c r="AV100" s="11"/>
      <c r="AY100" s="43"/>
      <c r="AZ100" s="11"/>
      <c r="BC100" s="43"/>
      <c r="BD100" s="22">
        <v>0.10347222222222223</v>
      </c>
      <c r="BE100" s="414" t="s">
        <v>124</v>
      </c>
      <c r="BF100" s="4">
        <f t="shared" ref="BF100" si="674">BD100-$A100</f>
        <v>4.1666666666666796E-3</v>
      </c>
      <c r="BG100" s="39">
        <f t="shared" ref="BG100" si="675">MINUTE(BF100)</f>
        <v>6</v>
      </c>
      <c r="BH100" s="22">
        <v>0.10902777777777778</v>
      </c>
      <c r="BI100" s="426" t="s">
        <v>21</v>
      </c>
      <c r="BJ100" s="4">
        <f t="shared" ref="BJ100" si="676">BH100-$A100</f>
        <v>9.7222222222222293E-3</v>
      </c>
      <c r="BK100" s="39">
        <f t="shared" ref="BK100" si="677">MINUTE(BJ100)</f>
        <v>14</v>
      </c>
      <c r="BL100" s="45"/>
      <c r="BO100" s="43"/>
      <c r="BP100" s="22">
        <v>0.10694444444444444</v>
      </c>
      <c r="BQ100" s="498" t="s">
        <v>124</v>
      </c>
      <c r="BR100" s="4">
        <f t="shared" ref="BR100:BR104" si="678">BP100-$A100</f>
        <v>7.6388888888888895E-3</v>
      </c>
      <c r="BS100" s="39">
        <f t="shared" ref="BS100:BS104" si="679">MINUTE(BR100)</f>
        <v>11</v>
      </c>
      <c r="BT100" s="22">
        <v>0.10208333333333335</v>
      </c>
      <c r="BU100" s="551" t="s">
        <v>235</v>
      </c>
      <c r="BV100" s="4">
        <f t="shared" si="602"/>
        <v>2.7777777777777957E-3</v>
      </c>
      <c r="BW100" s="39">
        <f t="shared" si="603"/>
        <v>4</v>
      </c>
      <c r="BX100" s="11"/>
      <c r="CA100" s="43"/>
      <c r="CB100" s="22">
        <v>0.10555555555555556</v>
      </c>
      <c r="CC100" s="614" t="s">
        <v>124</v>
      </c>
      <c r="CD100" s="4">
        <f t="shared" si="604"/>
        <v>6.2500000000000056E-3</v>
      </c>
      <c r="CE100" s="39">
        <f t="shared" si="605"/>
        <v>9</v>
      </c>
      <c r="CF100" s="33"/>
      <c r="CI100" s="43"/>
      <c r="CJ100" s="11"/>
      <c r="CM100" s="43"/>
      <c r="CN100" s="11"/>
      <c r="CQ100" s="43"/>
      <c r="CR100" s="22">
        <v>0.10347222222222223</v>
      </c>
      <c r="CS100" s="756" t="s">
        <v>124</v>
      </c>
      <c r="CT100" s="4">
        <f t="shared" si="606"/>
        <v>4.1666666666666796E-3</v>
      </c>
      <c r="CU100" s="39">
        <f t="shared" si="607"/>
        <v>6</v>
      </c>
      <c r="CV100" s="22">
        <v>0.10416666666666667</v>
      </c>
      <c r="CW100" s="783" t="s">
        <v>124</v>
      </c>
      <c r="CX100" s="4">
        <f t="shared" si="670"/>
        <v>4.8611111111111216E-3</v>
      </c>
      <c r="CY100" s="39">
        <f t="shared" si="671"/>
        <v>7</v>
      </c>
      <c r="CZ100" s="11"/>
      <c r="DC100" s="43"/>
      <c r="DD100" s="45"/>
      <c r="DG100" s="43"/>
    </row>
    <row r="101" spans="1:111" s="5" customFormat="1">
      <c r="A101" s="5" t="s">
        <v>99</v>
      </c>
      <c r="B101" s="5" t="s">
        <v>47</v>
      </c>
      <c r="C101" s="15" t="s">
        <v>23</v>
      </c>
      <c r="D101" s="46"/>
      <c r="G101" s="41"/>
      <c r="H101" s="46">
        <v>0.11319444444444444</v>
      </c>
      <c r="I101" s="5" t="s">
        <v>197</v>
      </c>
      <c r="J101" s="4">
        <f t="shared" si="672"/>
        <v>3.4722222222222238E-3</v>
      </c>
      <c r="K101" s="39">
        <f t="shared" si="673"/>
        <v>5</v>
      </c>
      <c r="L101" s="45"/>
      <c r="O101" s="43"/>
      <c r="P101" s="33"/>
      <c r="S101" s="43"/>
      <c r="T101" s="46"/>
      <c r="W101" s="43"/>
      <c r="X101" s="33"/>
      <c r="AA101" s="43"/>
      <c r="AB101" s="33"/>
      <c r="AE101" s="43"/>
      <c r="AF101" s="33"/>
      <c r="AI101" s="43"/>
      <c r="AJ101" s="45"/>
      <c r="AM101" s="43"/>
      <c r="AN101" s="46">
        <v>0.12638888888888888</v>
      </c>
      <c r="AO101" s="5" t="s">
        <v>214</v>
      </c>
      <c r="AP101" s="4">
        <f t="shared" si="630"/>
        <v>1.6666666666666663E-2</v>
      </c>
      <c r="AQ101" s="39">
        <f t="shared" si="631"/>
        <v>24</v>
      </c>
      <c r="AR101" s="45"/>
      <c r="AU101" s="43"/>
      <c r="AV101" s="22">
        <v>0.11875000000000001</v>
      </c>
      <c r="AW101" s="348" t="s">
        <v>23</v>
      </c>
      <c r="AX101" s="4">
        <f t="shared" ref="AX101:AX104" si="680">AV101-$A101</f>
        <v>9.0277777777777873E-3</v>
      </c>
      <c r="AY101" s="39">
        <f t="shared" ref="AY101:AY104" si="681">MINUTE(AX101)</f>
        <v>13</v>
      </c>
      <c r="AZ101" s="45"/>
      <c r="BC101" s="43"/>
      <c r="BD101" s="11"/>
      <c r="BG101" s="43"/>
      <c r="BH101" s="11"/>
      <c r="BK101" s="43"/>
      <c r="BL101" s="45"/>
      <c r="BO101" s="43"/>
      <c r="BP101" s="22">
        <v>0.125</v>
      </c>
      <c r="BQ101" s="498" t="s">
        <v>227</v>
      </c>
      <c r="BR101" s="4">
        <f t="shared" si="678"/>
        <v>1.5277777777777779E-2</v>
      </c>
      <c r="BS101" s="39">
        <f t="shared" si="679"/>
        <v>22</v>
      </c>
      <c r="BT101" s="22">
        <v>0.11527777777777777</v>
      </c>
      <c r="BU101" s="551" t="s">
        <v>247</v>
      </c>
      <c r="BV101" s="4">
        <f t="shared" si="602"/>
        <v>5.5555555555555497E-3</v>
      </c>
      <c r="BW101" s="39">
        <f t="shared" si="603"/>
        <v>8</v>
      </c>
      <c r="BX101" s="22">
        <v>0.12222222222222223</v>
      </c>
      <c r="BY101" s="557" t="s">
        <v>227</v>
      </c>
      <c r="BZ101" s="4">
        <f t="shared" ref="BZ101:BZ103" si="682">BX101-$A101</f>
        <v>1.2500000000000011E-2</v>
      </c>
      <c r="CA101" s="39">
        <f t="shared" ref="CA101:CA103" si="683">MINUTE(BZ101)</f>
        <v>18</v>
      </c>
      <c r="CB101" s="22">
        <v>0.12291666666666667</v>
      </c>
      <c r="CC101" s="614" t="s">
        <v>227</v>
      </c>
      <c r="CD101" s="4">
        <f t="shared" si="604"/>
        <v>1.3194444444444453E-2</v>
      </c>
      <c r="CE101" s="39">
        <f t="shared" si="605"/>
        <v>19</v>
      </c>
      <c r="CF101" s="33"/>
      <c r="CI101" s="43"/>
      <c r="CJ101" s="22">
        <v>0.12222222222222223</v>
      </c>
      <c r="CK101" s="686" t="s">
        <v>227</v>
      </c>
      <c r="CL101" s="4">
        <f t="shared" ref="CL101" si="684">CJ101-$A101</f>
        <v>1.2500000000000011E-2</v>
      </c>
      <c r="CM101" s="39">
        <f t="shared" ref="CM101" si="685">MINUTE(CL101)</f>
        <v>18</v>
      </c>
      <c r="CN101" s="45"/>
      <c r="CQ101" s="43"/>
      <c r="CR101" s="22">
        <v>0.1125</v>
      </c>
      <c r="CS101" s="756" t="s">
        <v>227</v>
      </c>
      <c r="CT101" s="4">
        <f t="shared" si="606"/>
        <v>2.7777777777777818E-3</v>
      </c>
      <c r="CU101" s="39">
        <f t="shared" si="607"/>
        <v>4</v>
      </c>
      <c r="CV101" s="11"/>
      <c r="CY101" s="43"/>
      <c r="CZ101" s="22">
        <v>0.11527777777777777</v>
      </c>
      <c r="DA101" s="836" t="s">
        <v>202</v>
      </c>
      <c r="DB101" s="4">
        <f t="shared" ref="DB101:DB102" si="686">CZ101-$A101</f>
        <v>5.5555555555555497E-3</v>
      </c>
      <c r="DC101" s="39">
        <f t="shared" ref="DC101:DC102" si="687">MINUTE(DB101)</f>
        <v>8</v>
      </c>
      <c r="DD101" s="22">
        <v>0.11527777777777777</v>
      </c>
      <c r="DE101" s="848" t="s">
        <v>227</v>
      </c>
      <c r="DF101" s="4">
        <f t="shared" ref="DF101" si="688">DD101-$A101</f>
        <v>5.5555555555555497E-3</v>
      </c>
      <c r="DG101" s="39">
        <f t="shared" ref="DG101" si="689">MINUTE(DF101)</f>
        <v>8</v>
      </c>
    </row>
    <row r="102" spans="1:111" s="5" customFormat="1">
      <c r="A102" s="5" t="s">
        <v>33</v>
      </c>
      <c r="B102" s="5" t="s">
        <v>48</v>
      </c>
      <c r="C102" s="15" t="s">
        <v>16</v>
      </c>
      <c r="D102" s="46">
        <v>0.13263888888888889</v>
      </c>
      <c r="E102" s="5" t="s">
        <v>172</v>
      </c>
      <c r="F102" s="4">
        <f t="shared" ref="F102" si="690">D102-$A102</f>
        <v>8.3333333333333315E-3</v>
      </c>
      <c r="G102" s="39">
        <f t="shared" ref="G102" si="691">MINUTE(F102)</f>
        <v>12</v>
      </c>
      <c r="H102" s="46">
        <v>0.12708333333333333</v>
      </c>
      <c r="I102" s="5" t="s">
        <v>196</v>
      </c>
      <c r="J102" s="4">
        <f t="shared" si="672"/>
        <v>2.7777777777777679E-3</v>
      </c>
      <c r="K102" s="39">
        <f t="shared" si="673"/>
        <v>4</v>
      </c>
      <c r="L102" s="45"/>
      <c r="O102" s="43"/>
      <c r="P102" s="33"/>
      <c r="S102" s="43"/>
      <c r="T102" s="46">
        <v>0.13194444444444445</v>
      </c>
      <c r="U102" s="5" t="s">
        <v>172</v>
      </c>
      <c r="V102" s="4">
        <f t="shared" ref="V102" si="692">T102-$A102</f>
        <v>7.6388888888888895E-3</v>
      </c>
      <c r="W102" s="39">
        <f t="shared" ref="W102" si="693">MINUTE(V102)</f>
        <v>11</v>
      </c>
      <c r="X102" s="33"/>
      <c r="AA102" s="43"/>
      <c r="AB102" s="33"/>
      <c r="AE102" s="43"/>
      <c r="AF102" s="33"/>
      <c r="AI102" s="43"/>
      <c r="AJ102" s="45"/>
      <c r="AM102" s="43"/>
      <c r="AN102" s="46">
        <v>0.1423611111111111</v>
      </c>
      <c r="AO102" s="5" t="s">
        <v>172</v>
      </c>
      <c r="AP102" s="4">
        <f t="shared" si="630"/>
        <v>1.8055555555555547E-2</v>
      </c>
      <c r="AQ102" s="39">
        <f t="shared" si="631"/>
        <v>26</v>
      </c>
      <c r="AR102" s="46">
        <v>0.1388888888888889</v>
      </c>
      <c r="AS102" s="5" t="s">
        <v>172</v>
      </c>
      <c r="AT102" s="4">
        <f t="shared" ref="AT102" si="694">AR102-$A102</f>
        <v>1.4583333333333337E-2</v>
      </c>
      <c r="AU102" s="39">
        <f t="shared" ref="AU102" si="695">MINUTE(AT102)</f>
        <v>21</v>
      </c>
      <c r="AV102" s="22">
        <v>0.13194444444444445</v>
      </c>
      <c r="AW102" s="348" t="s">
        <v>16</v>
      </c>
      <c r="AX102" s="4">
        <f t="shared" si="680"/>
        <v>7.6388888888888895E-3</v>
      </c>
      <c r="AY102" s="39">
        <f t="shared" si="681"/>
        <v>11</v>
      </c>
      <c r="AZ102" s="45"/>
      <c r="BC102" s="43"/>
      <c r="BD102" s="22">
        <v>0.12847222222222224</v>
      </c>
      <c r="BE102" s="414" t="s">
        <v>172</v>
      </c>
      <c r="BF102" s="4">
        <f t="shared" ref="BF102" si="696">BD102-$A102</f>
        <v>4.1666666666666796E-3</v>
      </c>
      <c r="BG102" s="39">
        <f t="shared" ref="BG102" si="697">MINUTE(BF102)</f>
        <v>6</v>
      </c>
      <c r="BH102" s="22">
        <v>0.13055555555555556</v>
      </c>
      <c r="BI102" s="426" t="s">
        <v>196</v>
      </c>
      <c r="BJ102" s="4">
        <f t="shared" ref="BJ102" si="698">BH102-$A102</f>
        <v>6.2500000000000056E-3</v>
      </c>
      <c r="BK102" s="39">
        <f t="shared" ref="BK102" si="699">MINUTE(BJ102)</f>
        <v>9</v>
      </c>
      <c r="BL102" s="46">
        <v>0.13055555555555556</v>
      </c>
      <c r="BM102" s="5" t="s">
        <v>172</v>
      </c>
      <c r="BN102" s="4">
        <f t="shared" ref="BN102" si="700">BL102-$A102</f>
        <v>6.2500000000000056E-3</v>
      </c>
      <c r="BO102" s="39">
        <f t="shared" ref="BO102" si="701">MINUTE(BN102)</f>
        <v>9</v>
      </c>
      <c r="BP102" s="22">
        <v>0.1277777777777778</v>
      </c>
      <c r="BQ102" s="498" t="s">
        <v>172</v>
      </c>
      <c r="BR102" s="4">
        <f t="shared" si="678"/>
        <v>3.4722222222222376E-3</v>
      </c>
      <c r="BS102" s="39">
        <f t="shared" si="679"/>
        <v>5</v>
      </c>
      <c r="BT102" s="22">
        <v>0.12708333333333333</v>
      </c>
      <c r="BU102" s="551" t="s">
        <v>257</v>
      </c>
      <c r="BV102" s="4">
        <f t="shared" si="602"/>
        <v>2.7777777777777679E-3</v>
      </c>
      <c r="BW102" s="39">
        <f t="shared" si="603"/>
        <v>4</v>
      </c>
      <c r="BX102" s="22">
        <v>0.14027777777777778</v>
      </c>
      <c r="BY102" s="557" t="s">
        <v>172</v>
      </c>
      <c r="BZ102" s="4">
        <f t="shared" si="682"/>
        <v>1.5972222222222221E-2</v>
      </c>
      <c r="CA102" s="39">
        <f t="shared" si="683"/>
        <v>23</v>
      </c>
      <c r="CB102" s="22">
        <v>0.13333333333333333</v>
      </c>
      <c r="CC102" s="614" t="s">
        <v>172</v>
      </c>
      <c r="CD102" s="4">
        <f t="shared" si="604"/>
        <v>9.0277777777777735E-3</v>
      </c>
      <c r="CE102" s="39">
        <f t="shared" si="605"/>
        <v>13</v>
      </c>
      <c r="CF102" s="33"/>
      <c r="CI102" s="43"/>
      <c r="CJ102" s="11"/>
      <c r="CM102" s="43"/>
      <c r="CN102" s="45"/>
      <c r="CQ102" s="43"/>
      <c r="CR102" s="22">
        <v>0.12847222222222224</v>
      </c>
      <c r="CS102" s="756" t="s">
        <v>172</v>
      </c>
      <c r="CT102" s="4">
        <f t="shared" si="606"/>
        <v>4.1666666666666796E-3</v>
      </c>
      <c r="CU102" s="39">
        <f t="shared" si="607"/>
        <v>6</v>
      </c>
      <c r="CV102" s="11"/>
      <c r="CY102" s="43"/>
      <c r="CZ102" s="22">
        <v>0.13194444444444445</v>
      </c>
      <c r="DA102" s="836" t="s">
        <v>172</v>
      </c>
      <c r="DB102" s="4">
        <f t="shared" si="686"/>
        <v>7.6388888888888895E-3</v>
      </c>
      <c r="DC102" s="39">
        <f t="shared" si="687"/>
        <v>11</v>
      </c>
      <c r="DD102" s="11"/>
      <c r="DG102" s="43"/>
    </row>
    <row r="103" spans="1:111" s="5" customFormat="1">
      <c r="A103" s="5" t="s">
        <v>64</v>
      </c>
      <c r="B103" s="5" t="s">
        <v>49</v>
      </c>
      <c r="C103" s="15" t="s">
        <v>24</v>
      </c>
      <c r="D103" s="45"/>
      <c r="G103" s="41"/>
      <c r="H103" s="46">
        <v>0.14097222222222222</v>
      </c>
      <c r="I103" s="5" t="s">
        <v>24</v>
      </c>
      <c r="J103" s="4">
        <f t="shared" si="672"/>
        <v>4.8611111111111216E-3</v>
      </c>
      <c r="K103" s="39">
        <f t="shared" si="673"/>
        <v>7</v>
      </c>
      <c r="L103" s="46">
        <v>0.15208333333333332</v>
      </c>
      <c r="M103" s="5" t="s">
        <v>201</v>
      </c>
      <c r="N103" s="4">
        <f t="shared" ref="N103" si="702">L103-$A103</f>
        <v>1.5972222222222221E-2</v>
      </c>
      <c r="O103" s="39">
        <f t="shared" ref="O103" si="703">MINUTE(N103)</f>
        <v>23</v>
      </c>
      <c r="P103" s="33"/>
      <c r="S103" s="43"/>
      <c r="T103" s="45"/>
      <c r="W103" s="43"/>
      <c r="X103" s="33"/>
      <c r="AA103" s="43"/>
      <c r="AB103" s="33"/>
      <c r="AE103" s="43"/>
      <c r="AF103" s="33"/>
      <c r="AI103" s="43"/>
      <c r="AJ103" s="45"/>
      <c r="AM103" s="43"/>
      <c r="AN103" s="46">
        <v>0.13958333333333334</v>
      </c>
      <c r="AO103" s="5" t="s">
        <v>201</v>
      </c>
      <c r="AP103" s="4">
        <f t="shared" si="630"/>
        <v>3.4722222222222376E-3</v>
      </c>
      <c r="AQ103" s="39">
        <f t="shared" si="631"/>
        <v>5</v>
      </c>
      <c r="AR103" s="45"/>
      <c r="AU103" s="43"/>
      <c r="AV103" s="22">
        <v>0.14930555555555555</v>
      </c>
      <c r="AW103" s="348" t="s">
        <v>24</v>
      </c>
      <c r="AX103" s="4">
        <f t="shared" si="680"/>
        <v>1.3194444444444453E-2</v>
      </c>
      <c r="AY103" s="39">
        <f t="shared" si="681"/>
        <v>19</v>
      </c>
      <c r="AZ103" s="45"/>
      <c r="BC103" s="43"/>
      <c r="BD103" s="11"/>
      <c r="BG103" s="43"/>
      <c r="BH103" s="11"/>
      <c r="BK103" s="43"/>
      <c r="BL103" s="33"/>
      <c r="BO103" s="43"/>
      <c r="BP103" s="22">
        <v>0.14444444444444446</v>
      </c>
      <c r="BQ103" s="498" t="s">
        <v>243</v>
      </c>
      <c r="BR103" s="4">
        <f t="shared" si="678"/>
        <v>8.3333333333333592E-3</v>
      </c>
      <c r="BS103" s="39">
        <f t="shared" si="679"/>
        <v>12</v>
      </c>
      <c r="BT103" s="22">
        <v>0.1423611111111111</v>
      </c>
      <c r="BU103" s="551" t="s">
        <v>201</v>
      </c>
      <c r="BV103" s="4">
        <f t="shared" si="602"/>
        <v>6.2500000000000056E-3</v>
      </c>
      <c r="BW103" s="39">
        <f t="shared" si="603"/>
        <v>9</v>
      </c>
      <c r="BX103" s="22">
        <v>0.1451388888888889</v>
      </c>
      <c r="BY103" s="557" t="s">
        <v>243</v>
      </c>
      <c r="BZ103" s="4">
        <f t="shared" si="682"/>
        <v>9.0277777777778012E-3</v>
      </c>
      <c r="CA103" s="39">
        <f t="shared" si="683"/>
        <v>13</v>
      </c>
      <c r="CB103" s="33"/>
      <c r="CE103" s="43"/>
      <c r="CF103" s="33"/>
      <c r="CI103" s="43"/>
      <c r="CJ103" s="22">
        <v>0.14027777777777778</v>
      </c>
      <c r="CK103" s="686" t="s">
        <v>228</v>
      </c>
      <c r="CL103" s="4">
        <f t="shared" ref="CL103" si="704">CJ103-$A103</f>
        <v>4.1666666666666796E-3</v>
      </c>
      <c r="CM103" s="39">
        <f t="shared" ref="CM103" si="705">MINUTE(CL103)</f>
        <v>6</v>
      </c>
      <c r="CN103" s="45"/>
      <c r="CQ103" s="43"/>
      <c r="CR103" s="22">
        <v>0.14861111111111111</v>
      </c>
      <c r="CS103" s="756" t="s">
        <v>201</v>
      </c>
      <c r="CT103" s="4">
        <f t="shared" si="606"/>
        <v>1.2500000000000011E-2</v>
      </c>
      <c r="CU103" s="39">
        <f t="shared" si="607"/>
        <v>18</v>
      </c>
      <c r="CV103" s="22">
        <v>0.14027777777777778</v>
      </c>
      <c r="CW103" s="783" t="s">
        <v>248</v>
      </c>
      <c r="CX103" s="4">
        <f t="shared" ref="CX103" si="706">CV103-$A103</f>
        <v>4.1666666666666796E-3</v>
      </c>
      <c r="CY103" s="39">
        <f t="shared" ref="CY103" si="707">MINUTE(CX103)</f>
        <v>6</v>
      </c>
      <c r="CZ103" s="11"/>
      <c r="DC103" s="43"/>
      <c r="DD103" s="45"/>
      <c r="DG103" s="43"/>
    </row>
    <row r="104" spans="1:111" s="5" customFormat="1">
      <c r="A104" s="5" t="s">
        <v>100</v>
      </c>
      <c r="B104" s="5" t="s">
        <v>25</v>
      </c>
      <c r="C104" s="15" t="s">
        <v>14</v>
      </c>
      <c r="D104" s="46">
        <v>0.15486111111111112</v>
      </c>
      <c r="E104" s="5" t="s">
        <v>173</v>
      </c>
      <c r="F104" s="4">
        <f t="shared" ref="F104" si="708">D104-$A104</f>
        <v>6.9444444444444475E-3</v>
      </c>
      <c r="G104" s="39">
        <f t="shared" ref="G104" si="709">MINUTE(F104)</f>
        <v>10</v>
      </c>
      <c r="H104" s="46">
        <v>0.15138888888888888</v>
      </c>
      <c r="I104" s="5" t="s">
        <v>192</v>
      </c>
      <c r="J104" s="4">
        <f t="shared" si="672"/>
        <v>3.4722222222222099E-3</v>
      </c>
      <c r="K104" s="39">
        <f t="shared" si="673"/>
        <v>5</v>
      </c>
      <c r="L104" s="45"/>
      <c r="O104" s="43"/>
      <c r="P104" s="33"/>
      <c r="S104" s="43"/>
      <c r="T104" s="46">
        <v>0.15486111111111112</v>
      </c>
      <c r="U104" s="5" t="s">
        <v>183</v>
      </c>
      <c r="V104" s="4">
        <f t="shared" ref="V104:V105" si="710">T104-$A104</f>
        <v>6.9444444444444475E-3</v>
      </c>
      <c r="W104" s="39">
        <f t="shared" ref="W104:W105" si="711">MINUTE(V104)</f>
        <v>10</v>
      </c>
      <c r="X104" s="33"/>
      <c r="AA104" s="43"/>
      <c r="AB104" s="33"/>
      <c r="AE104" s="43"/>
      <c r="AF104" s="33"/>
      <c r="AI104" s="43"/>
      <c r="AJ104" s="45"/>
      <c r="AM104" s="43"/>
      <c r="AN104" s="33"/>
      <c r="AQ104" s="43"/>
      <c r="AR104" s="46">
        <v>0.15833333333333333</v>
      </c>
      <c r="AS104" s="5" t="s">
        <v>183</v>
      </c>
      <c r="AT104" s="4">
        <f t="shared" ref="AT104" si="712">AR104-$A104</f>
        <v>1.0416666666666657E-2</v>
      </c>
      <c r="AU104" s="39">
        <f t="shared" ref="AU104" si="713">MINUTE(AT104)</f>
        <v>15</v>
      </c>
      <c r="AV104" s="22">
        <v>0.15138888888888888</v>
      </c>
      <c r="AW104" s="348" t="s">
        <v>14</v>
      </c>
      <c r="AX104" s="4">
        <f t="shared" si="680"/>
        <v>3.4722222222222099E-3</v>
      </c>
      <c r="AY104" s="39">
        <f t="shared" si="681"/>
        <v>5</v>
      </c>
      <c r="AZ104" s="45"/>
      <c r="BC104" s="43"/>
      <c r="BD104" s="45"/>
      <c r="BG104" s="43"/>
      <c r="BH104" s="11"/>
      <c r="BK104" s="43"/>
      <c r="BL104" s="33"/>
      <c r="BO104" s="43"/>
      <c r="BP104" s="22">
        <v>0.15625</v>
      </c>
      <c r="BQ104" s="498" t="s">
        <v>183</v>
      </c>
      <c r="BR104" s="4">
        <f t="shared" si="678"/>
        <v>8.3333333333333315E-3</v>
      </c>
      <c r="BS104" s="39">
        <f t="shared" si="679"/>
        <v>12</v>
      </c>
      <c r="BT104" s="22">
        <v>0.15208333333333332</v>
      </c>
      <c r="BU104" s="551" t="s">
        <v>183</v>
      </c>
      <c r="BV104" s="4">
        <f t="shared" si="602"/>
        <v>4.1666666666666519E-3</v>
      </c>
      <c r="BW104" s="39">
        <f t="shared" si="603"/>
        <v>6</v>
      </c>
      <c r="BX104" s="45"/>
      <c r="CA104" s="43"/>
      <c r="CB104" s="33"/>
      <c r="CE104" s="43"/>
      <c r="CF104" s="33"/>
      <c r="CI104" s="43"/>
      <c r="CJ104" s="11"/>
      <c r="CM104" s="43"/>
      <c r="CN104" s="22">
        <v>0.15138888888888888</v>
      </c>
      <c r="CO104" s="706" t="s">
        <v>183</v>
      </c>
      <c r="CP104" s="4">
        <f t="shared" ref="CP104:CP105" si="714">CN104-$A104</f>
        <v>3.4722222222222099E-3</v>
      </c>
      <c r="CQ104" s="39">
        <f t="shared" ref="CQ104:CQ105" si="715">MINUTE(CP104)</f>
        <v>5</v>
      </c>
      <c r="CR104" s="22">
        <v>0.16250000000000001</v>
      </c>
      <c r="CS104" s="756" t="s">
        <v>183</v>
      </c>
      <c r="CT104" s="4">
        <f t="shared" si="606"/>
        <v>1.4583333333333337E-2</v>
      </c>
      <c r="CU104" s="39">
        <f t="shared" si="607"/>
        <v>21</v>
      </c>
      <c r="CV104" s="11"/>
      <c r="CY104" s="43"/>
      <c r="CZ104" s="45"/>
      <c r="DC104" s="43"/>
      <c r="DD104" s="45"/>
      <c r="DG104" s="43"/>
    </row>
    <row r="105" spans="1:111" s="5" customFormat="1">
      <c r="A105" s="5" t="s">
        <v>101</v>
      </c>
      <c r="B105" s="5" t="s">
        <v>25</v>
      </c>
      <c r="C105" s="15" t="s">
        <v>14</v>
      </c>
      <c r="D105" s="45"/>
      <c r="G105" s="41"/>
      <c r="H105" s="46">
        <v>0.16874999999999998</v>
      </c>
      <c r="I105" s="5" t="s">
        <v>200</v>
      </c>
      <c r="J105" s="4">
        <f t="shared" si="672"/>
        <v>4.1666666666666519E-3</v>
      </c>
      <c r="K105" s="39">
        <f t="shared" si="673"/>
        <v>6</v>
      </c>
      <c r="L105" s="45"/>
      <c r="O105" s="43"/>
      <c r="P105" s="33"/>
      <c r="S105" s="43"/>
      <c r="T105" s="46">
        <v>0.17152777777777775</v>
      </c>
      <c r="U105" s="5" t="s">
        <v>183</v>
      </c>
      <c r="V105" s="4">
        <f t="shared" si="710"/>
        <v>6.9444444444444198E-3</v>
      </c>
      <c r="W105" s="39">
        <f t="shared" si="711"/>
        <v>10</v>
      </c>
      <c r="X105" s="33"/>
      <c r="AA105" s="43"/>
      <c r="AB105" s="33"/>
      <c r="AE105" s="43"/>
      <c r="AF105" s="33"/>
      <c r="AI105" s="43"/>
      <c r="AJ105" s="45"/>
      <c r="AM105" s="43"/>
      <c r="AN105" s="33"/>
      <c r="AQ105" s="43"/>
      <c r="AR105" s="45"/>
      <c r="AU105" s="43"/>
      <c r="AV105" s="11"/>
      <c r="AY105" s="43"/>
      <c r="AZ105" s="45"/>
      <c r="BC105" s="43"/>
      <c r="BD105" s="22">
        <v>0.17152777777777775</v>
      </c>
      <c r="BE105" s="414" t="s">
        <v>192</v>
      </c>
      <c r="BF105" s="4">
        <f t="shared" ref="BF105" si="716">BD105-$A105</f>
        <v>6.9444444444444198E-3</v>
      </c>
      <c r="BG105" s="39">
        <f t="shared" ref="BG105" si="717">MINUTE(BF105)</f>
        <v>10</v>
      </c>
      <c r="BH105" s="45"/>
      <c r="BK105" s="43"/>
      <c r="BL105" s="33"/>
      <c r="BO105" s="43"/>
      <c r="BP105" s="11"/>
      <c r="BS105" s="43"/>
      <c r="BT105" s="11"/>
      <c r="BV105" s="4"/>
      <c r="BW105" s="39"/>
      <c r="BX105" s="33"/>
      <c r="CA105" s="43"/>
      <c r="CB105" s="33"/>
      <c r="CE105" s="43"/>
      <c r="CF105" s="33"/>
      <c r="CI105" s="43"/>
      <c r="CJ105" s="11"/>
      <c r="CM105" s="43"/>
      <c r="CN105" s="22">
        <v>0.1673611111111111</v>
      </c>
      <c r="CO105" s="706" t="s">
        <v>183</v>
      </c>
      <c r="CP105" s="4">
        <f t="shared" si="714"/>
        <v>2.7777777777777679E-3</v>
      </c>
      <c r="CQ105" s="39">
        <f t="shared" si="715"/>
        <v>4</v>
      </c>
      <c r="CR105" s="22">
        <v>0.17361111111111113</v>
      </c>
      <c r="CS105" s="756" t="s">
        <v>183</v>
      </c>
      <c r="CT105" s="4">
        <f t="shared" si="606"/>
        <v>9.0277777777778012E-3</v>
      </c>
      <c r="CU105" s="39">
        <f t="shared" si="607"/>
        <v>13</v>
      </c>
      <c r="CV105" s="22">
        <v>0.17152777777777775</v>
      </c>
      <c r="CW105" s="783" t="s">
        <v>183</v>
      </c>
      <c r="CX105" s="4">
        <f t="shared" ref="CX105" si="718">CV105-$A105</f>
        <v>6.9444444444444198E-3</v>
      </c>
      <c r="CY105" s="39">
        <f t="shared" ref="CY105" si="719">MINUTE(CX105)</f>
        <v>10</v>
      </c>
      <c r="CZ105" s="45"/>
      <c r="DC105" s="43"/>
      <c r="DD105" s="45"/>
      <c r="DG105" s="43"/>
    </row>
    <row r="106" spans="1:111" s="5" customFormat="1">
      <c r="A106" s="5" t="s">
        <v>102</v>
      </c>
      <c r="B106" s="5" t="s">
        <v>26</v>
      </c>
      <c r="C106" s="15">
        <v>1111</v>
      </c>
      <c r="D106" s="46">
        <v>0.17986111111111111</v>
      </c>
      <c r="E106" s="5">
        <v>1069</v>
      </c>
      <c r="F106" s="4">
        <f t="shared" ref="F106" si="720">D106-$A106</f>
        <v>1.0416666666666685E-2</v>
      </c>
      <c r="G106" s="39">
        <f t="shared" ref="G106" si="721">MINUTE(F106)</f>
        <v>15</v>
      </c>
      <c r="H106" s="46">
        <v>0.17361111111111113</v>
      </c>
      <c r="I106" s="5">
        <v>1238</v>
      </c>
      <c r="J106" s="4">
        <f t="shared" si="672"/>
        <v>4.1666666666667074E-3</v>
      </c>
      <c r="K106" s="39">
        <f t="shared" si="673"/>
        <v>6</v>
      </c>
      <c r="L106" s="45"/>
      <c r="O106" s="43"/>
      <c r="P106" s="33"/>
      <c r="S106" s="43"/>
      <c r="T106" s="45"/>
      <c r="W106" s="43"/>
      <c r="X106" s="33"/>
      <c r="AA106" s="43"/>
      <c r="AB106" s="33"/>
      <c r="AE106" s="43"/>
      <c r="AF106" s="33"/>
      <c r="AI106" s="43"/>
      <c r="AJ106" s="45"/>
      <c r="AM106" s="43"/>
      <c r="AN106" s="33"/>
      <c r="AQ106" s="43"/>
      <c r="AR106" s="33"/>
      <c r="AU106" s="43"/>
      <c r="AV106" s="22">
        <v>0.17986111111111111</v>
      </c>
      <c r="AW106" s="348">
        <v>1207</v>
      </c>
      <c r="AX106" s="4">
        <f t="shared" ref="AX106" si="722">AV106-$A106</f>
        <v>1.0416666666666685E-2</v>
      </c>
      <c r="AY106" s="39">
        <f t="shared" ref="AY106" si="723">MINUTE(AX106)</f>
        <v>15</v>
      </c>
      <c r="AZ106" s="22">
        <v>0.17361111111111113</v>
      </c>
      <c r="BA106" s="373">
        <v>1339</v>
      </c>
      <c r="BB106" s="4">
        <f t="shared" ref="BB106:BB107" si="724">AZ106-$A106</f>
        <v>4.1666666666667074E-3</v>
      </c>
      <c r="BC106" s="39">
        <f t="shared" ref="BC106:BC107" si="725">MINUTE(BB106)</f>
        <v>6</v>
      </c>
      <c r="BD106" s="45"/>
      <c r="BG106" s="43"/>
      <c r="BH106" s="22">
        <v>0.17777777777777778</v>
      </c>
      <c r="BI106" s="426">
        <v>1349</v>
      </c>
      <c r="BJ106" s="4">
        <f t="shared" ref="BJ106" si="726">BH106-$A106</f>
        <v>8.3333333333333592E-3</v>
      </c>
      <c r="BK106" s="39">
        <f t="shared" ref="BK106" si="727">MINUTE(BJ106)</f>
        <v>12</v>
      </c>
      <c r="BL106" s="33"/>
      <c r="BO106" s="43"/>
      <c r="BP106" s="22">
        <v>0.17361111111111113</v>
      </c>
      <c r="BQ106" s="498">
        <v>1150</v>
      </c>
      <c r="BR106" s="4">
        <f t="shared" ref="BR106" si="728">BP106-$A106</f>
        <v>4.1666666666667074E-3</v>
      </c>
      <c r="BS106" s="39">
        <f t="shared" ref="BS106" si="729">MINUTE(BR106)</f>
        <v>6</v>
      </c>
      <c r="BT106" s="22">
        <v>0.17708333333333334</v>
      </c>
      <c r="BU106" s="551">
        <v>856</v>
      </c>
      <c r="BV106" s="4">
        <f t="shared" si="602"/>
        <v>7.6388888888889173E-3</v>
      </c>
      <c r="BW106" s="39">
        <f t="shared" si="603"/>
        <v>11</v>
      </c>
      <c r="BX106" s="33"/>
      <c r="CA106" s="43"/>
      <c r="CB106" s="33"/>
      <c r="CE106" s="43"/>
      <c r="CF106" s="33"/>
      <c r="CI106" s="43"/>
      <c r="CJ106" s="22">
        <v>0.17500000000000002</v>
      </c>
      <c r="CK106" s="686">
        <v>1280</v>
      </c>
      <c r="CL106" s="4">
        <f t="shared" ref="CL106" si="730">CJ106-$A106</f>
        <v>5.5555555555555913E-3</v>
      </c>
      <c r="CM106" s="39">
        <f t="shared" ref="CM106" si="731">MINUTE(CL106)</f>
        <v>8</v>
      </c>
      <c r="CN106" s="45"/>
      <c r="CQ106" s="43"/>
      <c r="CR106" s="22">
        <v>0.17500000000000002</v>
      </c>
      <c r="CS106" s="756">
        <v>518</v>
      </c>
      <c r="CT106" s="4">
        <f t="shared" si="606"/>
        <v>5.5555555555555913E-3</v>
      </c>
      <c r="CU106" s="39">
        <f t="shared" si="607"/>
        <v>8</v>
      </c>
      <c r="CV106" s="45"/>
      <c r="CY106" s="43"/>
      <c r="CZ106" s="22">
        <v>0.17916666666666667</v>
      </c>
      <c r="DA106" s="836">
        <v>32</v>
      </c>
      <c r="DB106" s="4">
        <f t="shared" ref="DB106" si="732">CZ106-$A106</f>
        <v>9.7222222222222432E-3</v>
      </c>
      <c r="DC106" s="39">
        <f t="shared" ref="DC106" si="733">MINUTE(DB106)</f>
        <v>14</v>
      </c>
      <c r="DD106" s="22">
        <v>0.17430555555555557</v>
      </c>
      <c r="DE106" s="848">
        <v>1404</v>
      </c>
      <c r="DF106" s="4">
        <f t="shared" ref="DF106" si="734">DD106-$A106</f>
        <v>4.8611111111111494E-3</v>
      </c>
      <c r="DG106" s="39">
        <f t="shared" ref="DG106" si="735">MINUTE(DF106)</f>
        <v>7</v>
      </c>
    </row>
    <row r="107" spans="1:111" s="5" customFormat="1">
      <c r="A107" s="5" t="s">
        <v>103</v>
      </c>
      <c r="B107" s="5" t="s">
        <v>27</v>
      </c>
      <c r="C107" s="15">
        <v>100</v>
      </c>
      <c r="D107" s="45"/>
      <c r="G107" s="41"/>
      <c r="H107" s="46">
        <v>0.19305555555555554</v>
      </c>
      <c r="I107" s="5">
        <v>23</v>
      </c>
      <c r="J107" s="4">
        <f t="shared" si="672"/>
        <v>1.041666666666663E-2</v>
      </c>
      <c r="K107" s="39">
        <f t="shared" si="673"/>
        <v>15</v>
      </c>
      <c r="L107" s="45"/>
      <c r="O107" s="43"/>
      <c r="P107" s="33"/>
      <c r="S107" s="43"/>
      <c r="T107" s="45"/>
      <c r="W107" s="43"/>
      <c r="X107" s="33"/>
      <c r="AA107" s="43"/>
      <c r="AB107" s="33"/>
      <c r="AE107" s="43"/>
      <c r="AF107" s="33"/>
      <c r="AI107" s="43"/>
      <c r="AJ107" s="22">
        <v>0.19375000000000001</v>
      </c>
      <c r="AK107" s="235">
        <v>26</v>
      </c>
      <c r="AL107" s="4">
        <f t="shared" ref="AL107" si="736">AJ107-$A107</f>
        <v>1.1111111111111099E-2</v>
      </c>
      <c r="AM107" s="39">
        <f t="shared" ref="AM107" si="737">MINUTE(AL107)</f>
        <v>16</v>
      </c>
      <c r="AN107" s="33"/>
      <c r="AQ107" s="43"/>
      <c r="AR107" s="33"/>
      <c r="AU107" s="43"/>
      <c r="AV107" s="45"/>
      <c r="AY107" s="43"/>
      <c r="AZ107" s="22">
        <v>0.18958333333333333</v>
      </c>
      <c r="BA107" s="373">
        <v>29</v>
      </c>
      <c r="BB107" s="4">
        <f t="shared" si="724"/>
        <v>6.9444444444444198E-3</v>
      </c>
      <c r="BC107" s="39">
        <f t="shared" si="725"/>
        <v>10</v>
      </c>
      <c r="BD107" s="45"/>
      <c r="BG107" s="43"/>
      <c r="BH107" s="11"/>
      <c r="BK107" s="43"/>
      <c r="BL107" s="33"/>
      <c r="BO107" s="43"/>
      <c r="BP107" s="11"/>
      <c r="BS107" s="43"/>
      <c r="BT107" s="22">
        <v>0.18680555555555556</v>
      </c>
      <c r="BU107" s="551">
        <v>30</v>
      </c>
      <c r="BV107" s="4">
        <f t="shared" si="602"/>
        <v>4.1666666666666519E-3</v>
      </c>
      <c r="BW107" s="39">
        <f t="shared" si="603"/>
        <v>6</v>
      </c>
      <c r="BX107" s="33"/>
      <c r="CA107" s="43"/>
      <c r="CB107" s="33"/>
      <c r="CE107" s="43"/>
      <c r="CF107" s="33"/>
      <c r="CI107" s="43"/>
      <c r="CJ107" s="11"/>
      <c r="CM107" s="43"/>
      <c r="CN107" s="45"/>
      <c r="CQ107" s="43"/>
      <c r="CR107" s="22">
        <v>0.1875</v>
      </c>
      <c r="CS107" s="756">
        <v>31</v>
      </c>
      <c r="CT107" s="4">
        <f t="shared" si="606"/>
        <v>4.8611111111110938E-3</v>
      </c>
      <c r="CU107" s="39">
        <f t="shared" si="607"/>
        <v>7</v>
      </c>
      <c r="CV107" s="45"/>
      <c r="CY107" s="43"/>
      <c r="CZ107" s="45"/>
      <c r="DC107" s="43"/>
      <c r="DD107" s="45"/>
      <c r="DG107" s="43"/>
    </row>
    <row r="108" spans="1:111" s="5" customFormat="1">
      <c r="A108" s="5" t="s">
        <v>104</v>
      </c>
      <c r="B108" s="5" t="s">
        <v>41</v>
      </c>
      <c r="C108" s="15" t="s">
        <v>14</v>
      </c>
      <c r="D108" s="45"/>
      <c r="G108" s="41"/>
      <c r="H108" s="46">
        <v>0.20208333333333331</v>
      </c>
      <c r="I108" s="5" t="s">
        <v>192</v>
      </c>
      <c r="J108" s="4">
        <f t="shared" si="672"/>
        <v>9.7222222222221877E-3</v>
      </c>
      <c r="K108" s="39">
        <f t="shared" si="673"/>
        <v>14</v>
      </c>
      <c r="L108" s="45"/>
      <c r="O108" s="43"/>
      <c r="P108" s="33"/>
      <c r="S108" s="43"/>
      <c r="T108" s="45"/>
      <c r="W108" s="43"/>
      <c r="X108" s="33"/>
      <c r="AA108" s="43"/>
      <c r="AB108" s="33"/>
      <c r="AE108" s="43"/>
      <c r="AF108" s="33"/>
      <c r="AI108" s="43"/>
      <c r="AJ108" s="11"/>
      <c r="AM108" s="43"/>
      <c r="AN108" s="33"/>
      <c r="AQ108" s="43"/>
      <c r="AR108" s="33"/>
      <c r="AU108" s="43"/>
      <c r="AV108" s="45"/>
      <c r="AY108" s="43"/>
      <c r="AZ108" s="45"/>
      <c r="BC108" s="43"/>
      <c r="BD108" s="45"/>
      <c r="BG108" s="43"/>
      <c r="BH108" s="22">
        <v>0.20208333333333331</v>
      </c>
      <c r="BI108" s="426" t="s">
        <v>192</v>
      </c>
      <c r="BJ108" s="4">
        <f t="shared" ref="BJ108" si="738">BH108-$A108</f>
        <v>9.7222222222221877E-3</v>
      </c>
      <c r="BK108" s="39">
        <f t="shared" ref="BK108" si="739">MINUTE(BJ108)</f>
        <v>14</v>
      </c>
      <c r="BL108" s="33"/>
      <c r="BO108" s="43"/>
      <c r="BP108" s="45"/>
      <c r="BS108" s="43"/>
      <c r="BT108" s="45"/>
      <c r="BW108" s="43"/>
      <c r="BX108" s="33"/>
      <c r="CA108" s="43"/>
      <c r="CB108" s="33"/>
      <c r="CE108" s="43"/>
      <c r="CF108" s="33"/>
      <c r="CI108" s="43"/>
      <c r="CJ108" s="22">
        <v>0.20138888888888887</v>
      </c>
      <c r="CK108" s="686" t="s">
        <v>14</v>
      </c>
      <c r="CL108" s="4">
        <f t="shared" ref="CL108" si="740">CJ108-$A108</f>
        <v>9.0277777777777457E-3</v>
      </c>
      <c r="CM108" s="39">
        <f t="shared" ref="CM108" si="741">MINUTE(CL108)</f>
        <v>13</v>
      </c>
      <c r="CN108" s="33"/>
      <c r="CQ108" s="43"/>
      <c r="CR108" s="22">
        <v>0.20486111111111113</v>
      </c>
      <c r="CS108" s="756" t="s">
        <v>183</v>
      </c>
      <c r="CT108" s="4">
        <f t="shared" si="606"/>
        <v>1.2500000000000011E-2</v>
      </c>
      <c r="CU108" s="39">
        <f t="shared" si="607"/>
        <v>18</v>
      </c>
      <c r="CV108" s="45"/>
      <c r="CY108" s="43"/>
      <c r="CZ108" s="45"/>
      <c r="DC108" s="43"/>
      <c r="DD108" s="45"/>
      <c r="DG108" s="43"/>
    </row>
    <row r="109" spans="1:111" s="5" customFormat="1">
      <c r="A109" s="5" t="s">
        <v>105</v>
      </c>
      <c r="B109" s="5" t="s">
        <v>42</v>
      </c>
      <c r="C109" s="15" t="s">
        <v>21</v>
      </c>
      <c r="D109" s="45"/>
      <c r="G109" s="41"/>
      <c r="H109" s="45"/>
      <c r="J109" s="4"/>
      <c r="K109" s="39"/>
      <c r="L109" s="45"/>
      <c r="O109" s="43"/>
      <c r="P109" s="33"/>
      <c r="S109" s="43"/>
      <c r="T109" s="45"/>
      <c r="W109" s="43"/>
      <c r="X109" s="33"/>
      <c r="AA109" s="43"/>
      <c r="AB109" s="33"/>
      <c r="AE109" s="43"/>
      <c r="AF109" s="33"/>
      <c r="AI109" s="43"/>
      <c r="AJ109" s="45"/>
      <c r="AM109" s="43"/>
      <c r="AN109" s="33"/>
      <c r="AQ109" s="43"/>
      <c r="AR109" s="33"/>
      <c r="AU109" s="43"/>
      <c r="AV109" s="45"/>
      <c r="AY109" s="43"/>
      <c r="AZ109" s="33"/>
      <c r="BC109" s="43"/>
      <c r="BD109" s="45"/>
      <c r="BG109" s="43"/>
      <c r="BH109" s="45"/>
      <c r="BK109" s="43"/>
      <c r="BL109" s="33"/>
      <c r="BO109" s="43"/>
      <c r="BP109" s="22">
        <v>0.20625000000000002</v>
      </c>
      <c r="BQ109" s="498" t="s">
        <v>124</v>
      </c>
      <c r="BR109" s="4">
        <f t="shared" ref="BR109" si="742">BP109-$A109</f>
        <v>4.1666666666667074E-3</v>
      </c>
      <c r="BS109" s="39">
        <f t="shared" ref="BS109" si="743">MINUTE(BR109)</f>
        <v>6</v>
      </c>
      <c r="BT109" s="45"/>
      <c r="BW109" s="43"/>
      <c r="BX109" s="33"/>
      <c r="CA109" s="43"/>
      <c r="CB109" s="33"/>
      <c r="CE109" s="43"/>
      <c r="CF109" s="33"/>
      <c r="CI109" s="43"/>
      <c r="CJ109" s="11"/>
      <c r="CM109" s="43"/>
      <c r="CN109" s="33"/>
      <c r="CQ109" s="43"/>
      <c r="CR109" s="45"/>
      <c r="CU109" s="43"/>
      <c r="CV109" s="33"/>
      <c r="CY109" s="43"/>
      <c r="CZ109" s="45"/>
      <c r="DC109" s="43"/>
      <c r="DD109" s="45"/>
      <c r="DG109" s="43"/>
    </row>
    <row r="110" spans="1:111" s="5" customFormat="1">
      <c r="A110" s="5" t="s">
        <v>106</v>
      </c>
      <c r="B110" s="5" t="s">
        <v>26</v>
      </c>
      <c r="C110" s="15">
        <v>1111</v>
      </c>
      <c r="D110" s="54"/>
      <c r="G110" s="41"/>
      <c r="H110" s="54"/>
      <c r="J110" s="4"/>
      <c r="K110" s="39"/>
      <c r="L110" s="54"/>
      <c r="O110" s="43"/>
      <c r="P110" s="33"/>
      <c r="S110" s="43"/>
      <c r="T110" s="54"/>
      <c r="W110" s="43"/>
      <c r="X110" s="33"/>
      <c r="AA110" s="43"/>
      <c r="AB110" s="33"/>
      <c r="AE110" s="43"/>
      <c r="AF110" s="33"/>
      <c r="AI110" s="43"/>
      <c r="AJ110" s="54"/>
      <c r="AM110" s="43"/>
      <c r="AN110" s="33"/>
      <c r="AQ110" s="43"/>
      <c r="AR110" s="33"/>
      <c r="AU110" s="43"/>
      <c r="AV110" s="54"/>
      <c r="AY110" s="43"/>
      <c r="AZ110" s="33"/>
      <c r="BC110" s="43"/>
      <c r="BD110" s="54"/>
      <c r="BG110" s="43"/>
      <c r="BH110" s="54"/>
      <c r="BK110" s="43"/>
      <c r="BL110" s="33"/>
      <c r="BO110" s="43"/>
      <c r="BP110" s="54"/>
      <c r="BS110" s="43"/>
      <c r="BT110" s="54"/>
      <c r="BW110" s="43"/>
      <c r="BX110" s="33"/>
      <c r="CA110" s="43"/>
      <c r="CB110" s="33"/>
      <c r="CE110" s="43"/>
      <c r="CF110" s="33"/>
      <c r="CI110" s="43"/>
      <c r="CJ110" s="33"/>
      <c r="CM110" s="43"/>
      <c r="CN110" s="33"/>
      <c r="CQ110" s="43"/>
      <c r="CR110" s="54"/>
      <c r="CU110" s="43"/>
      <c r="CV110" s="33"/>
      <c r="CY110" s="43"/>
      <c r="CZ110" s="33"/>
      <c r="DC110" s="43"/>
      <c r="DD110" s="33"/>
      <c r="DG110" s="43"/>
    </row>
    <row r="111" spans="1:111" s="7" customFormat="1">
      <c r="C111" s="16"/>
      <c r="D111" s="40">
        <f>COUNTA(D90:D110)/19</f>
        <v>0.15789473684210525</v>
      </c>
      <c r="F111" s="12"/>
      <c r="G111" s="38">
        <f>AVERAGE(G90:G110)</f>
        <v>12.333333333333334</v>
      </c>
      <c r="H111" s="40">
        <f>COUNTA(H90:H108)/19</f>
        <v>0.94736842105263153</v>
      </c>
      <c r="J111" s="12"/>
      <c r="K111" s="38">
        <f>AVERAGE(K90:K110)</f>
        <v>8.7777777777777786</v>
      </c>
      <c r="L111" s="40">
        <f>COUNTA(L90:L110)/19</f>
        <v>0.31578947368421051</v>
      </c>
      <c r="N111" s="12"/>
      <c r="O111" s="38">
        <f>AVERAGE(O90:O110)</f>
        <v>20.333333333333332</v>
      </c>
      <c r="P111" s="40">
        <f>COUNTA(P90:P110)/7</f>
        <v>0.7142857142857143</v>
      </c>
      <c r="R111" s="12"/>
      <c r="S111" s="38">
        <f>AVERAGE(S90:S110)</f>
        <v>11.4</v>
      </c>
      <c r="T111" s="40">
        <f>COUNTA(T90:T110)/19</f>
        <v>0.26315789473684209</v>
      </c>
      <c r="V111" s="12"/>
      <c r="W111" s="38">
        <f>AVERAGE(W90:W110)</f>
        <v>10.199999999999999</v>
      </c>
      <c r="X111" s="40">
        <f>COUNTA(X90:X110)/20</f>
        <v>0</v>
      </c>
      <c r="Z111" s="12"/>
      <c r="AA111" s="38" t="e">
        <f>AVERAGE(AA90:AA110)</f>
        <v>#DIV/0!</v>
      </c>
      <c r="AB111" s="40">
        <f>COUNTA(AB90:AB110)/7</f>
        <v>0.7142857142857143</v>
      </c>
      <c r="AD111" s="12"/>
      <c r="AE111" s="38">
        <f>AVERAGE(AE90:AE110)</f>
        <v>13.6</v>
      </c>
      <c r="AF111" s="40">
        <f>COUNTA(AF90:AF110)/20</f>
        <v>0</v>
      </c>
      <c r="AH111" s="12"/>
      <c r="AI111" s="38" t="e">
        <f>AVERAGE(AI90:AI110)</f>
        <v>#DIV/0!</v>
      </c>
      <c r="AJ111" s="40">
        <f>COUNTA(AJ90:AJ110)/19</f>
        <v>5.2631578947368418E-2</v>
      </c>
      <c r="AL111" s="12"/>
      <c r="AM111" s="38">
        <f>AVERAGE(AM90:AM110)</f>
        <v>16</v>
      </c>
      <c r="AN111" s="40">
        <f>COUNTA(AN90:AN110)/13</f>
        <v>0.69230769230769229</v>
      </c>
      <c r="AP111" s="12"/>
      <c r="AQ111" s="38">
        <f>AVERAGE(AQ90:AQ110)</f>
        <v>12.222222222222221</v>
      </c>
      <c r="AR111" s="40">
        <f>COUNTA(AR90:AR110)/15</f>
        <v>0.2</v>
      </c>
      <c r="AT111" s="12"/>
      <c r="AU111" s="38">
        <f>AVERAGE(AU90:AU110)</f>
        <v>21.666666666666668</v>
      </c>
      <c r="AV111" s="40">
        <f>COUNTA(AV90:AV110)/19</f>
        <v>0.63157894736842102</v>
      </c>
      <c r="AX111" s="12"/>
      <c r="AY111" s="38">
        <f>AVERAGE(AY90:AY110)</f>
        <v>10.5</v>
      </c>
      <c r="AZ111" s="40">
        <f>COUNTA(AZ90:AZ110)/18</f>
        <v>0.16666666666666666</v>
      </c>
      <c r="BB111" s="12"/>
      <c r="BC111" s="38">
        <f>AVERAGE(BC90:BC110)</f>
        <v>8</v>
      </c>
      <c r="BD111" s="384">
        <f>COUNTA(BD90:BD110)/19</f>
        <v>0.36842105263157893</v>
      </c>
      <c r="BF111" s="12"/>
      <c r="BG111" s="38">
        <f>AVERAGE(BG90:BG110)</f>
        <v>9.5714285714285712</v>
      </c>
      <c r="BH111" s="40">
        <f>COUNTA(BH90:BH110)/19</f>
        <v>0.31578947368421051</v>
      </c>
      <c r="BJ111" s="12"/>
      <c r="BK111" s="38">
        <f>AVERAGE(BK90:BK110)</f>
        <v>13.166666666666666</v>
      </c>
      <c r="BL111" s="40">
        <f>COUNTA(BL90:BL110)/12</f>
        <v>0.16666666666666666</v>
      </c>
      <c r="BN111" s="12"/>
      <c r="BO111" s="38">
        <f>AVERAGE(BO90:BO110)</f>
        <v>8</v>
      </c>
      <c r="BP111" s="40">
        <f>COUNTA(BP90:BP110)/19</f>
        <v>0.57894736842105265</v>
      </c>
      <c r="BR111" s="12"/>
      <c r="BS111" s="38">
        <f>AVERAGE(BS90:BS110)</f>
        <v>10.454545454545455</v>
      </c>
      <c r="BT111" s="40">
        <f>COUNTA(BT90:BT110)/19</f>
        <v>0.84210526315789469</v>
      </c>
      <c r="BV111" s="12"/>
      <c r="BW111" s="38">
        <f>AVERAGE(BW90:BW110)</f>
        <v>9.5333333333333332</v>
      </c>
      <c r="BX111" s="40">
        <f>COUNTA(BX90:BX110)/14</f>
        <v>0.5</v>
      </c>
      <c r="BZ111" s="12"/>
      <c r="CA111" s="38">
        <f>AVERAGE(CA90:CA110)</f>
        <v>14.714285714285714</v>
      </c>
      <c r="CB111" s="40">
        <f>COUNTA(CB90:CB110)/12</f>
        <v>1</v>
      </c>
      <c r="CD111" s="12"/>
      <c r="CE111" s="38">
        <f>AVERAGE(CE90:CE110)</f>
        <v>19.583333333333332</v>
      </c>
      <c r="CF111" s="40">
        <f>COUNTA(CF90:CF110)/20</f>
        <v>0</v>
      </c>
      <c r="CH111" s="12"/>
      <c r="CI111" s="38" t="e">
        <f>AVERAGE(CI90:CI110)</f>
        <v>#DIV/0!</v>
      </c>
      <c r="CJ111" s="40">
        <f>COUNTA(CJ90:CJ110)/19</f>
        <v>0.57894736842105265</v>
      </c>
      <c r="CL111" s="12"/>
      <c r="CM111" s="38">
        <f>AVERAGE(CM90:CM110)</f>
        <v>10.818181818181818</v>
      </c>
      <c r="CN111" s="40">
        <f>COUNTA(CN90:CN110)/17</f>
        <v>0.41176470588235292</v>
      </c>
      <c r="CP111" s="12"/>
      <c r="CQ111" s="38">
        <f>AVERAGE(CQ90:CQ110)</f>
        <v>12</v>
      </c>
      <c r="CR111" s="40">
        <f>COUNTA(CR90:CR110)/19</f>
        <v>0.94736842105263153</v>
      </c>
      <c r="CT111" s="12"/>
      <c r="CU111" s="38">
        <f>AVERAGE(CU90:CU110)</f>
        <v>11.166666666666666</v>
      </c>
      <c r="CV111" s="40">
        <f>COUNTA(CV90:CV110)/18</f>
        <v>0.33333333333333331</v>
      </c>
      <c r="CX111" s="12"/>
      <c r="CY111" s="38">
        <f>AVERAGE(CY90:CY110)</f>
        <v>7.5</v>
      </c>
      <c r="CZ111" s="40">
        <f>COUNTA(CZ90:CZ110)/19</f>
        <v>0.42105263157894735</v>
      </c>
      <c r="DB111" s="12"/>
      <c r="DC111" s="38">
        <f>AVERAGE(DC90:DC110)</f>
        <v>8.875</v>
      </c>
      <c r="DD111" s="40">
        <f>COUNTA(DD90:DD110)/19</f>
        <v>0.21052631578947367</v>
      </c>
      <c r="DF111" s="12"/>
      <c r="DG111" s="38">
        <f>AVERAGE(DG90:DG110)</f>
        <v>8.75</v>
      </c>
    </row>
    <row r="112" spans="1:111" s="3" customFormat="1">
      <c r="A112" s="2" t="s">
        <v>107</v>
      </c>
      <c r="C112" s="14"/>
      <c r="D112" s="34"/>
      <c r="G112" s="41"/>
      <c r="H112" s="34"/>
      <c r="K112" s="63"/>
      <c r="L112" s="34"/>
      <c r="O112" s="63"/>
      <c r="P112" s="34"/>
      <c r="S112" s="63"/>
      <c r="T112" s="34"/>
      <c r="W112" s="63"/>
      <c r="X112" s="34"/>
      <c r="AA112" s="63"/>
      <c r="AB112" s="34"/>
      <c r="AE112" s="63"/>
      <c r="AF112" s="34"/>
      <c r="AI112" s="63"/>
      <c r="AJ112" s="34"/>
      <c r="AM112" s="63"/>
      <c r="AN112" s="34"/>
      <c r="AQ112" s="63"/>
      <c r="AR112" s="34"/>
      <c r="AU112" s="63"/>
      <c r="AV112" s="34"/>
      <c r="AY112" s="63"/>
      <c r="AZ112" s="34"/>
      <c r="BC112" s="63"/>
      <c r="BD112" s="34"/>
      <c r="BG112" s="63"/>
      <c r="BH112" s="34"/>
      <c r="BK112" s="63"/>
      <c r="BL112" s="34"/>
      <c r="BO112" s="63"/>
      <c r="BP112" s="34"/>
      <c r="BS112" s="63"/>
      <c r="BT112" s="34"/>
      <c r="BW112" s="63"/>
      <c r="BX112" s="34"/>
      <c r="CA112" s="63"/>
      <c r="CB112" s="34"/>
      <c r="CE112" s="63"/>
      <c r="CF112" s="34"/>
      <c r="CI112" s="63"/>
      <c r="CJ112" s="34"/>
      <c r="CM112" s="63"/>
      <c r="CN112" s="34"/>
      <c r="CQ112" s="63"/>
      <c r="CR112" s="34"/>
      <c r="CU112" s="63"/>
      <c r="CV112" s="34"/>
      <c r="CY112" s="63"/>
      <c r="CZ112" s="34"/>
      <c r="DC112" s="63"/>
      <c r="DD112" s="34"/>
      <c r="DG112" s="63"/>
    </row>
    <row r="113" spans="1:111" s="5" customFormat="1">
      <c r="A113" s="5" t="s">
        <v>50</v>
      </c>
      <c r="B113" s="5" t="s">
        <v>44</v>
      </c>
      <c r="C113" s="15" t="s">
        <v>17</v>
      </c>
      <c r="D113" s="46"/>
      <c r="E113" s="8"/>
      <c r="F113" s="4"/>
      <c r="G113" s="41"/>
      <c r="H113" s="46">
        <v>1.1805555555555555E-2</v>
      </c>
      <c r="I113" s="5">
        <v>60</v>
      </c>
      <c r="J113" s="4">
        <f t="shared" ref="J113:J132" si="744">H113-$A113</f>
        <v>4.8611111111111112E-3</v>
      </c>
      <c r="K113" s="39">
        <f t="shared" ref="K113:K132" si="745">MINUTE(J113)</f>
        <v>7</v>
      </c>
      <c r="L113" s="45"/>
      <c r="O113" s="43"/>
      <c r="P113" s="45"/>
      <c r="S113" s="43"/>
      <c r="T113" s="45"/>
      <c r="W113" s="43"/>
      <c r="X113" s="33"/>
      <c r="AA113" s="43"/>
      <c r="AB113" s="11"/>
      <c r="AE113" s="43"/>
      <c r="AF113" s="45"/>
      <c r="AI113" s="43"/>
      <c r="AJ113" s="11"/>
      <c r="AM113" s="43"/>
      <c r="AN113" s="45"/>
      <c r="AQ113" s="43"/>
      <c r="AR113" s="299">
        <v>1.1111111111111112E-2</v>
      </c>
      <c r="AS113" s="298">
        <v>60</v>
      </c>
      <c r="AT113" s="4">
        <f t="shared" ref="AT113" si="746">AR113-$A113</f>
        <v>4.1666666666666675E-3</v>
      </c>
      <c r="AU113" s="39">
        <f t="shared" ref="AU113" si="747">MINUTE(AT113)</f>
        <v>6</v>
      </c>
      <c r="AV113" s="11"/>
      <c r="AY113" s="43"/>
      <c r="AZ113" s="11"/>
      <c r="BC113" s="43"/>
      <c r="BD113" s="22">
        <v>1.0416666666666666E-2</v>
      </c>
      <c r="BE113" s="409">
        <v>60</v>
      </c>
      <c r="BF113" s="4">
        <f t="shared" ref="BF113" si="748">BD113-$A113</f>
        <v>3.472222222222222E-3</v>
      </c>
      <c r="BG113" s="39">
        <f t="shared" ref="BG113" si="749">MINUTE(BF113)</f>
        <v>5</v>
      </c>
      <c r="BH113" s="22">
        <v>1.3194444444444444E-2</v>
      </c>
      <c r="BI113" s="432">
        <v>0</v>
      </c>
      <c r="BJ113" s="4">
        <f t="shared" ref="BJ113" si="750">BH113-$A113</f>
        <v>6.2500000000000003E-3</v>
      </c>
      <c r="BK113" s="39">
        <f t="shared" ref="BK113" si="751">MINUTE(BJ113)</f>
        <v>9</v>
      </c>
      <c r="BL113" s="45"/>
      <c r="BO113" s="43"/>
      <c r="BP113" s="45"/>
      <c r="BS113" s="43"/>
      <c r="BT113" s="22">
        <v>1.1805555555555555E-2</v>
      </c>
      <c r="BU113" s="545" t="s">
        <v>256</v>
      </c>
      <c r="BV113" s="4">
        <f t="shared" ref="BV113:BV130" si="752">BT113-$A113</f>
        <v>4.8611111111111112E-3</v>
      </c>
      <c r="BW113" s="39">
        <f t="shared" ref="BW113:BW130" si="753">MINUTE(BV113)</f>
        <v>7</v>
      </c>
      <c r="BX113" s="22">
        <v>1.3194444444444444E-2</v>
      </c>
      <c r="BY113" s="562">
        <v>60</v>
      </c>
      <c r="BZ113" s="4">
        <f t="shared" ref="BZ113:BZ128" si="754">BX113-$A113</f>
        <v>6.2500000000000003E-3</v>
      </c>
      <c r="CA113" s="39">
        <f t="shared" ref="CA113:CA128" si="755">MINUTE(BZ113)</f>
        <v>9</v>
      </c>
      <c r="CB113" s="22"/>
      <c r="CC113" s="608"/>
      <c r="CE113" s="43"/>
      <c r="CF113" s="11"/>
      <c r="CI113" s="43"/>
      <c r="CJ113" s="22">
        <v>1.3888888888888888E-2</v>
      </c>
      <c r="CK113" s="680">
        <v>60</v>
      </c>
      <c r="CL113" s="4">
        <f t="shared" ref="CL113:CL115" si="756">CJ113-$A113</f>
        <v>6.9444444444444441E-3</v>
      </c>
      <c r="CM113" s="39">
        <f t="shared" ref="CM113:CM115" si="757">MINUTE(CL113)</f>
        <v>10</v>
      </c>
      <c r="CN113" s="11"/>
      <c r="CQ113" s="43"/>
      <c r="CR113" s="22">
        <v>1.7361111111111112E-2</v>
      </c>
      <c r="CS113" s="767">
        <v>60</v>
      </c>
      <c r="CT113" s="4">
        <f t="shared" ref="CT113:CT131" si="758">CR113-$A113</f>
        <v>1.0416666666666668E-2</v>
      </c>
      <c r="CU113" s="39">
        <f t="shared" ref="CU113:CU131" si="759">MINUTE(CT113)</f>
        <v>15</v>
      </c>
      <c r="CV113" s="11"/>
      <c r="CY113" s="43"/>
      <c r="CZ113" s="11"/>
      <c r="DC113" s="43"/>
      <c r="DD113" s="11"/>
      <c r="DG113" s="43"/>
    </row>
    <row r="114" spans="1:111" s="5" customFormat="1">
      <c r="A114" s="5" t="s">
        <v>91</v>
      </c>
      <c r="B114" s="5" t="s">
        <v>47</v>
      </c>
      <c r="C114" s="15" t="s">
        <v>71</v>
      </c>
      <c r="D114" s="46">
        <v>1.6666666666666666E-2</v>
      </c>
      <c r="E114" s="5" t="s">
        <v>123</v>
      </c>
      <c r="F114" s="4">
        <f t="shared" ref="F114" si="760">D114-$A114</f>
        <v>4.1666666666666675E-3</v>
      </c>
      <c r="G114" s="39">
        <f t="shared" ref="G114" si="761">MINUTE(F114)</f>
        <v>6</v>
      </c>
      <c r="H114" s="46">
        <v>2.7083333333333334E-2</v>
      </c>
      <c r="I114" s="5" t="s">
        <v>193</v>
      </c>
      <c r="J114" s="4">
        <f t="shared" si="744"/>
        <v>1.4583333333333335E-2</v>
      </c>
      <c r="K114" s="39">
        <f t="shared" si="745"/>
        <v>21</v>
      </c>
      <c r="L114" s="46">
        <v>3.8194444444444441E-2</v>
      </c>
      <c r="M114" s="5" t="s">
        <v>123</v>
      </c>
      <c r="N114" s="4">
        <f t="shared" ref="N114:N117" si="762">L114-$A114</f>
        <v>2.5694444444444443E-2</v>
      </c>
      <c r="O114" s="39">
        <f t="shared" ref="O114:O117" si="763">MINUTE(N114)</f>
        <v>37</v>
      </c>
      <c r="P114" s="46">
        <v>1.9444444444444445E-2</v>
      </c>
      <c r="Q114" s="5" t="s">
        <v>206</v>
      </c>
      <c r="R114" s="4">
        <f t="shared" ref="R114:R115" si="764">P114-$A114</f>
        <v>6.9444444444444458E-3</v>
      </c>
      <c r="S114" s="39">
        <f t="shared" ref="S114:S115" si="765">MINUTE(R114)</f>
        <v>10</v>
      </c>
      <c r="T114" s="45"/>
      <c r="W114" s="43"/>
      <c r="X114" s="33"/>
      <c r="AA114" s="43"/>
      <c r="AB114" s="11"/>
      <c r="AE114" s="43"/>
      <c r="AF114" s="45"/>
      <c r="AI114" s="43"/>
      <c r="AJ114" s="45"/>
      <c r="AM114" s="43"/>
      <c r="AN114" s="46">
        <v>4.3055555555555562E-2</v>
      </c>
      <c r="AO114" s="5" t="s">
        <v>219</v>
      </c>
      <c r="AP114" s="4">
        <f t="shared" ref="AP114:AP129" si="766">AN114-$A114</f>
        <v>3.0555555555555565E-2</v>
      </c>
      <c r="AQ114" s="39">
        <f t="shared" ref="AQ114:AQ129" si="767">MINUTE(AP114)</f>
        <v>44</v>
      </c>
      <c r="AU114" s="43"/>
      <c r="AV114" s="22">
        <v>2.5694444444444447E-2</v>
      </c>
      <c r="AW114" s="355" t="s">
        <v>225</v>
      </c>
      <c r="AX114" s="4">
        <f t="shared" ref="AX114" si="768">AV114-$A114</f>
        <v>1.3194444444444448E-2</v>
      </c>
      <c r="AY114" s="39">
        <f t="shared" ref="AY114" si="769">MINUTE(AX114)</f>
        <v>19</v>
      </c>
      <c r="AZ114" s="11"/>
      <c r="BC114" s="43"/>
      <c r="BD114" s="11"/>
      <c r="BG114" s="43"/>
      <c r="BH114" s="11"/>
      <c r="BK114" s="43"/>
      <c r="BL114" s="45"/>
      <c r="BO114" s="43"/>
      <c r="BP114" s="45"/>
      <c r="BS114" s="43"/>
      <c r="BT114" s="22">
        <v>1.8749999999999999E-2</v>
      </c>
      <c r="BU114" s="545" t="s">
        <v>123</v>
      </c>
      <c r="BV114" s="4">
        <f t="shared" si="752"/>
        <v>6.2500000000000003E-3</v>
      </c>
      <c r="BW114" s="39">
        <f t="shared" si="753"/>
        <v>9</v>
      </c>
      <c r="BX114" s="22">
        <v>1.8055555555555557E-2</v>
      </c>
      <c r="BY114" s="562" t="s">
        <v>123</v>
      </c>
      <c r="BZ114" s="4">
        <f t="shared" si="754"/>
        <v>5.5555555555555584E-3</v>
      </c>
      <c r="CA114" s="39">
        <f t="shared" si="755"/>
        <v>8</v>
      </c>
      <c r="CB114" s="22">
        <v>2.9166666666666664E-2</v>
      </c>
      <c r="CC114" s="608" t="s">
        <v>219</v>
      </c>
      <c r="CD114" s="4">
        <f t="shared" ref="CD114:CD123" si="770">CB114-$A114</f>
        <v>1.6666666666666663E-2</v>
      </c>
      <c r="CE114" s="39">
        <f t="shared" ref="CE114:CE123" si="771">MINUTE(CD114)</f>
        <v>24</v>
      </c>
      <c r="CF114" s="11"/>
      <c r="CI114" s="43"/>
      <c r="CJ114" s="22">
        <v>1.9444444444444445E-2</v>
      </c>
      <c r="CK114" s="680" t="s">
        <v>219</v>
      </c>
      <c r="CL114" s="4">
        <f t="shared" si="756"/>
        <v>6.9444444444444458E-3</v>
      </c>
      <c r="CM114" s="39">
        <f t="shared" si="757"/>
        <v>10</v>
      </c>
      <c r="CN114" s="22">
        <v>2.9861111111111113E-2</v>
      </c>
      <c r="CO114" s="713" t="s">
        <v>123</v>
      </c>
      <c r="CP114" s="4">
        <f t="shared" ref="CP114" si="772">CN114-$A114</f>
        <v>1.7361111111111112E-2</v>
      </c>
      <c r="CQ114" s="39">
        <f t="shared" ref="CQ114" si="773">MINUTE(CP114)</f>
        <v>25</v>
      </c>
      <c r="CR114" s="22">
        <v>2.013888888888889E-2</v>
      </c>
      <c r="CS114" s="767" t="s">
        <v>123</v>
      </c>
      <c r="CT114" s="4">
        <f t="shared" si="758"/>
        <v>7.6388888888888912E-3</v>
      </c>
      <c r="CU114" s="39">
        <f t="shared" si="759"/>
        <v>11</v>
      </c>
      <c r="CV114" s="11"/>
      <c r="CY114" s="43"/>
      <c r="CZ114" s="11"/>
      <c r="DC114" s="43"/>
      <c r="DD114" s="11"/>
      <c r="DG114" s="43"/>
    </row>
    <row r="115" spans="1:111" s="5" customFormat="1">
      <c r="A115" s="5" t="s">
        <v>108</v>
      </c>
      <c r="B115" s="5" t="s">
        <v>48</v>
      </c>
      <c r="C115" s="15" t="s">
        <v>16</v>
      </c>
      <c r="D115" s="45"/>
      <c r="G115" s="41"/>
      <c r="H115" s="46">
        <v>2.8472222222222222E-2</v>
      </c>
      <c r="I115" s="5" t="s">
        <v>196</v>
      </c>
      <c r="J115" s="4">
        <f t="shared" si="744"/>
        <v>2.7777777777777748E-3</v>
      </c>
      <c r="K115" s="39">
        <f t="shared" si="745"/>
        <v>4</v>
      </c>
      <c r="L115" s="46">
        <v>4.3055555555555562E-2</v>
      </c>
      <c r="M115" s="5" t="s">
        <v>172</v>
      </c>
      <c r="N115" s="4">
        <f t="shared" si="762"/>
        <v>1.7361111111111115E-2</v>
      </c>
      <c r="O115" s="39">
        <f t="shared" si="763"/>
        <v>25</v>
      </c>
      <c r="P115" s="46">
        <v>3.7499999999999999E-2</v>
      </c>
      <c r="Q115" s="5" t="s">
        <v>194</v>
      </c>
      <c r="R115" s="4">
        <f t="shared" si="764"/>
        <v>1.1805555555555552E-2</v>
      </c>
      <c r="S115" s="39">
        <f t="shared" si="765"/>
        <v>17</v>
      </c>
      <c r="T115" s="45"/>
      <c r="W115" s="43"/>
      <c r="X115" s="33"/>
      <c r="AA115" s="43"/>
      <c r="AB115" s="22">
        <v>3.125E-2</v>
      </c>
      <c r="AC115" s="153" t="s">
        <v>172</v>
      </c>
      <c r="AD115" s="4">
        <f t="shared" ref="AD115" si="774">AB115-$A115</f>
        <v>5.5555555555555532E-3</v>
      </c>
      <c r="AE115" s="39">
        <f t="shared" ref="AE115" si="775">MINUTE(AD115)</f>
        <v>8</v>
      </c>
      <c r="AF115" s="45"/>
      <c r="AI115" s="43"/>
      <c r="AJ115" s="45"/>
      <c r="AM115" s="43"/>
      <c r="AN115" s="46">
        <v>3.6805555555555557E-2</v>
      </c>
      <c r="AO115" s="5" t="s">
        <v>172</v>
      </c>
      <c r="AP115" s="4">
        <f t="shared" si="766"/>
        <v>1.111111111111111E-2</v>
      </c>
      <c r="AQ115" s="39">
        <f t="shared" si="767"/>
        <v>16</v>
      </c>
      <c r="AR115" s="33"/>
      <c r="AU115" s="43"/>
      <c r="AV115" s="11"/>
      <c r="AY115" s="43"/>
      <c r="AZ115" s="22">
        <v>3.6805555555555557E-2</v>
      </c>
      <c r="BA115" s="361" t="s">
        <v>172</v>
      </c>
      <c r="BB115" s="4">
        <f t="shared" ref="BB115" si="776">AZ115-$A115</f>
        <v>1.111111111111111E-2</v>
      </c>
      <c r="BC115" s="39">
        <f t="shared" ref="BC115" si="777">MINUTE(BB115)</f>
        <v>16</v>
      </c>
      <c r="BD115" s="11"/>
      <c r="BG115" s="43"/>
      <c r="BH115" s="22">
        <v>3.0555555555555555E-2</v>
      </c>
      <c r="BI115" s="432" t="s">
        <v>172</v>
      </c>
      <c r="BJ115" s="4">
        <f t="shared" ref="BJ115:BJ116" si="778">BH115-$A115</f>
        <v>4.8611111111111077E-3</v>
      </c>
      <c r="BK115" s="39">
        <f t="shared" ref="BK115:BK116" si="779">MINUTE(BJ115)</f>
        <v>7</v>
      </c>
      <c r="BL115" s="45"/>
      <c r="BO115" s="43"/>
      <c r="BP115" s="45"/>
      <c r="BS115" s="43"/>
      <c r="BT115" s="22">
        <v>3.1944444444444449E-2</v>
      </c>
      <c r="BU115" s="545" t="s">
        <v>257</v>
      </c>
      <c r="BV115" s="4">
        <f t="shared" si="752"/>
        <v>6.2500000000000021E-3</v>
      </c>
      <c r="BW115" s="39">
        <f t="shared" si="753"/>
        <v>9</v>
      </c>
      <c r="BX115" s="22">
        <v>3.0555555555555555E-2</v>
      </c>
      <c r="BY115" s="562" t="s">
        <v>172</v>
      </c>
      <c r="BZ115" s="4">
        <f t="shared" si="754"/>
        <v>4.8611111111111077E-3</v>
      </c>
      <c r="CA115" s="39">
        <f t="shared" si="755"/>
        <v>7</v>
      </c>
      <c r="CB115" s="22">
        <v>3.3333333333333333E-2</v>
      </c>
      <c r="CC115" s="608" t="s">
        <v>172</v>
      </c>
      <c r="CD115" s="4">
        <f t="shared" si="770"/>
        <v>7.638888888888886E-3</v>
      </c>
      <c r="CE115" s="39">
        <f t="shared" si="771"/>
        <v>11</v>
      </c>
      <c r="CF115" s="11"/>
      <c r="CI115" s="43"/>
      <c r="CJ115" s="22">
        <v>3.5416666666666666E-2</v>
      </c>
      <c r="CK115" s="680" t="s">
        <v>172</v>
      </c>
      <c r="CL115" s="4">
        <f t="shared" si="756"/>
        <v>9.7222222222222189E-3</v>
      </c>
      <c r="CM115" s="39">
        <f t="shared" si="757"/>
        <v>14</v>
      </c>
      <c r="CN115" s="11"/>
      <c r="CQ115" s="43"/>
      <c r="CR115" s="22">
        <v>3.888888888888889E-2</v>
      </c>
      <c r="CS115" s="767" t="s">
        <v>172</v>
      </c>
      <c r="CT115" s="4">
        <f t="shared" si="758"/>
        <v>1.3194444444444443E-2</v>
      </c>
      <c r="CU115" s="39">
        <f t="shared" si="759"/>
        <v>19</v>
      </c>
      <c r="CV115" s="22">
        <v>2.9166666666666664E-2</v>
      </c>
      <c r="CW115" s="773" t="s">
        <v>208</v>
      </c>
      <c r="CX115" s="4">
        <f t="shared" ref="CX115" si="780">CV115-$A115</f>
        <v>3.4722222222222168E-3</v>
      </c>
      <c r="CY115" s="39">
        <f t="shared" ref="CY115" si="781">MINUTE(CX115)</f>
        <v>5</v>
      </c>
      <c r="CZ115" s="22">
        <v>2.9166666666666664E-2</v>
      </c>
      <c r="DA115" s="824" t="s">
        <v>172</v>
      </c>
      <c r="DB115" s="4">
        <f t="shared" ref="DB115:DB116" si="782">CZ115-$A115</f>
        <v>3.4722222222222168E-3</v>
      </c>
      <c r="DC115" s="39">
        <f t="shared" ref="DC115:DC116" si="783">MINUTE(DB115)</f>
        <v>5</v>
      </c>
      <c r="DD115" s="11"/>
      <c r="DG115" s="43"/>
    </row>
    <row r="116" spans="1:111" s="5" customFormat="1">
      <c r="A116" s="5" t="s">
        <v>109</v>
      </c>
      <c r="B116" s="5" t="s">
        <v>49</v>
      </c>
      <c r="C116" s="15" t="s">
        <v>24</v>
      </c>
      <c r="D116" s="45"/>
      <c r="G116" s="41"/>
      <c r="H116" s="46">
        <v>4.3750000000000004E-2</v>
      </c>
      <c r="I116" s="5" t="s">
        <v>24</v>
      </c>
      <c r="J116" s="4">
        <f t="shared" si="744"/>
        <v>5.5555555555555636E-3</v>
      </c>
      <c r="K116" s="39">
        <f t="shared" si="745"/>
        <v>8</v>
      </c>
      <c r="L116" s="46">
        <v>5.1388888888888894E-2</v>
      </c>
      <c r="M116" s="5" t="s">
        <v>201</v>
      </c>
      <c r="N116" s="4">
        <f t="shared" si="762"/>
        <v>1.3194444444444453E-2</v>
      </c>
      <c r="O116" s="39">
        <f t="shared" si="763"/>
        <v>19</v>
      </c>
      <c r="P116" s="45"/>
      <c r="S116" s="43"/>
      <c r="T116" s="46">
        <v>5.1388888888888894E-2</v>
      </c>
      <c r="U116" s="5" t="s">
        <v>201</v>
      </c>
      <c r="V116" s="4">
        <f t="shared" ref="V116:V117" si="784">T116-$A116</f>
        <v>1.3194444444444453E-2</v>
      </c>
      <c r="W116" s="39">
        <f t="shared" ref="W116:W117" si="785">MINUTE(V116)</f>
        <v>19</v>
      </c>
      <c r="X116" s="33"/>
      <c r="AA116" s="43"/>
      <c r="AB116" s="11"/>
      <c r="AE116" s="43"/>
      <c r="AF116" s="45"/>
      <c r="AI116" s="43"/>
      <c r="AJ116" s="45"/>
      <c r="AM116" s="43"/>
      <c r="AN116" s="46">
        <v>4.5138888888888888E-2</v>
      </c>
      <c r="AO116" s="5" t="s">
        <v>201</v>
      </c>
      <c r="AP116" s="4">
        <f t="shared" si="766"/>
        <v>6.9444444444444475E-3</v>
      </c>
      <c r="AQ116" s="39">
        <f t="shared" si="767"/>
        <v>10</v>
      </c>
      <c r="AR116" s="33"/>
      <c r="AU116" s="43"/>
      <c r="AV116" s="11"/>
      <c r="AY116" s="43"/>
      <c r="AZ116" s="11"/>
      <c r="BC116" s="43"/>
      <c r="BD116" s="22">
        <v>4.3750000000000004E-2</v>
      </c>
      <c r="BE116" s="409" t="s">
        <v>228</v>
      </c>
      <c r="BF116" s="4">
        <f t="shared" ref="BF116" si="786">BD116-$A116</f>
        <v>5.5555555555555636E-3</v>
      </c>
      <c r="BG116" s="39">
        <f t="shared" ref="BG116" si="787">MINUTE(BF116)</f>
        <v>8</v>
      </c>
      <c r="BH116" s="22">
        <v>4.5138888888888888E-2</v>
      </c>
      <c r="BI116" s="432" t="s">
        <v>24</v>
      </c>
      <c r="BJ116" s="4">
        <f t="shared" si="778"/>
        <v>6.9444444444444475E-3</v>
      </c>
      <c r="BK116" s="39">
        <f t="shared" si="779"/>
        <v>10</v>
      </c>
      <c r="BL116" s="45"/>
      <c r="BO116" s="43"/>
      <c r="BP116" s="45"/>
      <c r="BS116" s="43"/>
      <c r="BT116" s="22">
        <v>4.1666666666666664E-2</v>
      </c>
      <c r="BU116" s="545" t="s">
        <v>201</v>
      </c>
      <c r="BV116" s="4">
        <f t="shared" si="752"/>
        <v>3.4722222222222238E-3</v>
      </c>
      <c r="BW116" s="39">
        <f t="shared" si="753"/>
        <v>5</v>
      </c>
      <c r="BX116" s="22">
        <v>4.7916666666666663E-2</v>
      </c>
      <c r="BY116" s="562" t="s">
        <v>201</v>
      </c>
      <c r="BZ116" s="4">
        <f t="shared" si="754"/>
        <v>9.7222222222222224E-3</v>
      </c>
      <c r="CA116" s="39">
        <f t="shared" si="755"/>
        <v>14</v>
      </c>
      <c r="CB116" s="22">
        <v>5.1388888888888894E-2</v>
      </c>
      <c r="CC116" s="608" t="s">
        <v>201</v>
      </c>
      <c r="CD116" s="4">
        <f t="shared" si="770"/>
        <v>1.3194444444444453E-2</v>
      </c>
      <c r="CE116" s="39">
        <f t="shared" si="771"/>
        <v>19</v>
      </c>
      <c r="CF116" s="45"/>
      <c r="CI116" s="43"/>
      <c r="CJ116" s="11"/>
      <c r="CM116" s="43"/>
      <c r="CN116" s="11"/>
      <c r="CQ116" s="43"/>
      <c r="CR116" s="22">
        <v>5.5555555555555552E-2</v>
      </c>
      <c r="CS116" s="767" t="s">
        <v>201</v>
      </c>
      <c r="CT116" s="4">
        <f t="shared" si="758"/>
        <v>1.7361111111111112E-2</v>
      </c>
      <c r="CU116" s="39">
        <f t="shared" si="759"/>
        <v>25</v>
      </c>
      <c r="CV116" s="11"/>
      <c r="CY116" s="43"/>
      <c r="CZ116" s="22">
        <v>4.4444444444444446E-2</v>
      </c>
      <c r="DA116" s="824" t="s">
        <v>233</v>
      </c>
      <c r="DB116" s="4">
        <f t="shared" si="782"/>
        <v>6.2500000000000056E-3</v>
      </c>
      <c r="DC116" s="39">
        <f t="shared" si="783"/>
        <v>9</v>
      </c>
      <c r="DD116" s="45"/>
      <c r="DG116" s="43"/>
    </row>
    <row r="117" spans="1:111" s="5" customFormat="1">
      <c r="A117" s="5" t="s">
        <v>110</v>
      </c>
      <c r="B117" s="5" t="s">
        <v>25</v>
      </c>
      <c r="C117" s="15" t="s">
        <v>14</v>
      </c>
      <c r="D117" s="46">
        <v>5.6250000000000001E-2</v>
      </c>
      <c r="E117" s="5" t="s">
        <v>183</v>
      </c>
      <c r="F117" s="4">
        <f t="shared" ref="F117" si="788">D117-$A117</f>
        <v>9.0277777777777804E-3</v>
      </c>
      <c r="G117" s="39">
        <f t="shared" ref="G117" si="789">MINUTE(F117)</f>
        <v>13</v>
      </c>
      <c r="H117" s="46">
        <v>5.486111111111111E-2</v>
      </c>
      <c r="I117" s="5" t="s">
        <v>192</v>
      </c>
      <c r="J117" s="4">
        <f t="shared" si="744"/>
        <v>7.6388888888888895E-3</v>
      </c>
      <c r="K117" s="39">
        <f t="shared" si="745"/>
        <v>11</v>
      </c>
      <c r="L117" s="46">
        <v>5.5555555555555552E-2</v>
      </c>
      <c r="M117" s="5" t="s">
        <v>183</v>
      </c>
      <c r="N117" s="4">
        <f t="shared" si="762"/>
        <v>8.3333333333333315E-3</v>
      </c>
      <c r="O117" s="39">
        <f t="shared" si="763"/>
        <v>12</v>
      </c>
      <c r="P117" s="46">
        <v>5.486111111111111E-2</v>
      </c>
      <c r="Q117" s="5" t="s">
        <v>192</v>
      </c>
      <c r="R117" s="4">
        <f t="shared" ref="R117" si="790">P117-$A117</f>
        <v>7.6388888888888895E-3</v>
      </c>
      <c r="S117" s="39">
        <f t="shared" ref="S117" si="791">MINUTE(R117)</f>
        <v>11</v>
      </c>
      <c r="T117" s="46">
        <v>5.486111111111111E-2</v>
      </c>
      <c r="U117" s="5" t="s">
        <v>183</v>
      </c>
      <c r="V117" s="4">
        <f t="shared" si="784"/>
        <v>7.6388888888888895E-3</v>
      </c>
      <c r="W117" s="39">
        <f t="shared" si="785"/>
        <v>11</v>
      </c>
      <c r="X117" s="33"/>
      <c r="AA117" s="43"/>
      <c r="AB117" s="22">
        <v>5.486111111111111E-2</v>
      </c>
      <c r="AC117" s="153" t="s">
        <v>14</v>
      </c>
      <c r="AD117" s="4">
        <f t="shared" ref="AD117" si="792">AB117-$A117</f>
        <v>7.6388888888888895E-3</v>
      </c>
      <c r="AE117" s="39">
        <f t="shared" ref="AE117" si="793">MINUTE(AD117)</f>
        <v>11</v>
      </c>
      <c r="AF117" s="22">
        <v>5.1388888888888894E-2</v>
      </c>
      <c r="AG117" s="213" t="s">
        <v>210</v>
      </c>
      <c r="AH117" s="4">
        <f t="shared" ref="AH117" si="794">AF117-$A117</f>
        <v>4.1666666666666727E-3</v>
      </c>
      <c r="AI117" s="39">
        <f t="shared" ref="AI117" si="795">MINUTE(AH117)</f>
        <v>6</v>
      </c>
      <c r="AJ117" s="45"/>
      <c r="AM117" s="43"/>
      <c r="AN117" s="46">
        <v>5.486111111111111E-2</v>
      </c>
      <c r="AO117" s="5" t="s">
        <v>183</v>
      </c>
      <c r="AP117" s="4">
        <f t="shared" si="766"/>
        <v>7.6388888888888895E-3</v>
      </c>
      <c r="AQ117" s="39">
        <f t="shared" si="767"/>
        <v>11</v>
      </c>
      <c r="AR117" s="33"/>
      <c r="AU117" s="43"/>
      <c r="AV117" s="11"/>
      <c r="AY117" s="43"/>
      <c r="AZ117" s="11"/>
      <c r="BC117" s="43"/>
      <c r="BD117" s="11"/>
      <c r="BG117" s="43"/>
      <c r="BH117" s="11"/>
      <c r="BK117" s="43"/>
      <c r="BL117" s="46">
        <v>5.4166666666666669E-2</v>
      </c>
      <c r="BM117" s="5" t="s">
        <v>183</v>
      </c>
      <c r="BN117" s="4">
        <f t="shared" ref="BN117" si="796">BL117-$A117</f>
        <v>6.9444444444444475E-3</v>
      </c>
      <c r="BO117" s="39">
        <f t="shared" ref="BO117" si="797">MINUTE(BN117)</f>
        <v>10</v>
      </c>
      <c r="BP117" s="45"/>
      <c r="BS117" s="43"/>
      <c r="BT117" s="22">
        <v>5.1388888888888894E-2</v>
      </c>
      <c r="BU117" s="545" t="s">
        <v>183</v>
      </c>
      <c r="BV117" s="4">
        <f t="shared" si="752"/>
        <v>4.1666666666666727E-3</v>
      </c>
      <c r="BW117" s="39">
        <f t="shared" si="753"/>
        <v>6</v>
      </c>
      <c r="BX117" s="22">
        <v>4.9999999999999996E-2</v>
      </c>
      <c r="BY117" s="562" t="s">
        <v>183</v>
      </c>
      <c r="BZ117" s="4">
        <f t="shared" si="754"/>
        <v>2.7777777777777748E-3</v>
      </c>
      <c r="CA117" s="39">
        <f t="shared" si="755"/>
        <v>4</v>
      </c>
      <c r="CB117" s="22">
        <v>5.4166666666666669E-2</v>
      </c>
      <c r="CC117" s="608" t="s">
        <v>183</v>
      </c>
      <c r="CD117" s="4">
        <f t="shared" si="770"/>
        <v>6.9444444444444475E-3</v>
      </c>
      <c r="CE117" s="39">
        <f t="shared" si="771"/>
        <v>10</v>
      </c>
      <c r="CF117" s="22">
        <v>5.2083333333333336E-2</v>
      </c>
      <c r="CG117" s="634" t="s">
        <v>183</v>
      </c>
      <c r="CH117" s="4">
        <f t="shared" ref="CH117" si="798">CF117-$A117</f>
        <v>4.8611111111111147E-3</v>
      </c>
      <c r="CI117" s="39">
        <f t="shared" ref="CI117" si="799">MINUTE(CH117)</f>
        <v>7</v>
      </c>
      <c r="CJ117" s="22">
        <v>5.8333333333333327E-2</v>
      </c>
      <c r="CK117" s="680" t="s">
        <v>14</v>
      </c>
      <c r="CL117" s="4">
        <f t="shared" ref="CL117" si="800">CJ117-$A117</f>
        <v>1.1111111111111106E-2</v>
      </c>
      <c r="CM117" s="39">
        <f t="shared" ref="CM117" si="801">MINUTE(CL117)</f>
        <v>16</v>
      </c>
      <c r="CN117" s="22">
        <v>5.6250000000000001E-2</v>
      </c>
      <c r="CO117" s="713" t="s">
        <v>210</v>
      </c>
      <c r="CP117" s="4">
        <f t="shared" ref="CP117" si="802">CN117-$A117</f>
        <v>9.0277777777777804E-3</v>
      </c>
      <c r="CQ117" s="39">
        <f t="shared" ref="CQ117" si="803">MINUTE(CP117)</f>
        <v>13</v>
      </c>
      <c r="CR117" s="22">
        <v>5.6944444444444443E-2</v>
      </c>
      <c r="CS117" s="767" t="s">
        <v>183</v>
      </c>
      <c r="CT117" s="4">
        <f t="shared" si="758"/>
        <v>9.7222222222222224E-3</v>
      </c>
      <c r="CU117" s="39">
        <f t="shared" si="759"/>
        <v>14</v>
      </c>
      <c r="CV117" s="22">
        <v>5.9722222222222225E-2</v>
      </c>
      <c r="CW117" s="773" t="s">
        <v>14</v>
      </c>
      <c r="CX117" s="4">
        <f t="shared" ref="CX117" si="804">CV117-$A117</f>
        <v>1.2500000000000004E-2</v>
      </c>
      <c r="CY117" s="39">
        <f t="shared" ref="CY117" si="805">MINUTE(CX117)</f>
        <v>18</v>
      </c>
      <c r="CZ117" s="11"/>
      <c r="DC117" s="43"/>
      <c r="DD117" s="22">
        <v>5.2083333333333336E-2</v>
      </c>
      <c r="DE117" s="842" t="s">
        <v>183</v>
      </c>
      <c r="DF117" s="4">
        <f t="shared" ref="DF117" si="806">DD117-$A117</f>
        <v>4.8611111111111147E-3</v>
      </c>
      <c r="DG117" s="39">
        <f t="shared" ref="DG117" si="807">MINUTE(DF117)</f>
        <v>7</v>
      </c>
    </row>
    <row r="118" spans="1:111" s="5" customFormat="1">
      <c r="A118" s="5" t="s">
        <v>111</v>
      </c>
      <c r="B118" s="5" t="s">
        <v>26</v>
      </c>
      <c r="C118" s="15">
        <v>1111</v>
      </c>
      <c r="D118" s="46"/>
      <c r="F118" s="4"/>
      <c r="G118" s="41"/>
      <c r="H118" s="46"/>
      <c r="J118" s="4"/>
      <c r="K118" s="39"/>
      <c r="L118" s="45"/>
      <c r="O118" s="43"/>
      <c r="P118" s="33"/>
      <c r="S118" s="43"/>
      <c r="T118" s="45"/>
      <c r="W118" s="43"/>
      <c r="X118" s="33"/>
      <c r="AA118" s="43"/>
      <c r="AB118" s="11"/>
      <c r="AE118" s="43"/>
      <c r="AF118" s="45"/>
      <c r="AI118" s="43"/>
      <c r="AJ118" s="45"/>
      <c r="AM118" s="43"/>
      <c r="AN118" s="46">
        <v>7.013888888888889E-2</v>
      </c>
      <c r="AO118" s="5">
        <v>1356</v>
      </c>
      <c r="AP118" s="4">
        <f t="shared" si="766"/>
        <v>6.9444444444444475E-3</v>
      </c>
      <c r="AQ118" s="39">
        <f t="shared" si="767"/>
        <v>10</v>
      </c>
      <c r="AR118" s="33"/>
      <c r="AU118" s="43"/>
      <c r="AV118" s="11"/>
      <c r="AY118" s="43"/>
      <c r="AZ118" s="22">
        <v>6.805555555555555E-2</v>
      </c>
      <c r="BA118" s="361">
        <v>1259</v>
      </c>
      <c r="BB118" s="4">
        <f t="shared" ref="BB118" si="808">AZ118-$A118</f>
        <v>4.8611111111111077E-3</v>
      </c>
      <c r="BC118" s="39">
        <f t="shared" ref="BC118" si="809">MINUTE(BB118)</f>
        <v>7</v>
      </c>
      <c r="BD118" s="11"/>
      <c r="BG118" s="43"/>
      <c r="BH118" s="22">
        <v>6.6666666666666666E-2</v>
      </c>
      <c r="BI118" s="432">
        <v>907</v>
      </c>
      <c r="BJ118" s="4">
        <f t="shared" ref="BJ118" si="810">BH118-$A118</f>
        <v>3.4722222222222238E-3</v>
      </c>
      <c r="BK118" s="39">
        <f t="shared" ref="BK118" si="811">MINUTE(BJ118)</f>
        <v>5</v>
      </c>
      <c r="BL118" s="45"/>
      <c r="BO118" s="43"/>
      <c r="BP118" s="46">
        <v>6.6666666666666666E-2</v>
      </c>
      <c r="BQ118" s="5">
        <v>302</v>
      </c>
      <c r="BR118" s="4">
        <f t="shared" ref="BR118" si="812">BP118-$A118</f>
        <v>3.4722222222222238E-3</v>
      </c>
      <c r="BS118" s="39">
        <f t="shared" ref="BS118" si="813">MINUTE(BR118)</f>
        <v>5</v>
      </c>
      <c r="BT118" s="22">
        <v>7.2222222222222229E-2</v>
      </c>
      <c r="BU118" s="545">
        <v>1285</v>
      </c>
      <c r="BV118" s="4">
        <f t="shared" si="752"/>
        <v>9.0277777777777873E-3</v>
      </c>
      <c r="BW118" s="39">
        <f t="shared" si="753"/>
        <v>13</v>
      </c>
      <c r="BX118" s="22">
        <v>6.805555555555555E-2</v>
      </c>
      <c r="BY118" s="562">
        <v>415</v>
      </c>
      <c r="BZ118" s="4">
        <f t="shared" si="754"/>
        <v>4.8611111111111077E-3</v>
      </c>
      <c r="CA118" s="39">
        <f t="shared" si="755"/>
        <v>7</v>
      </c>
      <c r="CB118" s="22">
        <v>6.9444444444444434E-2</v>
      </c>
      <c r="CC118" s="608">
        <v>457</v>
      </c>
      <c r="CD118" s="4">
        <f t="shared" si="770"/>
        <v>6.2499999999999917E-3</v>
      </c>
      <c r="CE118" s="39">
        <f t="shared" si="771"/>
        <v>9</v>
      </c>
      <c r="CF118" s="11"/>
      <c r="CI118" s="43"/>
      <c r="CJ118" s="11"/>
      <c r="CM118" s="43"/>
      <c r="CN118" s="11"/>
      <c r="CQ118" s="43"/>
      <c r="CR118" s="22">
        <v>6.8749999999999992E-2</v>
      </c>
      <c r="CS118" s="767">
        <v>1359</v>
      </c>
      <c r="CT118" s="4">
        <f t="shared" si="758"/>
        <v>5.5555555555555497E-3</v>
      </c>
      <c r="CU118" s="39">
        <f t="shared" si="759"/>
        <v>8</v>
      </c>
      <c r="CV118" s="11"/>
      <c r="CY118" s="43"/>
      <c r="CZ118" s="11"/>
      <c r="DC118" s="43"/>
      <c r="DD118" s="11"/>
      <c r="DG118" s="43"/>
    </row>
    <row r="119" spans="1:111" s="5" customFormat="1">
      <c r="A119" s="5" t="s">
        <v>112</v>
      </c>
      <c r="B119" s="5" t="s">
        <v>27</v>
      </c>
      <c r="C119" s="15">
        <v>100</v>
      </c>
      <c r="D119" s="46"/>
      <c r="F119" s="4"/>
      <c r="G119" s="41"/>
      <c r="H119" s="46">
        <v>7.7777777777777779E-2</v>
      </c>
      <c r="I119" s="5">
        <v>189</v>
      </c>
      <c r="J119" s="4">
        <f t="shared" si="744"/>
        <v>9.7222222222222293E-3</v>
      </c>
      <c r="K119" s="39">
        <f t="shared" si="745"/>
        <v>14</v>
      </c>
      <c r="L119" s="45"/>
      <c r="O119" s="43"/>
      <c r="P119" s="33"/>
      <c r="S119" s="43"/>
      <c r="T119" s="45"/>
      <c r="W119" s="43"/>
      <c r="X119" s="33"/>
      <c r="AA119" s="43"/>
      <c r="AB119" s="22">
        <v>7.7083333333333337E-2</v>
      </c>
      <c r="AC119" s="153">
        <v>191</v>
      </c>
      <c r="AD119" s="4">
        <f t="shared" ref="AD119:AD122" si="814">AB119-$A119</f>
        <v>9.0277777777777873E-3</v>
      </c>
      <c r="AE119" s="39">
        <f t="shared" ref="AE119:AE122" si="815">MINUTE(AD119)</f>
        <v>13</v>
      </c>
      <c r="AF119" s="45"/>
      <c r="AI119" s="43"/>
      <c r="AJ119" s="45"/>
      <c r="AM119" s="43"/>
      <c r="AN119" s="46">
        <v>7.3611111111111113E-2</v>
      </c>
      <c r="AO119" s="5">
        <v>196</v>
      </c>
      <c r="AP119" s="4">
        <f t="shared" si="766"/>
        <v>5.5555555555555636E-3</v>
      </c>
      <c r="AQ119" s="39">
        <f t="shared" si="767"/>
        <v>8</v>
      </c>
      <c r="AR119" s="33"/>
      <c r="AU119" s="43"/>
      <c r="AV119" s="22">
        <v>7.4305555555555555E-2</v>
      </c>
      <c r="AW119" s="355">
        <v>196</v>
      </c>
      <c r="AX119" s="4">
        <f t="shared" ref="AX119:AX124" si="816">AV119-$A119</f>
        <v>6.2500000000000056E-3</v>
      </c>
      <c r="AY119" s="39">
        <f t="shared" ref="AY119:AY124" si="817">MINUTE(AX119)</f>
        <v>9</v>
      </c>
      <c r="AZ119" s="11"/>
      <c r="BC119" s="43"/>
      <c r="BD119" s="11"/>
      <c r="BG119" s="43"/>
      <c r="BH119" s="11"/>
      <c r="BK119" s="43"/>
      <c r="BL119" s="45"/>
      <c r="BO119" s="43"/>
      <c r="BP119" s="45"/>
      <c r="BS119" s="43"/>
      <c r="BT119" s="22">
        <v>7.4305555555555555E-2</v>
      </c>
      <c r="BU119" s="545">
        <v>190</v>
      </c>
      <c r="BV119" s="4">
        <f t="shared" si="752"/>
        <v>6.2500000000000056E-3</v>
      </c>
      <c r="BW119" s="39">
        <f t="shared" si="753"/>
        <v>9</v>
      </c>
      <c r="BX119" s="11"/>
      <c r="BZ119" s="4"/>
      <c r="CA119" s="39"/>
      <c r="CB119" s="22">
        <v>7.2222222222222229E-2</v>
      </c>
      <c r="CC119" s="608">
        <v>198</v>
      </c>
      <c r="CD119" s="4">
        <f t="shared" si="770"/>
        <v>4.1666666666666796E-3</v>
      </c>
      <c r="CE119" s="39">
        <f t="shared" si="771"/>
        <v>6</v>
      </c>
      <c r="CF119" s="11"/>
      <c r="CI119" s="43"/>
      <c r="CJ119" s="11"/>
      <c r="CM119" s="43"/>
      <c r="CN119" s="11"/>
      <c r="CQ119" s="43"/>
      <c r="CR119" s="11"/>
      <c r="CT119" s="4"/>
      <c r="CU119" s="39"/>
      <c r="CV119" s="22">
        <v>7.4305555555555555E-2</v>
      </c>
      <c r="CW119" s="773">
        <v>194</v>
      </c>
      <c r="CX119" s="4">
        <f t="shared" ref="CX119" si="818">CV119-$A119</f>
        <v>6.2500000000000056E-3</v>
      </c>
      <c r="CY119" s="39">
        <f t="shared" ref="CY119" si="819">MINUTE(CX119)</f>
        <v>9</v>
      </c>
      <c r="CZ119" s="22">
        <v>7.3611111111111113E-2</v>
      </c>
      <c r="DA119" s="824">
        <v>198</v>
      </c>
      <c r="DB119" s="4">
        <f t="shared" ref="DB119" si="820">CZ119-$A119</f>
        <v>5.5555555555555636E-3</v>
      </c>
      <c r="DC119" s="39">
        <f t="shared" ref="DC119" si="821">MINUTE(DB119)</f>
        <v>8</v>
      </c>
      <c r="DD119" s="11"/>
      <c r="DG119" s="43"/>
    </row>
    <row r="120" spans="1:111" s="5" customFormat="1">
      <c r="A120" s="5" t="s">
        <v>113</v>
      </c>
      <c r="B120" s="5" t="s">
        <v>41</v>
      </c>
      <c r="C120" s="15" t="s">
        <v>14</v>
      </c>
      <c r="D120" s="33"/>
      <c r="G120" s="41"/>
      <c r="H120" s="46">
        <v>7.9861111111111105E-2</v>
      </c>
      <c r="I120" s="5" t="s">
        <v>192</v>
      </c>
      <c r="J120" s="4">
        <f t="shared" si="744"/>
        <v>6.2499999999999917E-3</v>
      </c>
      <c r="K120" s="39">
        <f t="shared" si="745"/>
        <v>9</v>
      </c>
      <c r="L120" s="45"/>
      <c r="O120" s="43"/>
      <c r="P120" s="33"/>
      <c r="S120" s="43"/>
      <c r="T120" s="45"/>
      <c r="W120" s="43"/>
      <c r="X120" s="33"/>
      <c r="AA120" s="43"/>
      <c r="AB120" s="22">
        <v>8.1250000000000003E-2</v>
      </c>
      <c r="AC120" s="153" t="s">
        <v>14</v>
      </c>
      <c r="AD120" s="4">
        <f t="shared" si="814"/>
        <v>7.6388888888888895E-3</v>
      </c>
      <c r="AE120" s="39">
        <f t="shared" si="815"/>
        <v>11</v>
      </c>
      <c r="AF120" s="45"/>
      <c r="AI120" s="43"/>
      <c r="AJ120" s="45"/>
      <c r="AM120" s="43"/>
      <c r="AN120" s="46">
        <v>7.6388888888888895E-2</v>
      </c>
      <c r="AO120" s="5" t="s">
        <v>183</v>
      </c>
      <c r="AP120" s="4">
        <f t="shared" si="766"/>
        <v>2.7777777777777818E-3</v>
      </c>
      <c r="AQ120" s="39">
        <f t="shared" si="767"/>
        <v>4</v>
      </c>
      <c r="AR120" s="33"/>
      <c r="AU120" s="43"/>
      <c r="AV120" s="22">
        <v>7.7083333333333337E-2</v>
      </c>
      <c r="AW120" s="355" t="s">
        <v>183</v>
      </c>
      <c r="AX120" s="4">
        <f t="shared" si="816"/>
        <v>3.4722222222222238E-3</v>
      </c>
      <c r="AY120" s="39">
        <f t="shared" si="817"/>
        <v>5</v>
      </c>
      <c r="AZ120" s="11"/>
      <c r="BC120" s="43"/>
      <c r="BD120" s="11"/>
      <c r="BG120" s="43"/>
      <c r="BH120" s="22">
        <v>8.1944444444444445E-2</v>
      </c>
      <c r="BI120" s="432" t="s">
        <v>192</v>
      </c>
      <c r="BJ120" s="4">
        <f t="shared" ref="BJ120" si="822">BH120-$A120</f>
        <v>8.3333333333333315E-3</v>
      </c>
      <c r="BK120" s="39">
        <f t="shared" ref="BK120" si="823">MINUTE(BJ120)</f>
        <v>12</v>
      </c>
      <c r="BL120" s="45"/>
      <c r="BO120" s="43"/>
      <c r="BP120" s="46">
        <v>8.1250000000000003E-2</v>
      </c>
      <c r="BQ120" s="5" t="s">
        <v>183</v>
      </c>
      <c r="BR120" s="4">
        <f t="shared" ref="BR120" si="824">BP120-$A120</f>
        <v>7.6388888888888895E-3</v>
      </c>
      <c r="BS120" s="39">
        <f t="shared" ref="BS120" si="825">MINUTE(BR120)</f>
        <v>11</v>
      </c>
      <c r="BT120" s="11"/>
      <c r="BV120" s="4"/>
      <c r="BW120" s="39"/>
      <c r="BX120" s="22">
        <v>8.4722222222222213E-2</v>
      </c>
      <c r="BY120" s="562" t="s">
        <v>183</v>
      </c>
      <c r="BZ120" s="4">
        <f t="shared" si="754"/>
        <v>1.1111111111111099E-2</v>
      </c>
      <c r="CA120" s="39">
        <f t="shared" si="755"/>
        <v>16</v>
      </c>
      <c r="CB120" s="11"/>
      <c r="CD120" s="4"/>
      <c r="CE120" s="39"/>
      <c r="CF120" s="45"/>
      <c r="CI120" s="43"/>
      <c r="CJ120" s="11"/>
      <c r="CM120" s="43"/>
      <c r="CN120" s="22">
        <v>8.6805555555555566E-2</v>
      </c>
      <c r="CO120" s="713" t="s">
        <v>183</v>
      </c>
      <c r="CP120" s="4">
        <f t="shared" ref="CP120" si="826">CN120-$A120</f>
        <v>1.3194444444444453E-2</v>
      </c>
      <c r="CQ120" s="39">
        <f t="shared" ref="CQ120" si="827">MINUTE(CP120)</f>
        <v>19</v>
      </c>
      <c r="CR120" s="22">
        <v>7.7777777777777779E-2</v>
      </c>
      <c r="CS120" s="767" t="s">
        <v>183</v>
      </c>
      <c r="CT120" s="4">
        <f t="shared" si="758"/>
        <v>4.1666666666666657E-3</v>
      </c>
      <c r="CU120" s="39">
        <f t="shared" si="759"/>
        <v>6</v>
      </c>
      <c r="CV120" s="11"/>
      <c r="CY120" s="43"/>
      <c r="CZ120" s="11"/>
      <c r="DC120" s="43"/>
      <c r="DD120" s="45"/>
      <c r="DG120" s="43"/>
    </row>
    <row r="121" spans="1:111" s="5" customFormat="1">
      <c r="A121" s="5" t="s">
        <v>114</v>
      </c>
      <c r="B121" s="5" t="s">
        <v>42</v>
      </c>
      <c r="C121" s="15" t="s">
        <v>21</v>
      </c>
      <c r="D121" s="36"/>
      <c r="F121" s="4"/>
      <c r="G121" s="41"/>
      <c r="H121" s="46">
        <v>8.7500000000000008E-2</v>
      </c>
      <c r="I121" s="5" t="s">
        <v>21</v>
      </c>
      <c r="J121" s="4">
        <f t="shared" si="744"/>
        <v>4.1666666666666796E-3</v>
      </c>
      <c r="K121" s="39">
        <f t="shared" si="745"/>
        <v>6</v>
      </c>
      <c r="L121" s="46">
        <v>9.5138888888888884E-2</v>
      </c>
      <c r="M121" s="5" t="s">
        <v>124</v>
      </c>
      <c r="N121" s="4">
        <f t="shared" ref="N121:N122" si="828">L121-$A121</f>
        <v>1.1805555555555555E-2</v>
      </c>
      <c r="O121" s="39">
        <f t="shared" ref="O121:O122" si="829">MINUTE(N121)</f>
        <v>17</v>
      </c>
      <c r="P121" s="33"/>
      <c r="S121" s="43"/>
      <c r="T121" s="46">
        <v>9.375E-2</v>
      </c>
      <c r="U121" s="5" t="s">
        <v>207</v>
      </c>
      <c r="V121" s="4">
        <f t="shared" ref="V121" si="830">T121-$A121</f>
        <v>1.0416666666666671E-2</v>
      </c>
      <c r="W121" s="39">
        <f t="shared" ref="W121" si="831">MINUTE(V121)</f>
        <v>15</v>
      </c>
      <c r="X121" s="33"/>
      <c r="AA121" s="43"/>
      <c r="AB121" s="22">
        <v>0.10208333333333335</v>
      </c>
      <c r="AC121" s="153" t="s">
        <v>21</v>
      </c>
      <c r="AD121" s="4">
        <f t="shared" si="814"/>
        <v>1.8750000000000017E-2</v>
      </c>
      <c r="AE121" s="39">
        <f t="shared" si="815"/>
        <v>27</v>
      </c>
      <c r="AF121" s="33"/>
      <c r="AI121" s="43"/>
      <c r="AJ121" s="45"/>
      <c r="AM121" s="43"/>
      <c r="AN121" s="46">
        <v>8.6805555555555566E-2</v>
      </c>
      <c r="AO121" s="5" t="s">
        <v>124</v>
      </c>
      <c r="AP121" s="4">
        <f t="shared" si="766"/>
        <v>3.4722222222222376E-3</v>
      </c>
      <c r="AQ121" s="39">
        <f t="shared" si="767"/>
        <v>5</v>
      </c>
      <c r="AR121" s="299">
        <v>8.7500000000000008E-2</v>
      </c>
      <c r="AS121" s="298" t="s">
        <v>124</v>
      </c>
      <c r="AT121" s="4">
        <f t="shared" ref="AT121" si="832">AR121-$A121</f>
        <v>4.1666666666666796E-3</v>
      </c>
      <c r="AU121" s="39">
        <f t="shared" ref="AU121" si="833">MINUTE(AT121)</f>
        <v>6</v>
      </c>
      <c r="AV121" s="22">
        <v>9.1666666666666674E-2</v>
      </c>
      <c r="AW121" s="355" t="s">
        <v>222</v>
      </c>
      <c r="AX121" s="4">
        <f t="shared" si="816"/>
        <v>8.3333333333333454E-3</v>
      </c>
      <c r="AY121" s="39">
        <f t="shared" si="817"/>
        <v>12</v>
      </c>
      <c r="AZ121" s="22">
        <v>0.14652777777777778</v>
      </c>
      <c r="BA121" s="361" t="s">
        <v>21</v>
      </c>
      <c r="BB121" s="4">
        <f t="shared" ref="BB121" si="834">AZ121-$A121</f>
        <v>6.3194444444444456E-2</v>
      </c>
      <c r="BC121" s="39">
        <f t="shared" ref="BC121" si="835">MINUTE(BB121)</f>
        <v>31</v>
      </c>
      <c r="BD121" s="22">
        <v>9.6527777777777768E-2</v>
      </c>
      <c r="BE121" s="409" t="s">
        <v>124</v>
      </c>
      <c r="BF121" s="4">
        <f t="shared" ref="BF121" si="836">BD121-$A121</f>
        <v>1.3194444444444439E-2</v>
      </c>
      <c r="BG121" s="39">
        <f t="shared" ref="BG121" si="837">MINUTE(BF121)</f>
        <v>19</v>
      </c>
      <c r="BH121" s="11"/>
      <c r="BK121" s="43"/>
      <c r="BL121" s="45"/>
      <c r="BO121" s="43"/>
      <c r="BP121" s="45"/>
      <c r="BS121" s="43"/>
      <c r="BT121" s="22">
        <v>9.1666666666666674E-2</v>
      </c>
      <c r="BU121" s="545" t="s">
        <v>258</v>
      </c>
      <c r="BV121" s="4">
        <f t="shared" si="752"/>
        <v>8.3333333333333454E-3</v>
      </c>
      <c r="BW121" s="39">
        <f t="shared" si="753"/>
        <v>12</v>
      </c>
      <c r="BX121" s="22">
        <v>8.7500000000000008E-2</v>
      </c>
      <c r="BY121" s="562" t="s">
        <v>124</v>
      </c>
      <c r="BZ121" s="4">
        <f t="shared" si="754"/>
        <v>4.1666666666666796E-3</v>
      </c>
      <c r="CA121" s="39">
        <f t="shared" si="755"/>
        <v>6</v>
      </c>
      <c r="CB121" s="22">
        <v>0.10694444444444444</v>
      </c>
      <c r="CC121" s="608" t="s">
        <v>124</v>
      </c>
      <c r="CD121" s="4">
        <f t="shared" si="770"/>
        <v>2.361111111111111E-2</v>
      </c>
      <c r="CE121" s="39">
        <f t="shared" si="771"/>
        <v>34</v>
      </c>
      <c r="CF121" s="45"/>
      <c r="CI121" s="43"/>
      <c r="CJ121" s="22">
        <v>8.8888888888888892E-2</v>
      </c>
      <c r="CK121" s="680" t="s">
        <v>21</v>
      </c>
      <c r="CL121" s="4">
        <f t="shared" ref="CL121:CL123" si="838">CJ121-$A121</f>
        <v>5.5555555555555636E-3</v>
      </c>
      <c r="CM121" s="39">
        <f t="shared" ref="CM121:CM123" si="839">MINUTE(CL121)</f>
        <v>8</v>
      </c>
      <c r="CN121" s="11"/>
      <c r="CQ121" s="43"/>
      <c r="CR121" s="22">
        <v>8.6805555555555566E-2</v>
      </c>
      <c r="CS121" s="767" t="s">
        <v>124</v>
      </c>
      <c r="CT121" s="4">
        <f t="shared" si="758"/>
        <v>3.4722222222222376E-3</v>
      </c>
      <c r="CU121" s="39">
        <f t="shared" si="759"/>
        <v>5</v>
      </c>
      <c r="CV121" s="22">
        <v>9.0972222222222218E-2</v>
      </c>
      <c r="CW121" s="773" t="s">
        <v>21</v>
      </c>
      <c r="CX121" s="4">
        <f t="shared" ref="CX121:CX122" si="840">CV121-$A121</f>
        <v>7.6388888888888895E-3</v>
      </c>
      <c r="CY121" s="39">
        <f t="shared" ref="CY121:CY122" si="841">MINUTE(CX121)</f>
        <v>11</v>
      </c>
      <c r="CZ121" s="11"/>
      <c r="DC121" s="43"/>
      <c r="DD121" s="45"/>
      <c r="DG121" s="43"/>
    </row>
    <row r="122" spans="1:111" s="5" customFormat="1">
      <c r="A122" s="5" t="s">
        <v>98</v>
      </c>
      <c r="B122" s="5" t="s">
        <v>25</v>
      </c>
      <c r="C122" s="15" t="s">
        <v>14</v>
      </c>
      <c r="D122" s="33"/>
      <c r="G122" s="41"/>
      <c r="H122" s="45"/>
      <c r="J122" s="4"/>
      <c r="K122" s="39"/>
      <c r="L122" s="46">
        <v>0.10069444444444443</v>
      </c>
      <c r="M122" s="5" t="s">
        <v>183</v>
      </c>
      <c r="N122" s="4">
        <f t="shared" si="828"/>
        <v>1.388888888888884E-3</v>
      </c>
      <c r="O122" s="39">
        <f t="shared" si="829"/>
        <v>2</v>
      </c>
      <c r="P122" s="33"/>
      <c r="S122" s="43"/>
      <c r="T122" s="46"/>
      <c r="W122" s="43"/>
      <c r="X122" s="33"/>
      <c r="AA122" s="43"/>
      <c r="AB122" s="22">
        <v>0.10486111111111111</v>
      </c>
      <c r="AC122" s="153" t="s">
        <v>14</v>
      </c>
      <c r="AD122" s="4">
        <f t="shared" si="814"/>
        <v>5.5555555555555636E-3</v>
      </c>
      <c r="AE122" s="39">
        <f t="shared" si="815"/>
        <v>8</v>
      </c>
      <c r="AF122" s="33"/>
      <c r="AI122" s="43"/>
      <c r="AJ122" s="45"/>
      <c r="AM122" s="43"/>
      <c r="AN122" s="46">
        <v>0.10208333333333335</v>
      </c>
      <c r="AO122" s="5" t="s">
        <v>183</v>
      </c>
      <c r="AP122" s="4">
        <f t="shared" si="766"/>
        <v>2.7777777777777957E-3</v>
      </c>
      <c r="AQ122" s="39">
        <f t="shared" si="767"/>
        <v>4</v>
      </c>
      <c r="AR122" s="33"/>
      <c r="AU122" s="43"/>
      <c r="AV122" s="22">
        <v>0.10625</v>
      </c>
      <c r="AW122" s="355" t="s">
        <v>14</v>
      </c>
      <c r="AX122" s="4">
        <f t="shared" si="816"/>
        <v>6.9444444444444475E-3</v>
      </c>
      <c r="AY122" s="39">
        <f t="shared" si="817"/>
        <v>10</v>
      </c>
      <c r="AZ122" s="11"/>
      <c r="BC122" s="43"/>
      <c r="BD122" s="11"/>
      <c r="BG122" s="43"/>
      <c r="BH122" s="11"/>
      <c r="BK122" s="43"/>
      <c r="BL122" s="45"/>
      <c r="BO122" s="43"/>
      <c r="BP122" s="45"/>
      <c r="BS122" s="43"/>
      <c r="BT122" s="22">
        <v>0.10486111111111111</v>
      </c>
      <c r="BU122" s="545" t="s">
        <v>183</v>
      </c>
      <c r="BV122" s="4">
        <f t="shared" si="752"/>
        <v>5.5555555555555636E-3</v>
      </c>
      <c r="BW122" s="39">
        <f t="shared" si="753"/>
        <v>8</v>
      </c>
      <c r="BX122" s="22">
        <v>0.10208333333333335</v>
      </c>
      <c r="BY122" s="562" t="s">
        <v>250</v>
      </c>
      <c r="BZ122" s="4">
        <f t="shared" si="754"/>
        <v>2.7777777777777957E-3</v>
      </c>
      <c r="CA122" s="39">
        <f t="shared" si="755"/>
        <v>4</v>
      </c>
      <c r="CB122" s="22">
        <v>0.11041666666666666</v>
      </c>
      <c r="CC122" s="608" t="s">
        <v>183</v>
      </c>
      <c r="CD122" s="4">
        <f t="shared" si="770"/>
        <v>1.1111111111111113E-2</v>
      </c>
      <c r="CE122" s="39">
        <f t="shared" si="771"/>
        <v>16</v>
      </c>
      <c r="CF122" s="45"/>
      <c r="CI122" s="43"/>
      <c r="CJ122" s="22">
        <v>0.10277777777777779</v>
      </c>
      <c r="CK122" s="680" t="s">
        <v>14</v>
      </c>
      <c r="CL122" s="4">
        <f t="shared" si="838"/>
        <v>3.4722222222222376E-3</v>
      </c>
      <c r="CM122" s="39">
        <f t="shared" si="839"/>
        <v>5</v>
      </c>
      <c r="CN122" s="22">
        <v>0.10347222222222223</v>
      </c>
      <c r="CO122" s="713" t="s">
        <v>183</v>
      </c>
      <c r="CP122" s="4">
        <f t="shared" ref="CP122" si="842">CN122-$A122</f>
        <v>4.1666666666666796E-3</v>
      </c>
      <c r="CQ122" s="39">
        <f t="shared" ref="CQ122" si="843">MINUTE(CP122)</f>
        <v>6</v>
      </c>
      <c r="CR122" s="22">
        <v>0.10208333333333335</v>
      </c>
      <c r="CS122" s="767" t="s">
        <v>183</v>
      </c>
      <c r="CT122" s="4">
        <f t="shared" si="758"/>
        <v>2.7777777777777957E-3</v>
      </c>
      <c r="CU122" s="39">
        <f t="shared" si="759"/>
        <v>4</v>
      </c>
      <c r="CV122" s="22">
        <v>0.10694444444444444</v>
      </c>
      <c r="CW122" s="773" t="s">
        <v>183</v>
      </c>
      <c r="CX122" s="4">
        <f t="shared" si="840"/>
        <v>7.6388888888888895E-3</v>
      </c>
      <c r="CY122" s="39">
        <f t="shared" si="841"/>
        <v>11</v>
      </c>
      <c r="CZ122" s="22">
        <v>0.10625</v>
      </c>
      <c r="DA122" s="824" t="s">
        <v>183</v>
      </c>
      <c r="DB122" s="4">
        <f t="shared" ref="DB122" si="844">CZ122-$A122</f>
        <v>6.9444444444444475E-3</v>
      </c>
      <c r="DC122" s="39">
        <f t="shared" ref="DC122" si="845">MINUTE(DB122)</f>
        <v>10</v>
      </c>
      <c r="DD122" s="22">
        <v>0.10486111111111111</v>
      </c>
      <c r="DE122" s="842" t="s">
        <v>183</v>
      </c>
      <c r="DF122" s="4">
        <f t="shared" ref="DF122" si="846">DD122-$A122</f>
        <v>5.5555555555555636E-3</v>
      </c>
      <c r="DG122" s="39">
        <f t="shared" ref="DG122" si="847">MINUTE(DF122)</f>
        <v>8</v>
      </c>
    </row>
    <row r="123" spans="1:111" s="5" customFormat="1">
      <c r="A123" s="5" t="s">
        <v>115</v>
      </c>
      <c r="B123" s="5" t="s">
        <v>26</v>
      </c>
      <c r="C123" s="15">
        <v>1111</v>
      </c>
      <c r="D123" s="33"/>
      <c r="G123" s="41"/>
      <c r="H123" s="45"/>
      <c r="J123" s="4"/>
      <c r="K123" s="39"/>
      <c r="L123" s="45"/>
      <c r="O123" s="43"/>
      <c r="P123" s="33"/>
      <c r="S123" s="43"/>
      <c r="T123" s="46">
        <v>0.11180555555555556</v>
      </c>
      <c r="U123" s="5">
        <v>788</v>
      </c>
      <c r="V123" s="4">
        <f t="shared" ref="V123" si="848">T123-$A123</f>
        <v>5.5555555555555636E-3</v>
      </c>
      <c r="W123" s="39">
        <f t="shared" ref="W123" si="849">MINUTE(V123)</f>
        <v>8</v>
      </c>
      <c r="X123" s="33"/>
      <c r="AA123" s="43"/>
      <c r="AB123" s="11"/>
      <c r="AE123" s="43"/>
      <c r="AF123" s="33"/>
      <c r="AI123" s="43"/>
      <c r="AJ123" s="45"/>
      <c r="AM123" s="43"/>
      <c r="AN123" s="46">
        <v>0.1173611111111111</v>
      </c>
      <c r="AO123" s="5">
        <v>0</v>
      </c>
      <c r="AP123" s="4">
        <f t="shared" si="766"/>
        <v>1.1111111111111099E-2</v>
      </c>
      <c r="AQ123" s="39">
        <f t="shared" si="767"/>
        <v>16</v>
      </c>
      <c r="AR123" s="33"/>
      <c r="AU123" s="43"/>
      <c r="AV123" s="11"/>
      <c r="AX123" s="4"/>
      <c r="AY123" s="39"/>
      <c r="AZ123" s="45"/>
      <c r="BC123" s="43"/>
      <c r="BD123" s="22">
        <v>0.11388888888888889</v>
      </c>
      <c r="BE123" s="409">
        <v>1740</v>
      </c>
      <c r="BF123" s="4">
        <f t="shared" ref="BF123" si="850">BD123-$A123</f>
        <v>7.6388888888888895E-3</v>
      </c>
      <c r="BG123" s="39">
        <f t="shared" ref="BG123" si="851">MINUTE(BF123)</f>
        <v>11</v>
      </c>
      <c r="BH123" s="22">
        <v>0.11666666666666665</v>
      </c>
      <c r="BI123" s="432">
        <v>1161</v>
      </c>
      <c r="BJ123" s="4">
        <f t="shared" ref="BJ123:BJ124" si="852">BH123-$A123</f>
        <v>1.0416666666666657E-2</v>
      </c>
      <c r="BK123" s="39">
        <f t="shared" ref="BK123:BK124" si="853">MINUTE(BJ123)</f>
        <v>15</v>
      </c>
      <c r="BL123" s="45"/>
      <c r="BO123" s="43"/>
      <c r="BP123" s="46">
        <v>0.11527777777777777</v>
      </c>
      <c r="BQ123" s="5">
        <v>1535</v>
      </c>
      <c r="BR123" s="4">
        <f t="shared" ref="BR123" si="854">BP123-$A123</f>
        <v>9.0277777777777735E-3</v>
      </c>
      <c r="BS123" s="39">
        <f t="shared" ref="BS123" si="855">MINUTE(BR123)</f>
        <v>13</v>
      </c>
      <c r="BT123" s="22">
        <v>0.1125</v>
      </c>
      <c r="BU123" s="545">
        <v>1649</v>
      </c>
      <c r="BV123" s="4">
        <f t="shared" si="752"/>
        <v>6.2500000000000056E-3</v>
      </c>
      <c r="BW123" s="39">
        <f t="shared" si="753"/>
        <v>9</v>
      </c>
      <c r="BX123" s="11"/>
      <c r="BZ123" s="4"/>
      <c r="CA123" s="39"/>
      <c r="CB123" s="22">
        <v>0.11458333333333333</v>
      </c>
      <c r="CC123" s="608">
        <v>1389</v>
      </c>
      <c r="CD123" s="4">
        <f t="shared" si="770"/>
        <v>8.3333333333333315E-3</v>
      </c>
      <c r="CE123" s="39">
        <f t="shared" si="771"/>
        <v>12</v>
      </c>
      <c r="CF123" s="45"/>
      <c r="CI123" s="43"/>
      <c r="CJ123" s="22">
        <v>0.1111111111111111</v>
      </c>
      <c r="CK123" s="680">
        <v>0</v>
      </c>
      <c r="CL123" s="4">
        <f t="shared" si="838"/>
        <v>4.8611111111111077E-3</v>
      </c>
      <c r="CM123" s="39">
        <f t="shared" si="839"/>
        <v>7</v>
      </c>
      <c r="CN123" s="11"/>
      <c r="CQ123" s="43"/>
      <c r="CR123" s="22">
        <v>0.11875000000000001</v>
      </c>
      <c r="CS123" s="767">
        <v>92</v>
      </c>
      <c r="CT123" s="4">
        <f t="shared" si="758"/>
        <v>1.2500000000000011E-2</v>
      </c>
      <c r="CU123" s="39">
        <f t="shared" si="759"/>
        <v>18</v>
      </c>
      <c r="CV123" s="11"/>
      <c r="CY123" s="43"/>
      <c r="CZ123" s="11"/>
      <c r="DC123" s="43"/>
      <c r="DD123" s="11"/>
      <c r="DG123" s="43"/>
    </row>
    <row r="124" spans="1:111" s="5" customFormat="1">
      <c r="A124" s="5" t="s">
        <v>116</v>
      </c>
      <c r="B124" s="5" t="s">
        <v>27</v>
      </c>
      <c r="C124" s="15">
        <v>100</v>
      </c>
      <c r="D124" s="33"/>
      <c r="G124" s="41"/>
      <c r="H124" s="46">
        <v>0.11944444444444445</v>
      </c>
      <c r="I124" s="5">
        <v>129</v>
      </c>
      <c r="J124" s="4">
        <f t="shared" si="744"/>
        <v>4.8611111111111216E-3</v>
      </c>
      <c r="K124" s="39">
        <f t="shared" si="745"/>
        <v>7</v>
      </c>
      <c r="L124" s="46"/>
      <c r="O124" s="43"/>
      <c r="P124" s="33"/>
      <c r="S124" s="43"/>
      <c r="T124" s="45"/>
      <c r="W124" s="43"/>
      <c r="X124" s="33"/>
      <c r="AA124" s="43"/>
      <c r="AB124" s="11"/>
      <c r="AE124" s="43"/>
      <c r="AF124" s="33"/>
      <c r="AI124" s="43"/>
      <c r="AJ124" s="45"/>
      <c r="AM124" s="43"/>
      <c r="AN124" s="46">
        <v>0.11944444444444445</v>
      </c>
      <c r="AO124" s="5">
        <v>130</v>
      </c>
      <c r="AP124" s="4">
        <f t="shared" si="766"/>
        <v>4.8611111111111216E-3</v>
      </c>
      <c r="AQ124" s="39">
        <f t="shared" si="767"/>
        <v>7</v>
      </c>
      <c r="AR124" s="33"/>
      <c r="AU124" s="43"/>
      <c r="AV124" s="22">
        <v>0.11875000000000001</v>
      </c>
      <c r="AW124" s="355">
        <v>130</v>
      </c>
      <c r="AX124" s="4">
        <f t="shared" si="816"/>
        <v>4.1666666666666796E-3</v>
      </c>
      <c r="AY124" s="39">
        <f t="shared" si="817"/>
        <v>6</v>
      </c>
      <c r="AZ124" s="45"/>
      <c r="BC124" s="43"/>
      <c r="BD124" s="11"/>
      <c r="BG124" s="43"/>
      <c r="BH124" s="22">
        <v>0.12083333333333333</v>
      </c>
      <c r="BI124" s="432">
        <v>127</v>
      </c>
      <c r="BJ124" s="4">
        <f t="shared" si="852"/>
        <v>6.2500000000000056E-3</v>
      </c>
      <c r="BK124" s="39">
        <f t="shared" si="853"/>
        <v>9</v>
      </c>
      <c r="BL124" s="46">
        <v>0.13194444444444445</v>
      </c>
      <c r="BM124" s="5">
        <v>111</v>
      </c>
      <c r="BN124" s="4">
        <f t="shared" ref="BN124" si="856">BL124-$A124</f>
        <v>1.7361111111111119E-2</v>
      </c>
      <c r="BO124" s="39">
        <f t="shared" ref="BO124" si="857">MINUTE(BN124)</f>
        <v>25</v>
      </c>
      <c r="BP124" s="45"/>
      <c r="BS124" s="43"/>
      <c r="BT124" s="22">
        <v>0.12152777777777778</v>
      </c>
      <c r="BU124" s="545">
        <v>125</v>
      </c>
      <c r="BV124" s="4">
        <f t="shared" si="752"/>
        <v>6.9444444444444475E-3</v>
      </c>
      <c r="BW124" s="39">
        <f t="shared" si="753"/>
        <v>10</v>
      </c>
      <c r="BX124" s="11"/>
      <c r="BZ124" s="4"/>
      <c r="CA124" s="39"/>
      <c r="CB124" s="45"/>
      <c r="CE124" s="43"/>
      <c r="CF124" s="45"/>
      <c r="CI124" s="43"/>
      <c r="CJ124" s="11"/>
      <c r="CM124" s="43"/>
      <c r="CN124" s="45"/>
      <c r="CQ124" s="43"/>
      <c r="CR124" s="22">
        <v>0.12083333333333333</v>
      </c>
      <c r="CS124" s="767">
        <v>127</v>
      </c>
      <c r="CT124" s="4">
        <f t="shared" si="758"/>
        <v>6.2500000000000056E-3</v>
      </c>
      <c r="CU124" s="39">
        <f t="shared" si="759"/>
        <v>9</v>
      </c>
      <c r="CV124" s="11"/>
      <c r="CY124" s="43"/>
      <c r="CZ124" s="45"/>
      <c r="DC124" s="43"/>
      <c r="DD124" s="45"/>
      <c r="DG124" s="43"/>
    </row>
    <row r="125" spans="1:111" s="5" customFormat="1">
      <c r="A125" s="5" t="s">
        <v>117</v>
      </c>
      <c r="B125" s="5" t="s">
        <v>41</v>
      </c>
      <c r="C125" s="15" t="s">
        <v>14</v>
      </c>
      <c r="D125" s="33"/>
      <c r="G125" s="41"/>
      <c r="H125" s="46">
        <v>0.125</v>
      </c>
      <c r="I125" s="5" t="s">
        <v>192</v>
      </c>
      <c r="J125" s="4">
        <f t="shared" si="744"/>
        <v>2.7777777777777679E-3</v>
      </c>
      <c r="K125" s="39">
        <f t="shared" si="745"/>
        <v>4</v>
      </c>
      <c r="L125" s="45"/>
      <c r="O125" s="43"/>
      <c r="P125" s="33"/>
      <c r="S125" s="43"/>
      <c r="T125" s="45"/>
      <c r="W125" s="43"/>
      <c r="X125" s="33"/>
      <c r="AA125" s="43"/>
      <c r="AB125" s="22">
        <v>0.12569444444444444</v>
      </c>
      <c r="AC125" s="153" t="s">
        <v>209</v>
      </c>
      <c r="AD125" s="4">
        <f t="shared" ref="AD125:AD126" si="858">AB125-$A125</f>
        <v>3.4722222222222099E-3</v>
      </c>
      <c r="AE125" s="39">
        <f t="shared" ref="AE125:AE126" si="859">MINUTE(AD125)</f>
        <v>5</v>
      </c>
      <c r="AF125" s="33"/>
      <c r="AI125" s="43"/>
      <c r="AJ125" s="45"/>
      <c r="AM125" s="43"/>
      <c r="AN125" s="46">
        <v>0.13125000000000001</v>
      </c>
      <c r="AO125" s="5" t="s">
        <v>183</v>
      </c>
      <c r="AP125" s="4">
        <f t="shared" si="766"/>
        <v>9.0277777777777735E-3</v>
      </c>
      <c r="AQ125" s="39">
        <f t="shared" si="767"/>
        <v>13</v>
      </c>
      <c r="AR125" s="33"/>
      <c r="AU125" s="43"/>
      <c r="AV125" s="45"/>
      <c r="AY125" s="43"/>
      <c r="AZ125" s="45"/>
      <c r="BC125" s="43"/>
      <c r="BD125" s="22">
        <v>0.12847222222222224</v>
      </c>
      <c r="BE125" s="409" t="s">
        <v>183</v>
      </c>
      <c r="BF125" s="4">
        <f t="shared" ref="BF125" si="860">BD125-$A125</f>
        <v>6.2500000000000056E-3</v>
      </c>
      <c r="BG125" s="39">
        <f t="shared" ref="BG125" si="861">MINUTE(BF125)</f>
        <v>9</v>
      </c>
      <c r="BH125" s="11"/>
      <c r="BK125" s="43"/>
      <c r="BL125" s="45"/>
      <c r="BO125" s="43"/>
      <c r="BP125" s="46">
        <v>0.1277777777777778</v>
      </c>
      <c r="BQ125" s="5" t="s">
        <v>183</v>
      </c>
      <c r="BR125" s="4">
        <f t="shared" ref="BR125:BR126" si="862">BP125-$A125</f>
        <v>5.5555555555555636E-3</v>
      </c>
      <c r="BS125" s="39">
        <f t="shared" ref="BS125:BS126" si="863">MINUTE(BR125)</f>
        <v>8</v>
      </c>
      <c r="BT125" s="11"/>
      <c r="BV125" s="4"/>
      <c r="BW125" s="39"/>
      <c r="BX125" s="22">
        <v>0.12986111111111112</v>
      </c>
      <c r="BY125" s="562" t="s">
        <v>210</v>
      </c>
      <c r="BZ125" s="4">
        <f t="shared" si="754"/>
        <v>7.6388888888888895E-3</v>
      </c>
      <c r="CA125" s="39">
        <f t="shared" si="755"/>
        <v>11</v>
      </c>
      <c r="CB125" s="33"/>
      <c r="CE125" s="43"/>
      <c r="CF125" s="45"/>
      <c r="CI125" s="43"/>
      <c r="CJ125" s="11"/>
      <c r="CM125" s="43"/>
      <c r="CN125" s="22">
        <v>0.12916666666666668</v>
      </c>
      <c r="CO125" s="713" t="s">
        <v>183</v>
      </c>
      <c r="CP125" s="4">
        <f t="shared" ref="CP125" si="864">CN125-$A125</f>
        <v>6.9444444444444475E-3</v>
      </c>
      <c r="CQ125" s="39">
        <f t="shared" ref="CQ125" si="865">MINUTE(CP125)</f>
        <v>10</v>
      </c>
      <c r="CR125" s="22">
        <v>0.14097222222222222</v>
      </c>
      <c r="CS125" s="767" t="s">
        <v>183</v>
      </c>
      <c r="CT125" s="4">
        <f t="shared" si="758"/>
        <v>1.8749999999999989E-2</v>
      </c>
      <c r="CU125" s="39">
        <f t="shared" si="759"/>
        <v>27</v>
      </c>
      <c r="CV125" s="45"/>
      <c r="CY125" s="43"/>
      <c r="CZ125" s="45"/>
      <c r="DC125" s="43"/>
      <c r="DD125" s="45"/>
      <c r="DG125" s="43"/>
    </row>
    <row r="126" spans="1:111" s="5" customFormat="1">
      <c r="A126" s="5" t="s">
        <v>81</v>
      </c>
      <c r="B126" s="5" t="s">
        <v>42</v>
      </c>
      <c r="C126" s="15" t="s">
        <v>21</v>
      </c>
      <c r="D126" s="33"/>
      <c r="G126" s="41"/>
      <c r="H126" s="46">
        <v>0.13263888888888889</v>
      </c>
      <c r="I126" s="5" t="s">
        <v>21</v>
      </c>
      <c r="J126" s="4">
        <f t="shared" si="744"/>
        <v>2.7777777777777679E-3</v>
      </c>
      <c r="K126" s="39">
        <f t="shared" si="745"/>
        <v>4</v>
      </c>
      <c r="L126" s="45"/>
      <c r="O126" s="43"/>
      <c r="P126" s="33"/>
      <c r="S126" s="43"/>
      <c r="T126" s="46">
        <v>0.13333333333333333</v>
      </c>
      <c r="U126" s="5" t="s">
        <v>124</v>
      </c>
      <c r="V126" s="4">
        <f t="shared" ref="V126:V127" si="866">T126-$A126</f>
        <v>3.4722222222222099E-3</v>
      </c>
      <c r="W126" s="39">
        <f t="shared" ref="W126:W127" si="867">MINUTE(V126)</f>
        <v>5</v>
      </c>
      <c r="X126" s="33"/>
      <c r="AA126" s="43"/>
      <c r="AB126" s="22">
        <v>0.13680555555555554</v>
      </c>
      <c r="AC126" s="153" t="s">
        <v>21</v>
      </c>
      <c r="AD126" s="4">
        <f t="shared" si="858"/>
        <v>6.9444444444444198E-3</v>
      </c>
      <c r="AE126" s="39">
        <f t="shared" si="859"/>
        <v>10</v>
      </c>
      <c r="AF126" s="33"/>
      <c r="AI126" s="43"/>
      <c r="AJ126" s="45"/>
      <c r="AM126" s="43"/>
      <c r="AN126" s="46">
        <v>0.13958333333333334</v>
      </c>
      <c r="AO126" s="5" t="s">
        <v>124</v>
      </c>
      <c r="AP126" s="4">
        <f t="shared" si="766"/>
        <v>9.7222222222222154E-3</v>
      </c>
      <c r="AQ126" s="39">
        <f t="shared" si="767"/>
        <v>14</v>
      </c>
      <c r="AR126" s="33"/>
      <c r="AU126" s="43"/>
      <c r="AV126" s="33"/>
      <c r="AY126" s="43"/>
      <c r="AZ126" s="45"/>
      <c r="BC126" s="43"/>
      <c r="BD126" s="11"/>
      <c r="BG126" s="43"/>
      <c r="BH126" s="22">
        <v>0.15069444444444444</v>
      </c>
      <c r="BI126" s="432" t="s">
        <v>21</v>
      </c>
      <c r="BJ126" s="4">
        <f t="shared" ref="BJ126:BJ127" si="868">BH126-$A126</f>
        <v>2.0833333333333315E-2</v>
      </c>
      <c r="BK126" s="39">
        <f t="shared" ref="BK126:BK127" si="869">MINUTE(BJ126)</f>
        <v>30</v>
      </c>
      <c r="BL126" s="46">
        <v>0.13472222222222222</v>
      </c>
      <c r="BM126" s="5" t="s">
        <v>235</v>
      </c>
      <c r="BN126" s="4">
        <f t="shared" ref="BN126:BN127" si="870">BL126-$A126</f>
        <v>4.8611111111110938E-3</v>
      </c>
      <c r="BO126" s="39">
        <f t="shared" ref="BO126:BO127" si="871">MINUTE(BN126)</f>
        <v>7</v>
      </c>
      <c r="BP126" s="46">
        <v>0.14305555555555557</v>
      </c>
      <c r="BQ126" s="5" t="s">
        <v>242</v>
      </c>
      <c r="BR126" s="4">
        <f t="shared" si="862"/>
        <v>1.3194444444444453E-2</v>
      </c>
      <c r="BS126" s="39">
        <f t="shared" si="863"/>
        <v>19</v>
      </c>
      <c r="BT126" s="22">
        <v>0.13472222222222222</v>
      </c>
      <c r="BU126" s="545" t="s">
        <v>235</v>
      </c>
      <c r="BV126" s="4">
        <f t="shared" si="752"/>
        <v>4.8611111111110938E-3</v>
      </c>
      <c r="BW126" s="39">
        <f t="shared" si="753"/>
        <v>7</v>
      </c>
      <c r="BX126" s="22">
        <v>0.1423611111111111</v>
      </c>
      <c r="BY126" s="562" t="s">
        <v>124</v>
      </c>
      <c r="BZ126" s="4">
        <f t="shared" si="754"/>
        <v>1.2499999999999983E-2</v>
      </c>
      <c r="CA126" s="39">
        <f t="shared" si="755"/>
        <v>18</v>
      </c>
      <c r="CB126" s="33"/>
      <c r="CE126" s="43"/>
      <c r="CF126" s="22">
        <v>0.15</v>
      </c>
      <c r="CG126" s="634" t="s">
        <v>124</v>
      </c>
      <c r="CH126" s="4">
        <f t="shared" ref="CH126:CH127" si="872">CF126-$A126</f>
        <v>2.0138888888888873E-2</v>
      </c>
      <c r="CI126" s="39">
        <f t="shared" ref="CI126:CI127" si="873">MINUTE(CH126)</f>
        <v>29</v>
      </c>
      <c r="CJ126" s="22">
        <v>0.1423611111111111</v>
      </c>
      <c r="CK126" s="680" t="s">
        <v>21</v>
      </c>
      <c r="CL126" s="4">
        <f t="shared" ref="CL126" si="874">CJ126-$A126</f>
        <v>1.2499999999999983E-2</v>
      </c>
      <c r="CM126" s="39">
        <f t="shared" ref="CM126" si="875">MINUTE(CL126)</f>
        <v>18</v>
      </c>
      <c r="CN126" s="45"/>
      <c r="CQ126" s="43"/>
      <c r="CR126" s="22">
        <v>0.1388888888888889</v>
      </c>
      <c r="CS126" s="767" t="s">
        <v>124</v>
      </c>
      <c r="CT126" s="4">
        <f t="shared" si="758"/>
        <v>9.0277777777777735E-3</v>
      </c>
      <c r="CU126" s="39">
        <f t="shared" si="759"/>
        <v>13</v>
      </c>
      <c r="CV126" s="22">
        <v>0.13541666666666666</v>
      </c>
      <c r="CW126" s="773" t="s">
        <v>21</v>
      </c>
      <c r="CX126" s="4">
        <f t="shared" ref="CX126" si="876">CV126-$A126</f>
        <v>5.5555555555555358E-3</v>
      </c>
      <c r="CY126" s="39">
        <f t="shared" ref="CY126" si="877">MINUTE(CX126)</f>
        <v>8</v>
      </c>
      <c r="CZ126" s="45"/>
      <c r="DC126" s="43"/>
      <c r="DD126" s="22">
        <v>0.13680555555555554</v>
      </c>
      <c r="DE126" s="842" t="s">
        <v>235</v>
      </c>
      <c r="DF126" s="4">
        <f t="shared" ref="DF126" si="878">DD126-$A126</f>
        <v>6.9444444444444198E-3</v>
      </c>
      <c r="DG126" s="39">
        <f t="shared" ref="DG126" si="879">MINUTE(DF126)</f>
        <v>10</v>
      </c>
    </row>
    <row r="127" spans="1:111" s="5" customFormat="1">
      <c r="A127" s="5" t="s">
        <v>118</v>
      </c>
      <c r="B127" s="5" t="s">
        <v>26</v>
      </c>
      <c r="C127" s="15">
        <v>1111</v>
      </c>
      <c r="D127" s="33"/>
      <c r="G127" s="41"/>
      <c r="H127" s="46">
        <v>0.15277777777777776</v>
      </c>
      <c r="I127" s="5">
        <v>1154</v>
      </c>
      <c r="J127" s="4">
        <f t="shared" si="744"/>
        <v>3.4722222222222099E-3</v>
      </c>
      <c r="K127" s="39">
        <f t="shared" si="745"/>
        <v>5</v>
      </c>
      <c r="L127" s="45"/>
      <c r="O127" s="43"/>
      <c r="P127" s="33"/>
      <c r="S127" s="43"/>
      <c r="T127" s="46">
        <v>0.15555555555555556</v>
      </c>
      <c r="U127" s="5">
        <v>1310</v>
      </c>
      <c r="V127" s="4">
        <f t="shared" si="866"/>
        <v>6.2500000000000056E-3</v>
      </c>
      <c r="W127" s="39">
        <f t="shared" si="867"/>
        <v>9</v>
      </c>
      <c r="X127" s="33"/>
      <c r="AA127" s="43"/>
      <c r="AB127" s="11"/>
      <c r="AE127" s="43"/>
      <c r="AF127" s="33"/>
      <c r="AI127" s="43"/>
      <c r="AJ127" s="45"/>
      <c r="AM127" s="43"/>
      <c r="AN127" s="46">
        <v>0.15972222222222224</v>
      </c>
      <c r="AO127" s="5">
        <v>1050</v>
      </c>
      <c r="AP127" s="4">
        <f t="shared" si="766"/>
        <v>1.0416666666666685E-2</v>
      </c>
      <c r="AQ127" s="39">
        <f t="shared" si="767"/>
        <v>15</v>
      </c>
      <c r="AR127" s="33"/>
      <c r="AU127" s="43"/>
      <c r="AV127" s="33"/>
      <c r="AY127" s="43"/>
      <c r="AZ127" s="22">
        <v>0.16180555555555556</v>
      </c>
      <c r="BA127" s="361">
        <v>54</v>
      </c>
      <c r="BB127" s="4">
        <f t="shared" ref="BB127" si="880">AZ127-$A127</f>
        <v>1.2500000000000011E-2</v>
      </c>
      <c r="BC127" s="39">
        <f t="shared" ref="BC127" si="881">MINUTE(BB127)</f>
        <v>18</v>
      </c>
      <c r="BD127" s="11"/>
      <c r="BG127" s="43"/>
      <c r="BH127" s="22">
        <v>0.15625</v>
      </c>
      <c r="BI127" s="432">
        <v>1349</v>
      </c>
      <c r="BJ127" s="4">
        <f t="shared" si="868"/>
        <v>6.9444444444444475E-3</v>
      </c>
      <c r="BK127" s="39">
        <f t="shared" si="869"/>
        <v>10</v>
      </c>
      <c r="BL127" s="46">
        <v>0.15416666666666667</v>
      </c>
      <c r="BM127" s="5">
        <v>1694</v>
      </c>
      <c r="BN127" s="4">
        <f t="shared" si="870"/>
        <v>4.8611111111111216E-3</v>
      </c>
      <c r="BO127" s="39">
        <f t="shared" si="871"/>
        <v>7</v>
      </c>
      <c r="BP127" s="45"/>
      <c r="BS127" s="43"/>
      <c r="BT127" s="22">
        <v>0.15763888888888888</v>
      </c>
      <c r="BU127" s="545">
        <v>442</v>
      </c>
      <c r="BV127" s="4">
        <f t="shared" si="752"/>
        <v>8.3333333333333315E-3</v>
      </c>
      <c r="BW127" s="39">
        <f t="shared" si="753"/>
        <v>12</v>
      </c>
      <c r="BX127" s="11"/>
      <c r="BZ127" s="4"/>
      <c r="CA127" s="39"/>
      <c r="CB127" s="33"/>
      <c r="CE127" s="43"/>
      <c r="CF127" s="22">
        <v>0.15416666666666667</v>
      </c>
      <c r="CG127" s="634">
        <v>1546</v>
      </c>
      <c r="CH127" s="4">
        <f t="shared" si="872"/>
        <v>4.8611111111111216E-3</v>
      </c>
      <c r="CI127" s="39">
        <f t="shared" si="873"/>
        <v>7</v>
      </c>
      <c r="CJ127" s="45"/>
      <c r="CM127" s="43"/>
      <c r="CN127" s="45"/>
      <c r="CQ127" s="43"/>
      <c r="CR127" s="22">
        <v>0.15694444444444444</v>
      </c>
      <c r="CS127" s="767">
        <v>367</v>
      </c>
      <c r="CT127" s="4">
        <f t="shared" si="758"/>
        <v>7.6388888888888895E-3</v>
      </c>
      <c r="CU127" s="39">
        <f t="shared" si="759"/>
        <v>11</v>
      </c>
      <c r="CV127" s="11"/>
      <c r="CY127" s="43"/>
      <c r="CZ127" s="45"/>
      <c r="DC127" s="43"/>
      <c r="DD127" s="45"/>
      <c r="DG127" s="43"/>
    </row>
    <row r="128" spans="1:111" s="5" customFormat="1">
      <c r="A128" s="5" t="s">
        <v>83</v>
      </c>
      <c r="B128" s="5" t="s">
        <v>43</v>
      </c>
      <c r="C128" s="15" t="s">
        <v>14</v>
      </c>
      <c r="D128" s="33"/>
      <c r="G128" s="41"/>
      <c r="H128" s="45"/>
      <c r="J128" s="4"/>
      <c r="K128" s="39"/>
      <c r="L128" s="45"/>
      <c r="O128" s="43"/>
      <c r="P128" s="33"/>
      <c r="S128" s="43"/>
      <c r="T128" s="45"/>
      <c r="W128" s="43"/>
      <c r="X128" s="33"/>
      <c r="AA128" s="43"/>
      <c r="AB128" s="22">
        <v>0.15486111111111112</v>
      </c>
      <c r="AC128" s="153" t="s">
        <v>14</v>
      </c>
      <c r="AD128" s="4">
        <f t="shared" ref="AD128:AD130" si="882">AB128-$A128</f>
        <v>3.4722222222222376E-3</v>
      </c>
      <c r="AE128" s="39">
        <f t="shared" ref="AE128:AE130" si="883">MINUTE(AD128)</f>
        <v>5</v>
      </c>
      <c r="AF128" s="33"/>
      <c r="AI128" s="43"/>
      <c r="AJ128" s="45"/>
      <c r="AM128" s="43"/>
      <c r="AN128" s="46">
        <v>0.15763888888888888</v>
      </c>
      <c r="AO128" s="5" t="s">
        <v>183</v>
      </c>
      <c r="AP128" s="4">
        <f t="shared" si="766"/>
        <v>6.2500000000000056E-3</v>
      </c>
      <c r="AQ128" s="39">
        <f t="shared" si="767"/>
        <v>9</v>
      </c>
      <c r="AR128" s="33"/>
      <c r="AU128" s="43"/>
      <c r="AV128" s="33"/>
      <c r="AY128" s="43"/>
      <c r="AZ128" s="45"/>
      <c r="BC128" s="43"/>
      <c r="BD128" s="45"/>
      <c r="BG128" s="43"/>
      <c r="BH128" s="11"/>
      <c r="BK128" s="43"/>
      <c r="BL128" s="45"/>
      <c r="BO128" s="43"/>
      <c r="BP128" s="46">
        <v>0.15694444444444444</v>
      </c>
      <c r="BQ128" s="5" t="s">
        <v>183</v>
      </c>
      <c r="BR128" s="4">
        <f t="shared" ref="BR128" si="884">BP128-$A128</f>
        <v>5.5555555555555636E-3</v>
      </c>
      <c r="BS128" s="39">
        <f t="shared" ref="BS128" si="885">MINUTE(BR128)</f>
        <v>8</v>
      </c>
      <c r="BT128" s="22">
        <v>0.15625</v>
      </c>
      <c r="BU128" s="545" t="s">
        <v>183</v>
      </c>
      <c r="BV128" s="4">
        <f t="shared" si="752"/>
        <v>4.8611111111111216E-3</v>
      </c>
      <c r="BW128" s="39">
        <f t="shared" si="753"/>
        <v>7</v>
      </c>
      <c r="BX128" s="22">
        <v>0.15972222222222224</v>
      </c>
      <c r="BY128" s="562" t="s">
        <v>183</v>
      </c>
      <c r="BZ128" s="4">
        <f t="shared" si="754"/>
        <v>8.3333333333333592E-3</v>
      </c>
      <c r="CA128" s="39">
        <f t="shared" si="755"/>
        <v>12</v>
      </c>
      <c r="CB128" s="33"/>
      <c r="CE128" s="43"/>
      <c r="CF128" s="45"/>
      <c r="CI128" s="43"/>
      <c r="CJ128" s="33"/>
      <c r="CM128" s="43"/>
      <c r="CN128" s="45"/>
      <c r="CQ128" s="43"/>
      <c r="CR128" s="22">
        <v>0.15902777777777777</v>
      </c>
      <c r="CS128" s="767" t="s">
        <v>183</v>
      </c>
      <c r="CT128" s="4">
        <f t="shared" si="758"/>
        <v>7.6388888888888895E-3</v>
      </c>
      <c r="CU128" s="39">
        <f t="shared" si="759"/>
        <v>11</v>
      </c>
      <c r="CV128" s="22">
        <v>0.15486111111111112</v>
      </c>
      <c r="CW128" s="773" t="s">
        <v>14</v>
      </c>
      <c r="CX128" s="4">
        <f t="shared" ref="CX128" si="886">CV128-$A128</f>
        <v>3.4722222222222376E-3</v>
      </c>
      <c r="CY128" s="39">
        <f t="shared" ref="CY128" si="887">MINUTE(CX128)</f>
        <v>5</v>
      </c>
      <c r="CZ128" s="22">
        <v>0.15625</v>
      </c>
      <c r="DA128" s="824" t="s">
        <v>183</v>
      </c>
      <c r="DB128" s="4">
        <f t="shared" ref="DB128" si="888">CZ128-$A128</f>
        <v>4.8611111111111216E-3</v>
      </c>
      <c r="DC128" s="39">
        <f t="shared" ref="DC128" si="889">MINUTE(DB128)</f>
        <v>7</v>
      </c>
      <c r="DD128" s="45"/>
      <c r="DG128" s="43"/>
    </row>
    <row r="129" spans="1:111" s="5" customFormat="1">
      <c r="A129" s="5" t="s">
        <v>119</v>
      </c>
      <c r="B129" s="5" t="s">
        <v>44</v>
      </c>
      <c r="C129" s="15" t="s">
        <v>17</v>
      </c>
      <c r="D129" s="33"/>
      <c r="G129" s="41"/>
      <c r="H129" s="46">
        <v>0.16597222222222222</v>
      </c>
      <c r="I129" s="5">
        <v>60</v>
      </c>
      <c r="J129" s="4">
        <f t="shared" si="744"/>
        <v>3.4722222222222099E-3</v>
      </c>
      <c r="K129" s="39">
        <f t="shared" si="745"/>
        <v>5</v>
      </c>
      <c r="L129" s="45"/>
      <c r="O129" s="43"/>
      <c r="P129" s="33"/>
      <c r="S129" s="43"/>
      <c r="T129" s="45"/>
      <c r="W129" s="43"/>
      <c r="X129" s="33"/>
      <c r="AA129" s="43"/>
      <c r="AB129" s="22">
        <v>0.17708333333333334</v>
      </c>
      <c r="AC129" s="153">
        <v>10</v>
      </c>
      <c r="AD129" s="4">
        <f t="shared" si="882"/>
        <v>1.4583333333333337E-2</v>
      </c>
      <c r="AE129" s="39">
        <f t="shared" si="883"/>
        <v>21</v>
      </c>
      <c r="AF129" s="33"/>
      <c r="AI129" s="43"/>
      <c r="AJ129" s="45"/>
      <c r="AM129" s="43"/>
      <c r="AN129" s="46">
        <v>0.17291666666666669</v>
      </c>
      <c r="AO129" s="5">
        <v>60</v>
      </c>
      <c r="AP129" s="4">
        <f t="shared" si="766"/>
        <v>1.0416666666666685E-2</v>
      </c>
      <c r="AQ129" s="39">
        <f t="shared" si="767"/>
        <v>15</v>
      </c>
      <c r="AR129" s="33"/>
      <c r="AU129" s="43"/>
      <c r="AV129" s="33"/>
      <c r="AY129" s="43"/>
      <c r="AZ129" s="45"/>
      <c r="BC129" s="43"/>
      <c r="BD129" s="22">
        <v>0.16666666666666666</v>
      </c>
      <c r="BE129" s="409">
        <v>60</v>
      </c>
      <c r="BF129" s="4">
        <f t="shared" ref="BF129" si="890">BD129-$A129</f>
        <v>4.1666666666666519E-3</v>
      </c>
      <c r="BG129" s="39">
        <f t="shared" ref="BG129" si="891">MINUTE(BF129)</f>
        <v>6</v>
      </c>
      <c r="BH129" s="22">
        <v>0.17361111111111113</v>
      </c>
      <c r="BI129" s="432">
        <v>51</v>
      </c>
      <c r="BJ129" s="4">
        <f t="shared" ref="BJ129" si="892">BH129-$A129</f>
        <v>1.1111111111111127E-2</v>
      </c>
      <c r="BK129" s="39">
        <f t="shared" ref="BK129" si="893">MINUTE(BJ129)</f>
        <v>16</v>
      </c>
      <c r="BL129" s="33"/>
      <c r="BO129" s="43"/>
      <c r="BP129" s="45"/>
      <c r="BS129" s="43"/>
      <c r="BT129" s="22">
        <v>0.17291666666666669</v>
      </c>
      <c r="BU129" s="545">
        <v>50</v>
      </c>
      <c r="BV129" s="4">
        <f t="shared" si="752"/>
        <v>1.0416666666666685E-2</v>
      </c>
      <c r="BW129" s="39">
        <f t="shared" si="753"/>
        <v>15</v>
      </c>
      <c r="BX129" s="45"/>
      <c r="CA129" s="43"/>
      <c r="CB129" s="33"/>
      <c r="CE129" s="43"/>
      <c r="CF129" s="45"/>
      <c r="CI129" s="43"/>
      <c r="CJ129" s="33"/>
      <c r="CM129" s="43"/>
      <c r="CN129" s="45"/>
      <c r="CQ129" s="43"/>
      <c r="CR129" s="22">
        <v>0.17430555555555557</v>
      </c>
      <c r="CS129" s="767">
        <v>18</v>
      </c>
      <c r="CT129" s="4">
        <f t="shared" si="758"/>
        <v>1.1805555555555569E-2</v>
      </c>
      <c r="CU129" s="39">
        <f t="shared" si="759"/>
        <v>17</v>
      </c>
      <c r="CV129" s="45"/>
      <c r="CY129" s="43"/>
      <c r="CZ129" s="45"/>
      <c r="DC129" s="43"/>
      <c r="DD129" s="45"/>
      <c r="DG129" s="43"/>
    </row>
    <row r="130" spans="1:111" s="5" customFormat="1">
      <c r="A130" s="5" t="s">
        <v>120</v>
      </c>
      <c r="B130" s="5" t="s">
        <v>45</v>
      </c>
      <c r="C130" s="15" t="s">
        <v>14</v>
      </c>
      <c r="D130" s="33"/>
      <c r="G130" s="41"/>
      <c r="H130" s="46">
        <v>0.18611111111111112</v>
      </c>
      <c r="I130" s="5" t="s">
        <v>192</v>
      </c>
      <c r="J130" s="4">
        <f t="shared" si="744"/>
        <v>1.0416666666666657E-2</v>
      </c>
      <c r="K130" s="39">
        <f t="shared" si="745"/>
        <v>15</v>
      </c>
      <c r="L130" s="33"/>
      <c r="O130" s="43"/>
      <c r="P130" s="33"/>
      <c r="S130" s="43"/>
      <c r="T130" s="45"/>
      <c r="W130" s="43"/>
      <c r="X130" s="33"/>
      <c r="AA130" s="43"/>
      <c r="AB130" s="22">
        <v>0.18055555555555555</v>
      </c>
      <c r="AC130" s="153" t="s">
        <v>209</v>
      </c>
      <c r="AD130" s="4">
        <f t="shared" si="882"/>
        <v>4.8611111111110938E-3</v>
      </c>
      <c r="AE130" s="39">
        <f t="shared" si="883"/>
        <v>7</v>
      </c>
      <c r="AF130" s="33"/>
      <c r="AI130" s="43"/>
      <c r="AJ130" s="22">
        <v>0.17847222222222223</v>
      </c>
      <c r="AK130" s="229" t="s">
        <v>192</v>
      </c>
      <c r="AL130" s="4">
        <f t="shared" ref="AL130" si="894">AJ130-$A130</f>
        <v>2.7777777777777679E-3</v>
      </c>
      <c r="AM130" s="39">
        <f t="shared" ref="AM130" si="895">MINUTE(AL130)</f>
        <v>4</v>
      </c>
      <c r="AN130" s="33"/>
      <c r="AQ130" s="43"/>
      <c r="AR130" s="33"/>
      <c r="AU130" s="43"/>
      <c r="AV130" s="33"/>
      <c r="AY130" s="43"/>
      <c r="AZ130" s="45"/>
      <c r="BC130" s="43"/>
      <c r="BD130" s="33"/>
      <c r="BG130" s="43"/>
      <c r="BH130" s="45"/>
      <c r="BK130" s="43"/>
      <c r="BL130" s="33"/>
      <c r="BO130" s="43"/>
      <c r="BP130" s="45"/>
      <c r="BS130" s="43"/>
      <c r="BT130" s="22">
        <v>0.18541666666666667</v>
      </c>
      <c r="BU130" s="545" t="s">
        <v>210</v>
      </c>
      <c r="BV130" s="4">
        <f t="shared" si="752"/>
        <v>9.7222222222222154E-3</v>
      </c>
      <c r="BW130" s="39">
        <f t="shared" si="753"/>
        <v>14</v>
      </c>
      <c r="BX130" s="45"/>
      <c r="CA130" s="43"/>
      <c r="CB130" s="33"/>
      <c r="CE130" s="43"/>
      <c r="CF130" s="45"/>
      <c r="CI130" s="43"/>
      <c r="CJ130" s="33"/>
      <c r="CM130" s="43"/>
      <c r="CN130" s="45"/>
      <c r="CQ130" s="43"/>
      <c r="CR130" s="22">
        <v>0.18333333333333335</v>
      </c>
      <c r="CS130" s="767" t="s">
        <v>183</v>
      </c>
      <c r="CT130" s="4">
        <f t="shared" si="758"/>
        <v>7.6388888888888895E-3</v>
      </c>
      <c r="CU130" s="39">
        <f t="shared" si="759"/>
        <v>11</v>
      </c>
      <c r="CV130" s="45"/>
      <c r="CY130" s="43"/>
      <c r="CZ130" s="45"/>
      <c r="DC130" s="43"/>
      <c r="DD130" s="45"/>
      <c r="DG130" s="43"/>
    </row>
    <row r="131" spans="1:111" s="5" customFormat="1">
      <c r="A131" s="5" t="s">
        <v>121</v>
      </c>
      <c r="B131" s="5" t="s">
        <v>46</v>
      </c>
      <c r="C131" s="15" t="s">
        <v>16</v>
      </c>
      <c r="D131" s="33"/>
      <c r="G131" s="41"/>
      <c r="H131" s="45"/>
      <c r="J131" s="4"/>
      <c r="K131" s="39"/>
      <c r="L131" s="33"/>
      <c r="O131" s="43"/>
      <c r="P131" s="33"/>
      <c r="S131" s="43"/>
      <c r="T131" s="33"/>
      <c r="W131" s="43"/>
      <c r="X131" s="33"/>
      <c r="AA131" s="43"/>
      <c r="AB131" s="33"/>
      <c r="AE131" s="43"/>
      <c r="AF131" s="33"/>
      <c r="AI131" s="43"/>
      <c r="AJ131" s="45"/>
      <c r="AM131" s="43"/>
      <c r="AN131" s="33"/>
      <c r="AQ131" s="43"/>
      <c r="AR131" s="33"/>
      <c r="AU131" s="43"/>
      <c r="AV131" s="33"/>
      <c r="AY131" s="43"/>
      <c r="AZ131" s="45"/>
      <c r="BC131" s="43"/>
      <c r="BD131" s="33"/>
      <c r="BG131" s="43"/>
      <c r="BH131" s="45"/>
      <c r="BK131" s="43"/>
      <c r="BL131" s="33"/>
      <c r="BO131" s="43"/>
      <c r="BP131" s="45"/>
      <c r="BS131" s="43"/>
      <c r="BW131" s="43"/>
      <c r="BX131" s="33"/>
      <c r="CA131" s="43"/>
      <c r="CB131" s="33"/>
      <c r="CE131" s="43"/>
      <c r="CF131" s="45"/>
      <c r="CI131" s="43"/>
      <c r="CJ131" s="33"/>
      <c r="CM131" s="43"/>
      <c r="CN131" s="33"/>
      <c r="CQ131" s="43"/>
      <c r="CR131" s="22">
        <v>0.20416666666666669</v>
      </c>
      <c r="CS131" s="767" t="s">
        <v>172</v>
      </c>
      <c r="CT131" s="4">
        <f t="shared" si="758"/>
        <v>5.5555555555555913E-3</v>
      </c>
      <c r="CU131" s="39">
        <f t="shared" si="759"/>
        <v>8</v>
      </c>
      <c r="CV131" s="45"/>
      <c r="CY131" s="43"/>
      <c r="CZ131" s="45"/>
      <c r="DC131" s="43"/>
      <c r="DD131" s="45"/>
      <c r="DG131" s="43"/>
    </row>
    <row r="132" spans="1:111" s="5" customFormat="1">
      <c r="A132" s="5" t="s">
        <v>122</v>
      </c>
      <c r="B132" s="5" t="s">
        <v>44</v>
      </c>
      <c r="C132" s="15" t="s">
        <v>17</v>
      </c>
      <c r="D132" s="33"/>
      <c r="G132" s="41"/>
      <c r="H132" s="46">
        <v>0.20833333333333334</v>
      </c>
      <c r="I132" s="5">
        <v>60</v>
      </c>
      <c r="J132" s="4">
        <f t="shared" si="744"/>
        <v>1.388888888888884E-3</v>
      </c>
      <c r="K132" s="39">
        <f t="shared" si="745"/>
        <v>2</v>
      </c>
      <c r="L132" s="33"/>
      <c r="O132" s="43"/>
      <c r="P132" s="33"/>
      <c r="S132" s="43"/>
      <c r="T132" s="33"/>
      <c r="W132" s="43"/>
      <c r="X132" s="33"/>
      <c r="AA132" s="43"/>
      <c r="AB132" s="33"/>
      <c r="AE132" s="43"/>
      <c r="AF132" s="33"/>
      <c r="AI132" s="43"/>
      <c r="AJ132" s="45"/>
      <c r="AM132" s="43"/>
      <c r="AN132" s="33"/>
      <c r="AQ132" s="43"/>
      <c r="AR132" s="33"/>
      <c r="AU132" s="43"/>
      <c r="AV132" s="33"/>
      <c r="AY132" s="43"/>
      <c r="AZ132" s="45"/>
      <c r="BC132" s="43"/>
      <c r="BD132" s="33"/>
      <c r="BG132" s="43"/>
      <c r="BH132" s="45"/>
      <c r="BK132" s="43"/>
      <c r="BL132" s="33"/>
      <c r="BO132" s="43"/>
      <c r="BP132" s="45"/>
      <c r="BS132" s="43"/>
      <c r="BT132" s="33"/>
      <c r="BW132" s="43"/>
      <c r="BX132" s="33"/>
      <c r="CA132" s="43"/>
      <c r="CB132" s="33"/>
      <c r="CE132" s="43"/>
      <c r="CF132" s="45"/>
      <c r="CI132" s="43"/>
      <c r="CJ132" s="33"/>
      <c r="CM132" s="43"/>
      <c r="CN132" s="33"/>
      <c r="CQ132" s="43"/>
      <c r="CR132" s="11"/>
      <c r="CU132" s="43"/>
      <c r="CV132" s="33"/>
      <c r="CY132" s="43"/>
      <c r="CZ132" s="45"/>
      <c r="DC132" s="43"/>
      <c r="DD132" s="45"/>
      <c r="DG132" s="43"/>
    </row>
    <row r="133" spans="1:111" s="7" customFormat="1">
      <c r="C133" s="16"/>
      <c r="D133" s="40">
        <f>COUNTA(D112:D132)/7</f>
        <v>0.2857142857142857</v>
      </c>
      <c r="F133" s="12"/>
      <c r="G133" s="38">
        <f>AVERAGE(G112:G132)</f>
        <v>9.5</v>
      </c>
      <c r="H133" s="40">
        <f>COUNTA(H112:H132)/20</f>
        <v>0.75</v>
      </c>
      <c r="J133" s="12"/>
      <c r="K133" s="38">
        <f>AVERAGE(K112:K132)</f>
        <v>8.1333333333333329</v>
      </c>
      <c r="L133" s="40">
        <f>COUNTA(L112:L132)/17</f>
        <v>0.35294117647058826</v>
      </c>
      <c r="N133" s="12"/>
      <c r="O133" s="38">
        <f>AVERAGE(O112:O132)</f>
        <v>18.666666666666668</v>
      </c>
      <c r="P133" s="40">
        <f>COUNTA(P112:P132)/5</f>
        <v>0.6</v>
      </c>
      <c r="R133" s="12"/>
      <c r="S133" s="38">
        <f>AVERAGE(S112:S132)</f>
        <v>12.666666666666666</v>
      </c>
      <c r="T133" s="40">
        <f>COUNTA(T112:T132)/18</f>
        <v>0.33333333333333331</v>
      </c>
      <c r="V133" s="12"/>
      <c r="W133" s="38">
        <f>AVERAGE(W112:W132)</f>
        <v>11.166666666666666</v>
      </c>
      <c r="X133" s="40">
        <f>COUNTA(X112:X132)/20</f>
        <v>0</v>
      </c>
      <c r="Z133" s="12"/>
      <c r="AA133" s="38" t="e">
        <f>AVERAGE(AA112:AA132)</f>
        <v>#DIV/0!</v>
      </c>
      <c r="AB133" s="40">
        <f>COUNTA(AB112:AB132)/18</f>
        <v>0.61111111111111116</v>
      </c>
      <c r="AD133" s="12"/>
      <c r="AE133" s="38">
        <f>AVERAGE(AE112:AE132)</f>
        <v>11.454545454545455</v>
      </c>
      <c r="AF133" s="40">
        <f>COUNTA(AF112:AF132)/8</f>
        <v>0.125</v>
      </c>
      <c r="AH133" s="12"/>
      <c r="AI133" s="38">
        <f>AVERAGE(AI112:AI132)</f>
        <v>6</v>
      </c>
      <c r="AJ133" s="40">
        <f>COUNTA(AJ112:AJ132)/20</f>
        <v>0.05</v>
      </c>
      <c r="AL133" s="12"/>
      <c r="AM133" s="38">
        <f>AVERAGE(AM112:AM132)</f>
        <v>4</v>
      </c>
      <c r="AN133" s="40">
        <f>COUNTA(AN112:AN132)/17</f>
        <v>0.94117647058823528</v>
      </c>
      <c r="AP133" s="12"/>
      <c r="AQ133" s="38">
        <f>AVERAGE(AQ112:AQ132)</f>
        <v>12.5625</v>
      </c>
      <c r="AR133" s="40">
        <f>COUNTA(AR112:AR132)/20</f>
        <v>0.1</v>
      </c>
      <c r="AT133" s="12"/>
      <c r="AU133" s="38">
        <f>AVERAGE(AU112:AU132)</f>
        <v>6</v>
      </c>
      <c r="AV133" s="40">
        <f>COUNTA(AV112:AV132)/13</f>
        <v>0.46153846153846156</v>
      </c>
      <c r="AX133" s="12"/>
      <c r="AY133" s="38">
        <f>AVERAGE(AY112:AY132)</f>
        <v>10.166666666666666</v>
      </c>
      <c r="AZ133" s="40">
        <f>COUNTA(AZ112:AZ132)/20</f>
        <v>0.2</v>
      </c>
      <c r="BB133" s="12"/>
      <c r="BC133" s="38">
        <f>AVERAGE(BC112:BC132)</f>
        <v>18</v>
      </c>
      <c r="BD133" s="40">
        <f>COUNTA(BD112:BD132)/17</f>
        <v>0.35294117647058826</v>
      </c>
      <c r="BF133" s="12"/>
      <c r="BG133" s="38">
        <f>AVERAGE(BG112:BG132)</f>
        <v>9.6666666666666661</v>
      </c>
      <c r="BH133" s="40">
        <f>COUNTA(BH112:BH132)/20</f>
        <v>0.5</v>
      </c>
      <c r="BJ133" s="12"/>
      <c r="BK133" s="38">
        <f>AVERAGE(BK112:BK132)</f>
        <v>12.3</v>
      </c>
      <c r="BL133" s="40">
        <f>COUNTA(BL112:BL132)/16</f>
        <v>0.25</v>
      </c>
      <c r="BN133" s="12"/>
      <c r="BO133" s="38">
        <f>AVERAGE(BO112:BO132)</f>
        <v>12.25</v>
      </c>
      <c r="BP133" s="40">
        <f>COUNTA(BP112:BP132)/20</f>
        <v>0.3</v>
      </c>
      <c r="BR133" s="12"/>
      <c r="BS133" s="38">
        <f>AVERAGE(BS112:BS132)</f>
        <v>10.666666666666666</v>
      </c>
      <c r="BT133" s="40">
        <f>COUNTA(BT112:BT132)/18</f>
        <v>0.88888888888888884</v>
      </c>
      <c r="BV133" s="12"/>
      <c r="BW133" s="38">
        <f>AVERAGE(BW112:BW132)</f>
        <v>9.5</v>
      </c>
      <c r="BX133" s="40">
        <f>COUNTA(BX112:BX132)/18</f>
        <v>0.66666666666666663</v>
      </c>
      <c r="BZ133" s="12"/>
      <c r="CA133" s="38">
        <f>AVERAGE(CA112:CA132)</f>
        <v>9.6666666666666661</v>
      </c>
      <c r="CB133" s="40">
        <f>COUNTA(CB112:CB132)/12</f>
        <v>0.75</v>
      </c>
      <c r="CD133" s="12"/>
      <c r="CE133" s="38">
        <f>AVERAGE(CE112:CE132)</f>
        <v>15.666666666666666</v>
      </c>
      <c r="CF133" s="40">
        <f>COUNTA(CF112:CF132)/20</f>
        <v>0.15</v>
      </c>
      <c r="CH133" s="12"/>
      <c r="CI133" s="38">
        <f>AVERAGE(CI112:CI132)</f>
        <v>14.333333333333334</v>
      </c>
      <c r="CJ133" s="40">
        <f>COUNTA(CJ112:CJ132)/15</f>
        <v>0.53333333333333333</v>
      </c>
      <c r="CL133" s="12"/>
      <c r="CM133" s="38">
        <f>AVERAGE(CM112:CM132)</f>
        <v>11</v>
      </c>
      <c r="CN133" s="40">
        <f>COUNTA(CN112:CN132)/18</f>
        <v>0.27777777777777779</v>
      </c>
      <c r="CP133" s="12"/>
      <c r="CQ133" s="38">
        <f>AVERAGE(CQ112:CQ132)</f>
        <v>14.6</v>
      </c>
      <c r="CR133" s="40">
        <f>COUNTA(CR112:CR131)/20</f>
        <v>0.9</v>
      </c>
      <c r="CT133" s="12"/>
      <c r="CU133" s="38">
        <f>AVERAGE(CU112:CU132)</f>
        <v>12.888888888888889</v>
      </c>
      <c r="CV133" s="40">
        <f>COUNTA(CV112:CV132)/19</f>
        <v>0.36842105263157893</v>
      </c>
      <c r="CX133" s="12"/>
      <c r="CY133" s="38">
        <f>AVERAGE(CY112:CY132)</f>
        <v>9.5714285714285712</v>
      </c>
      <c r="CZ133" s="40">
        <f>COUNTA(CZ112:CZ132)/20</f>
        <v>0.25</v>
      </c>
      <c r="DB133" s="12"/>
      <c r="DC133" s="38">
        <f>AVERAGE(DC112:DC132)</f>
        <v>7.8</v>
      </c>
      <c r="DD133" s="40">
        <f>COUNTA(DD112:DD132)/20</f>
        <v>0.15</v>
      </c>
      <c r="DF133" s="12"/>
      <c r="DG133" s="38">
        <f>AVERAGE(DG112:DG132)</f>
        <v>8.3333333333333339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F3"/>
  <sheetViews>
    <sheetView workbookViewId="0">
      <selection activeCell="A2" sqref="A2"/>
    </sheetView>
  </sheetViews>
  <sheetFormatPr defaultRowHeight="15"/>
  <cols>
    <col min="1" max="1" width="17.7109375" customWidth="1"/>
    <col min="2" max="2" width="15.85546875" customWidth="1"/>
    <col min="3" max="3" width="13.85546875" customWidth="1"/>
    <col min="4" max="4" width="2" bestFit="1" customWidth="1"/>
    <col min="5" max="5" width="3" bestFit="1" customWidth="1"/>
    <col min="6" max="6" width="12.42578125" bestFit="1" customWidth="1"/>
  </cols>
  <sheetData>
    <row r="1" spans="1:6">
      <c r="A1" t="s">
        <v>166</v>
      </c>
      <c r="B1" t="s">
        <v>167</v>
      </c>
      <c r="C1" t="s">
        <v>168</v>
      </c>
      <c r="F1" t="s">
        <v>169</v>
      </c>
    </row>
    <row r="2" spans="1:6">
      <c r="A2" s="796">
        <v>121</v>
      </c>
      <c r="B2">
        <v>300</v>
      </c>
      <c r="C2">
        <f>B2-A2</f>
        <v>179</v>
      </c>
      <c r="D2">
        <f>INT(C2/60)</f>
        <v>2</v>
      </c>
      <c r="E2">
        <f>MOD(C2,60)</f>
        <v>59</v>
      </c>
      <c r="F2" t="str">
        <f>CONCATENATE(D2, ":", E2)</f>
        <v>2:59</v>
      </c>
    </row>
    <row r="3" spans="1:6">
      <c r="A3" s="58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Survey</vt:lpstr>
      <vt:lpstr>Survey2</vt:lpstr>
      <vt:lpstr>Compare</vt:lpstr>
      <vt:lpstr>Secondary Task Scoring Sheet</vt:lpstr>
      <vt:lpstr>Computations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2013-10-10T08:44:33Z</dcterms:modified>
</cp:coreProperties>
</file>