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to\Code\Code\Experiments\Fundamental_physics\转动惯量\Data\"/>
    </mc:Choice>
  </mc:AlternateContent>
  <xr:revisionPtr revIDLastSave="0" documentId="13_ncr:1_{097EC9D2-8079-4ABB-9D92-D46B40AC636C}" xr6:coauthVersionLast="47" xr6:coauthVersionMax="47" xr10:uidLastSave="{00000000-0000-0000-0000-000000000000}"/>
  <bookViews>
    <workbookView xWindow="13327" yWindow="0" windowWidth="8356" windowHeight="13583" xr2:uid="{8B9E4CC8-C234-4B60-B243-B8A095362BE8}"/>
  </bookViews>
  <sheets>
    <sheet name="A" sheetId="1" r:id="rId1"/>
    <sheet name="Sheet5" sheetId="5" r:id="rId2"/>
    <sheet name="Fit beta" sheetId="2" r:id="rId3"/>
    <sheet name="B" sheetId="4" r:id="rId4"/>
  </sheets>
  <definedNames>
    <definedName name="__ai3_dataset_1098997212_range_1435407328" localSheetId="0" hidden="1">A!$B$1</definedName>
    <definedName name="__ai3_dataset_1098997212_range_1957916868" localSheetId="0" hidden="1">A!$F$1</definedName>
    <definedName name="__ai3_dataset_1098997212_range_2139530963" localSheetId="0" hidden="1">A!$A$1</definedName>
    <definedName name="__ai3_dataset_1098997212_range_274922097" localSheetId="0" hidden="1">A!$A$1:$F$8</definedName>
    <definedName name="__ai3_dataset_1098997212_range_766585287" localSheetId="0" hidden="1">A!$C$1</definedName>
    <definedName name="__ai3_dataset_1098997212_range_778843208" localSheetId="0" hidden="1">A!$D$1</definedName>
    <definedName name="__ai3_dataset_1098997212_range_964751392" localSheetId="0" hidden="1">A!$E$1</definedName>
    <definedName name="__ai3_mode" localSheetId="2" hidden="1">"Portrait"</definedName>
    <definedName name="__ai3_report_dataset_1577364991" localSheetId="2" hidden="1">A!$A$1:$F$8</definedName>
    <definedName name="__ai3_report_range_1210797364" localSheetId="2" hidden="1">'Fit beta'!$A$1</definedName>
    <definedName name="__ai3_section_fit_fitestimates_" localSheetId="2" hidden="1">'Fit beta'!$52:$67</definedName>
    <definedName name="__ai3_section_fit_fitestimates_parameters" localSheetId="2" hidden="1">'Fit beta'!$63:$67</definedName>
    <definedName name="__ai3_section_fit_fitestimates_summaryoffit" localSheetId="2" hidden="1">'Fit beta'!$59:$61</definedName>
    <definedName name="__ai3_section_fit_scatterplot_" localSheetId="2" hidden="1">'Fit beta'!$10:$50</definedName>
    <definedName name="__ai3_section_fit_scatterplot_plot" localSheetId="2" hidden="1">'Fit beta'!$10:$50</definedName>
    <definedName name="__ai3_section_modeleffect_" localSheetId="2" hidden="1">'Fit beta'!$69:$76</definedName>
    <definedName name="__ai3_section_modeleffect_hypothesistest_" localSheetId="2" hidden="1">'Fit beta'!$71:$76</definedName>
    <definedName name="__ai3_section_modeleffect_hypothesistest_effectofmodel" localSheetId="2" hidden="1">'Fit beta'!$71:$76</definedName>
    <definedName name="__ai3_section_residuals_" localSheetId="2" hidden="1">'Fit beta'!$78:$100</definedName>
    <definedName name="__ai3_section_residuals_residualplot_" localSheetId="2" hidden="1">'Fit beta'!$80:$101</definedName>
    <definedName name="__ai3_signoff" localSheetId="2" hidden="1">'Fit beta'!$102:$102</definedName>
    <definedName name="_xlnm.Print_Area" localSheetId="2">'Fit beta'!$A$1:$J$100</definedName>
    <definedName name="_xlnm.Print_Titles" localSheetId="2">'Fit beta'!$1:$9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J10" i="1"/>
  <c r="M11" i="1"/>
  <c r="O9" i="1"/>
  <c r="N9" i="1"/>
  <c r="C3" i="1"/>
  <c r="C4" i="1"/>
  <c r="H4" i="1" s="1"/>
  <c r="C5" i="1"/>
  <c r="C6" i="1"/>
  <c r="F6" i="1" s="1"/>
  <c r="C7" i="1"/>
  <c r="C8" i="1"/>
  <c r="C2" i="1"/>
  <c r="H3" i="1"/>
  <c r="H5" i="1"/>
  <c r="H6" i="1"/>
  <c r="H7" i="1"/>
  <c r="H8" i="1"/>
  <c r="F3" i="1"/>
  <c r="F4" i="1"/>
  <c r="F5" i="1"/>
  <c r="F7" i="1"/>
  <c r="F8" i="1"/>
  <c r="H2" i="1" l="1"/>
  <c r="F2" i="1"/>
</calcChain>
</file>

<file path=xl/sharedStrings.xml><?xml version="1.0" encoding="utf-8"?>
<sst xmlns="http://schemas.openxmlformats.org/spreadsheetml/2006/main" count="53" uniqueCount="46">
  <si>
    <t>r</t>
  </si>
  <si>
    <t>R</t>
  </si>
  <si>
    <t>r_0</t>
  </si>
  <si>
    <t>m</t>
  </si>
  <si>
    <t>beta</t>
  </si>
  <si>
    <t>T</t>
  </si>
  <si>
    <t>v5.80.2</t>
  </si>
  <si>
    <t>Fit: beta</t>
  </si>
  <si>
    <t>Sheet1 A1:F8</t>
  </si>
  <si>
    <t>Filter: No filter</t>
  </si>
  <si>
    <t>Last updated 10 五月 2024 at 14:42 by Lanto</t>
  </si>
  <si>
    <t>Fit</t>
  </si>
  <si>
    <t>N </t>
  </si>
  <si>
    <t>Mean of Y </t>
  </si>
  <si>
    <t>Equation </t>
  </si>
  <si>
    <t>beta = -1.781 + 284.7 T</t>
  </si>
  <si>
    <t>R² </t>
  </si>
  <si>
    <t>R² adjusted </t>
  </si>
  <si>
    <t>RMSE </t>
  </si>
  <si>
    <t>Parameter </t>
  </si>
  <si>
    <t>Estimate</t>
  </si>
  <si>
    <t>95% CI</t>
  </si>
  <si>
    <t>SE</t>
  </si>
  <si>
    <t>t</t>
  </si>
  <si>
    <t>p-value</t>
  </si>
  <si>
    <t>Constant</t>
  </si>
  <si>
    <t>H0: β = 0
The parameter is equal to 0.
H1: β ≠ 0
The parameter is not equal to 0.</t>
  </si>
  <si>
    <t>Effect of Model</t>
  </si>
  <si>
    <t>Source </t>
  </si>
  <si>
    <t>SS</t>
  </si>
  <si>
    <t>DF</t>
  </si>
  <si>
    <t>MS</t>
  </si>
  <si>
    <t>F</t>
  </si>
  <si>
    <t>Difference</t>
  </si>
  <si>
    <t>Error</t>
  </si>
  <si>
    <t>Null model</t>
  </si>
  <si>
    <t>H0: E(Y|X=x) = μ
The model is no better than a null model Y=μ.
H1: E(Y|X=x) = α + βx
The model is better than the null model.</t>
  </si>
  <si>
    <t>Residuals</t>
  </si>
  <si>
    <t>beta_e</t>
  </si>
  <si>
    <t>T_e</t>
  </si>
  <si>
    <t>b</t>
  </si>
  <si>
    <t>omega_e</t>
  </si>
  <si>
    <t>omega</t>
  </si>
  <si>
    <t>M</t>
  </si>
  <si>
    <t>a</t>
  </si>
  <si>
    <t>reletation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</si>
</sst>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\t\o\ 0.0000;\t\o\ \-0.0000;\t\o\ @"/>
    <numFmt numFmtId="167" formatCode="0.00000"/>
    <numFmt numFmtId="168" formatCode="[&lt;0.0001]&quot;&lt;0.0001&quot;;0.0000;0.0000"/>
    <numFmt numFmtId="169" formatCode="0.0"/>
    <numFmt numFmtId="170" formatCode="\t\o\ 0.0;\t\o\ \-0.0;\t\o\ @"/>
  </numFmts>
  <fonts count="8" x14ac:knownFonts="1">
    <font>
      <sz val="11"/>
      <color theme="1"/>
      <name val="等线"/>
      <family val="2"/>
      <charset val="134"/>
      <scheme val="minor"/>
    </font>
    <font>
      <sz val="6"/>
      <color rgb="FFA6A6A6"/>
      <name val="Calibri"/>
      <family val="2"/>
    </font>
    <font>
      <b/>
      <sz val="13.5"/>
      <color theme="1"/>
      <name val="Calibri"/>
      <family val="2"/>
    </font>
    <font>
      <sz val="10"/>
      <color theme="1"/>
      <name val="Calibri"/>
      <family val="2"/>
    </font>
    <font>
      <sz val="8"/>
      <color rgb="FF808080"/>
      <name val="Calibri"/>
      <family val="2"/>
    </font>
    <font>
      <b/>
      <sz val="12"/>
      <color theme="1"/>
      <name val="Calibri"/>
      <family val="2"/>
    </font>
    <font>
      <sz val="10"/>
      <color rgb="FF1F497D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D8D8D8"/>
      </left>
      <right/>
      <top/>
      <bottom style="thin">
        <color rgb="FF808080"/>
      </bottom>
      <diagonal/>
    </border>
    <border>
      <left style="thin">
        <color rgb="FFD8D8D8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D8D8D8"/>
      </left>
      <right style="thin">
        <color rgb="FFD8D8D8"/>
      </right>
      <top/>
      <bottom style="thin">
        <color rgb="FF808080"/>
      </bottom>
      <diagonal/>
    </border>
    <border>
      <left style="thin">
        <color rgb="FFD8D8D8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quotePrefix="1" applyFont="1" applyFill="1" applyAlignment="1">
      <alignment horizontal="right" vertical="center"/>
    </xf>
    <xf numFmtId="0" fontId="4" fillId="2" borderId="0" xfId="0" quotePrefix="1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quotePrefix="1" applyFont="1" applyBorder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6" fillId="0" borderId="5" xfId="0" quotePrefix="1" applyFont="1" applyBorder="1" applyAlignment="1">
      <alignment horizontal="right" wrapText="1"/>
    </xf>
    <xf numFmtId="0" fontId="3" fillId="0" borderId="0" xfId="0" applyFont="1" applyAlignment="1">
      <alignment horizontal="right" vertical="center"/>
    </xf>
    <xf numFmtId="0" fontId="6" fillId="0" borderId="5" xfId="0" quotePrefix="1" applyFont="1" applyBorder="1" applyAlignment="1">
      <alignment horizontal="centerContinuous" wrapText="1"/>
    </xf>
    <xf numFmtId="0" fontId="6" fillId="0" borderId="5" xfId="0" applyFont="1" applyBorder="1" applyAlignment="1">
      <alignment horizontal="centerContinuous" wrapText="1"/>
    </xf>
    <xf numFmtId="0" fontId="6" fillId="0" borderId="6" xfId="0" quotePrefix="1" applyFont="1" applyBorder="1" applyAlignment="1">
      <alignment horizontal="centerContinuous" wrapText="1"/>
    </xf>
    <xf numFmtId="0" fontId="6" fillId="0" borderId="8" xfId="0" quotePrefix="1" applyFont="1" applyBorder="1" applyAlignment="1">
      <alignment horizontal="centerContinuous" wrapText="1"/>
    </xf>
    <xf numFmtId="0" fontId="6" fillId="0" borderId="9" xfId="0" quotePrefix="1" applyFont="1" applyBorder="1" applyAlignment="1">
      <alignment horizontal="centerContinuous" wrapText="1"/>
    </xf>
    <xf numFmtId="0" fontId="3" fillId="0" borderId="10" xfId="0" applyFont="1" applyBorder="1" applyAlignment="1">
      <alignment horizontal="right" vertical="center"/>
    </xf>
    <xf numFmtId="0" fontId="3" fillId="0" borderId="0" xfId="0" quotePrefix="1" applyFont="1" applyAlignment="1">
      <alignment horizontal="right" vertical="center" wrapText="1"/>
    </xf>
    <xf numFmtId="164" fontId="3" fillId="0" borderId="4" xfId="0" applyNumberFormat="1" applyFont="1" applyBorder="1" applyAlignment="1">
      <alignment horizontal="right" vertical="center"/>
    </xf>
    <xf numFmtId="164" fontId="3" fillId="0" borderId="7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left" vertical="center"/>
    </xf>
    <xf numFmtId="167" fontId="3" fillId="0" borderId="7" xfId="0" applyNumberFormat="1" applyFont="1" applyBorder="1" applyAlignment="1">
      <alignment horizontal="right" vertical="center"/>
    </xf>
    <xf numFmtId="2" fontId="3" fillId="0" borderId="10" xfId="0" applyNumberFormat="1" applyFont="1" applyBorder="1" applyAlignment="1">
      <alignment horizontal="right" vertical="center"/>
    </xf>
    <xf numFmtId="168" fontId="3" fillId="0" borderId="0" xfId="0" applyNumberFormat="1" applyFont="1" applyAlignment="1">
      <alignment horizontal="right" vertical="center"/>
    </xf>
    <xf numFmtId="169" fontId="3" fillId="0" borderId="4" xfId="0" applyNumberFormat="1" applyFont="1" applyBorder="1" applyAlignment="1">
      <alignment horizontal="right" vertical="center"/>
    </xf>
    <xf numFmtId="169" fontId="3" fillId="0" borderId="7" xfId="0" applyNumberFormat="1" applyFont="1" applyBorder="1" applyAlignment="1">
      <alignment horizontal="right" vertical="center"/>
    </xf>
    <xf numFmtId="170" fontId="3" fillId="0" borderId="0" xfId="0" applyNumberFormat="1" applyFont="1" applyAlignment="1">
      <alignment horizontal="left" vertical="center"/>
    </xf>
    <xf numFmtId="1" fontId="3" fillId="0" borderId="7" xfId="0" applyNumberFormat="1" applyFont="1" applyBorder="1" applyAlignment="1">
      <alignment horizontal="right" vertical="center"/>
    </xf>
    <xf numFmtId="0" fontId="2" fillId="2" borderId="0" xfId="0" quotePrefix="1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3" fillId="2" borderId="0" xfId="0" quotePrefix="1" applyFont="1" applyFill="1" applyAlignment="1">
      <alignment vertical="center" wrapText="1"/>
    </xf>
    <xf numFmtId="0" fontId="3" fillId="0" borderId="4" xfId="0" quotePrefix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quotePrefix="1" applyFont="1" applyAlignment="1">
      <alignment horizontal="left" vertical="center" wrapText="1" indent="6"/>
    </xf>
    <xf numFmtId="0" fontId="0" fillId="0" borderId="0" xfId="0" applyAlignment="1">
      <alignment horizontal="left" vertical="center" wrapText="1" indent="6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014760147601487E-2"/>
          <c:y val="1.4492753623188406E-2"/>
          <c:w val="0.81549815498154976"/>
          <c:h val="0.91511387163561075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726-433D-A2E4-D10F47DB80E8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</c:spPr>
          <c:marker>
            <c:symbol val="square"/>
            <c:size val="4"/>
            <c:spPr>
              <a:solidFill>
                <a:srgbClr val="404040">
                  <a:alpha val="75000"/>
                </a:srgbClr>
              </a:solidFill>
              <a:ln w="12700">
                <a:noFill/>
              </a:ln>
            </c:spPr>
          </c:marker>
          <c:xVal>
            <c:numRef>
              <c:f>'Fit beta'!$KO$1:$KO$7</c:f>
              <c:numCache>
                <c:formatCode>General</c:formatCode>
                <c:ptCount val="7"/>
                <c:pt idx="0">
                  <c:v>7.2757500000000018E-3</c:v>
                </c:pt>
                <c:pt idx="1">
                  <c:v>1.4178000000000001E-2</c:v>
                </c:pt>
                <c:pt idx="2">
                  <c:v>2.0774250000000001E-2</c:v>
                </c:pt>
                <c:pt idx="3">
                  <c:v>2.6934000000000007E-2</c:v>
                </c:pt>
                <c:pt idx="4">
                  <c:v>3.2565000000000004E-2</c:v>
                </c:pt>
                <c:pt idx="5">
                  <c:v>3.8011500000000004E-2</c:v>
                </c:pt>
                <c:pt idx="6">
                  <c:v>4.2913500000000014E-2</c:v>
                </c:pt>
              </c:numCache>
            </c:numRef>
          </c:xVal>
          <c:yVal>
            <c:numRef>
              <c:f>'Fit beta'!$KO$8:$KO$14</c:f>
              <c:numCache>
                <c:formatCode>General</c:formatCode>
                <c:ptCount val="7"/>
                <c:pt idx="0">
                  <c:v>0.66</c:v>
                </c:pt>
                <c:pt idx="1">
                  <c:v>2.3199999999999998</c:v>
                </c:pt>
                <c:pt idx="2">
                  <c:v>3.78</c:v>
                </c:pt>
                <c:pt idx="3">
                  <c:v>5.48</c:v>
                </c:pt>
                <c:pt idx="4">
                  <c:v>7.44</c:v>
                </c:pt>
                <c:pt idx="5">
                  <c:v>9.02</c:v>
                </c:pt>
                <c:pt idx="6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6-433D-A2E4-D10F47DB80E8}"/>
            </c:ext>
          </c:extLst>
        </c:ser>
        <c:ser>
          <c:idx val="2"/>
          <c:order val="2"/>
          <c:tx>
            <c:v>Fit line</c:v>
          </c:tx>
          <c:spPr>
            <a:ln w="25400">
              <a:solidFill>
                <a:srgbClr val="E61C1B"/>
              </a:solidFill>
              <a:prstDash val="solid"/>
            </a:ln>
          </c:spPr>
          <c:marker>
            <c:symbol val="none"/>
          </c:marker>
          <c:xVal>
            <c:numRef>
              <c:f>'Fit beta'!$KO$15:$KO$16</c:f>
              <c:numCache>
                <c:formatCode>General</c:formatCode>
                <c:ptCount val="2"/>
                <c:pt idx="0">
                  <c:v>7.2757500000000018E-3</c:v>
                </c:pt>
                <c:pt idx="1">
                  <c:v>4.2913500000000014E-2</c:v>
                </c:pt>
              </c:numCache>
            </c:numRef>
          </c:xVal>
          <c:yVal>
            <c:numRef>
              <c:f>'Fit beta'!$KO$17:$KO$18</c:f>
              <c:numCache>
                <c:formatCode>General</c:formatCode>
                <c:ptCount val="2"/>
                <c:pt idx="0">
                  <c:v>0.29074066294595968</c:v>
                </c:pt>
                <c:pt idx="1">
                  <c:v>10.437791044327041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26-433D-A2E4-D10F47DB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48016"/>
        <c:axId val="466648496"/>
      </c:scatterChart>
      <c:valAx>
        <c:axId val="466648016"/>
        <c:scaling>
          <c:orientation val="minMax"/>
          <c:max val="4.4999999999999998E-2"/>
          <c:min val="5.0000000000000001E-3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>
                    <a:latin typeface="Calibri"/>
                    <a:ea typeface="Calibri"/>
                    <a:cs typeface="Calibri"/>
                  </a:defRPr>
                </a:pPr>
                <a:r>
                  <a:rPr lang="fr-FR" altLang="zh-CN"/>
                  <a:t>T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LID4096"/>
          </a:p>
        </c:txPr>
        <c:crossAx val="466648496"/>
        <c:crosses val="min"/>
        <c:crossBetween val="midCat"/>
        <c:majorUnit val="0.01"/>
        <c:minorUnit val="5.0000000000000001E-3"/>
      </c:valAx>
      <c:valAx>
        <c:axId val="466648496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altLang="en-US" sz="1000" b="0" i="0">
                    <a:latin typeface="Calibri"/>
                    <a:ea typeface="Calibri"/>
                    <a:cs typeface="Calibri"/>
                  </a:defRPr>
                </a:pPr>
                <a:r>
                  <a:rPr lang="fr-FR" altLang="zh-CN"/>
                  <a:t>beta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LID4096"/>
          </a:p>
        </c:txPr>
        <c:crossAx val="466648016"/>
        <c:crosses val="min"/>
        <c:crossBetween val="midCat"/>
        <c:majorUnit val="2"/>
        <c:minorUnit val="1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9704797047970475"/>
          <c:y val="0.45550211114914985"/>
          <c:w val="0.10256413981462649"/>
          <c:h val="3.1055900621118012E-2"/>
        </c:manualLayout>
      </c:layout>
      <c:overlay val="1"/>
      <c:txPr>
        <a:bodyPr/>
        <a:lstStyle/>
        <a:p>
          <a:pPr>
            <a:defRPr sz="900" b="0" i="0">
              <a:latin typeface="Calibri"/>
              <a:ea typeface="Calibri"/>
              <a:cs typeface="Calibri"/>
            </a:defRPr>
          </a:pPr>
          <a:endParaRPr lang="LID4096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64944649446492E-2"/>
          <c:y val="2.7027027027027029E-2"/>
          <c:w val="0.87084870848708484"/>
          <c:h val="0.84942084942084939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90A-442C-A093-B039FE84C144}"/>
            </c:ext>
          </c:extLst>
        </c:ser>
        <c:ser>
          <c:idx val="1"/>
          <c:order val="1"/>
          <c:tx>
            <c:v>Identity</c:v>
          </c:tx>
          <c:spPr>
            <a:ln w="12700">
              <a:solidFill>
                <a:srgbClr val="B0B0B0"/>
              </a:solidFill>
              <a:prstDash val="solid"/>
            </a:ln>
          </c:spPr>
          <c:marker>
            <c:symbol val="none"/>
          </c:marker>
          <c:xVal>
            <c:numRef>
              <c:f>'Fit beta'!$KO$19:$KO$20</c:f>
              <c:numCache>
                <c:formatCode>General</c:formatCode>
                <c:ptCount val="2"/>
                <c:pt idx="0">
                  <c:v>5.0000000000000001E-3</c:v>
                </c:pt>
                <c:pt idx="1">
                  <c:v>4.4999999999999998E-2</c:v>
                </c:pt>
              </c:numCache>
            </c:numRef>
          </c:xVal>
          <c:yVal>
            <c:numRef>
              <c:f>'Fit beta'!$KO$21:$KO$22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0A-442C-A093-B039FE84C144}"/>
            </c:ext>
          </c:extLst>
        </c:ser>
        <c:ser>
          <c:idx val="2"/>
          <c:order val="2"/>
          <c:tx>
            <c:v/>
          </c:tx>
          <c:spPr>
            <a:ln w="38100">
              <a:noFill/>
            </a:ln>
          </c:spPr>
          <c:marker>
            <c:symbol val="square"/>
            <c:size val="4"/>
            <c:spPr>
              <a:solidFill>
                <a:srgbClr val="404040">
                  <a:alpha val="75000"/>
                </a:srgbClr>
              </a:solidFill>
              <a:ln w="12700">
                <a:noFill/>
              </a:ln>
            </c:spPr>
          </c:marker>
          <c:xVal>
            <c:numRef>
              <c:f>'Fit beta'!$KO$23:$KO$29</c:f>
              <c:numCache>
                <c:formatCode>General</c:formatCode>
                <c:ptCount val="7"/>
                <c:pt idx="0">
                  <c:v>7.2757500000000018E-3</c:v>
                </c:pt>
                <c:pt idx="1">
                  <c:v>1.4178000000000001E-2</c:v>
                </c:pt>
                <c:pt idx="2">
                  <c:v>2.0774250000000001E-2</c:v>
                </c:pt>
                <c:pt idx="3">
                  <c:v>2.6934000000000007E-2</c:v>
                </c:pt>
                <c:pt idx="4">
                  <c:v>3.2565000000000004E-2</c:v>
                </c:pt>
                <c:pt idx="5">
                  <c:v>3.8011500000000004E-2</c:v>
                </c:pt>
                <c:pt idx="6">
                  <c:v>4.2913500000000014E-2</c:v>
                </c:pt>
              </c:numCache>
            </c:numRef>
          </c:xVal>
          <c:yVal>
            <c:numRef>
              <c:f>'Fit beta'!$KO$30:$KO$36</c:f>
              <c:numCache>
                <c:formatCode>General</c:formatCode>
                <c:ptCount val="7"/>
                <c:pt idx="0">
                  <c:v>1.5107739497922257</c:v>
                </c:pt>
                <c:pt idx="1">
                  <c:v>0.21914891347707061</c:v>
                </c:pt>
                <c:pt idx="2">
                  <c:v>-1.1256826956308623</c:v>
                </c:pt>
                <c:pt idx="3">
                  <c:v>-1.2756283747017263</c:v>
                </c:pt>
                <c:pt idx="4">
                  <c:v>-0.16439192167033043</c:v>
                </c:pt>
                <c:pt idx="5">
                  <c:v>-7.5531684815326669E-2</c:v>
                </c:pt>
                <c:pt idx="6">
                  <c:v>1.5389011116887599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0A-442C-A093-B039FE84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45616"/>
        <c:axId val="2055992368"/>
      </c:scatterChart>
      <c:valAx>
        <c:axId val="466645616"/>
        <c:scaling>
          <c:orientation val="minMax"/>
          <c:max val="4.4999999999999998E-2"/>
          <c:min val="5.0000000000000001E-3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>
                    <a:latin typeface="Calibri"/>
                    <a:ea typeface="Calibri"/>
                    <a:cs typeface="Calibri"/>
                  </a:defRPr>
                </a:pPr>
                <a:r>
                  <a:rPr lang="fr-FR" altLang="zh-CN"/>
                  <a:t>T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LID4096"/>
          </a:p>
        </c:txPr>
        <c:crossAx val="2055992368"/>
        <c:crosses val="min"/>
        <c:crossBetween val="midCat"/>
        <c:majorUnit val="0.01"/>
        <c:minorUnit val="5.0000000000000001E-3"/>
      </c:valAx>
      <c:valAx>
        <c:axId val="2055992368"/>
        <c:scaling>
          <c:orientation val="minMax"/>
          <c:max val="1.7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altLang="en-US" sz="1000" b="0" i="0">
                    <a:latin typeface="Calibri"/>
                    <a:ea typeface="Calibri"/>
                    <a:cs typeface="Calibri"/>
                  </a:defRPr>
                </a:pPr>
                <a:r>
                  <a:rPr lang="fr-FR" altLang="zh-CN"/>
                  <a:t>Standardized residual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LID4096"/>
          </a:p>
        </c:txPr>
        <c:crossAx val="466645616"/>
        <c:crosses val="min"/>
        <c:crossBetween val="midCat"/>
        <c:majorUnit val="0.75"/>
        <c:minorUnit val="0.25"/>
      </c:valAx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emf"/><Relationship Id="rId1" Type="http://schemas.openxmlformats.org/officeDocument/2006/relationships/hyperlink" Target="https://analyse-it.com/" TargetMode="Externa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274624</xdr:colOff>
      <xdr:row>1</xdr:row>
      <xdr:rowOff>49529</xdr:rowOff>
    </xdr:from>
    <xdr:to>
      <xdr:col>9</xdr:col>
      <xdr:colOff>566737</xdr:colOff>
      <xdr:row>1</xdr:row>
      <xdr:rowOff>203199</xdr:rowOff>
    </xdr:to>
    <xdr:pic>
      <xdr:nvPicPr>
        <xdr:cNvPr id="3" name="图片 2">
          <a:hlinkClick xmlns:r="http://schemas.openxmlformats.org/officeDocument/2006/relationships" r:id="rId1" tooltip="https://analyse-it.com/"/>
          <a:extLst>
            <a:ext uri="{FF2B5EF4-FFF2-40B4-BE49-F238E27FC236}">
              <a16:creationId xmlns:a16="http://schemas.microsoft.com/office/drawing/2014/main" id="{250F10F6-A08A-874A-385E-C956D4DCF1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212" y="111442"/>
          <a:ext cx="1077925" cy="153670"/>
        </a:xfrm>
        <a:prstGeom prst="rect">
          <a:avLst/>
        </a:prstGeom>
        <a:solidFill>
          <a:schemeClr val="accent1">
            <a:alpha val="0"/>
          </a:schemeClr>
        </a:solidFill>
      </xdr:spPr>
    </xdr:pic>
    <xdr:clientData/>
  </xdr:twoCellAnchor>
  <xdr:twoCellAnchor>
    <xdr:from>
      <xdr:col>0</xdr:col>
      <xdr:colOff>76200</xdr:colOff>
      <xdr:row>9</xdr:row>
      <xdr:rowOff>0</xdr:rowOff>
    </xdr:from>
    <xdr:to>
      <xdr:col>9</xdr:col>
      <xdr:colOff>711200</xdr:colOff>
      <xdr:row>49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75D287-492D-9A7E-CB67-234EE9448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79</xdr:row>
      <xdr:rowOff>1587</xdr:rowOff>
    </xdr:from>
    <xdr:to>
      <xdr:col>9</xdr:col>
      <xdr:colOff>711200</xdr:colOff>
      <xdr:row>100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E3DA69E-FFBC-0505-A94F-460C32494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7E51-EB84-47E6-99AC-043E400DFF8E}">
  <dimension ref="A1:O11"/>
  <sheetViews>
    <sheetView tabSelected="1" topLeftCell="I1" workbookViewId="0">
      <selection activeCell="N12" sqref="N12"/>
    </sheetView>
  </sheetViews>
  <sheetFormatPr defaultRowHeight="13.9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39</v>
      </c>
      <c r="I1" t="s">
        <v>43</v>
      </c>
      <c r="K1" t="s">
        <v>44</v>
      </c>
      <c r="L1" t="s">
        <v>40</v>
      </c>
      <c r="M1" t="s">
        <v>45</v>
      </c>
      <c r="N1" t="s">
        <v>41</v>
      </c>
      <c r="O1" t="s">
        <v>42</v>
      </c>
    </row>
    <row r="2" spans="1:15" x14ac:dyDescent="0.4">
      <c r="A2">
        <v>53.78</v>
      </c>
      <c r="B2">
        <v>76.459999999999994</v>
      </c>
      <c r="C2">
        <f>150/(2*PI())</f>
        <v>23.8732414637843</v>
      </c>
      <c r="D2">
        <v>5</v>
      </c>
      <c r="E2">
        <v>0.66</v>
      </c>
      <c r="F2">
        <f>(D2/1000)*(9.8-C2*0.001*E2)*C2*0.001</f>
        <v>1.16790805725407E-3</v>
      </c>
      <c r="G2">
        <v>2.54</v>
      </c>
      <c r="H2">
        <f>(D2/1000)*(9.8-C2*0.001*G2)*C2*0.001</f>
        <v>1.1625506996689814E-3</v>
      </c>
      <c r="I2">
        <v>468.3</v>
      </c>
      <c r="K2">
        <v>-0.36499999999999999</v>
      </c>
      <c r="L2">
        <v>3.78</v>
      </c>
      <c r="M2">
        <v>0.999</v>
      </c>
      <c r="N2">
        <v>7.76</v>
      </c>
      <c r="O2">
        <v>3.64</v>
      </c>
    </row>
    <row r="3" spans="1:15" x14ac:dyDescent="0.4">
      <c r="A3">
        <v>53.72</v>
      </c>
      <c r="B3">
        <v>76.48</v>
      </c>
      <c r="C3">
        <f t="shared" ref="C3:C8" si="0">150/(2*PI())</f>
        <v>23.8732414637843</v>
      </c>
      <c r="D3">
        <v>10</v>
      </c>
      <c r="E3">
        <v>2.3199999999999998</v>
      </c>
      <c r="F3">
        <f t="shared" ref="F3:F8" si="1">(D3/1000)*(9.8-C3*0.001*E3)*C3*0.001</f>
        <v>2.3263552489855366E-3</v>
      </c>
      <c r="G3">
        <v>9.1</v>
      </c>
      <c r="H3">
        <f t="shared" ref="H3:H8" si="2">(D3/1000)*(9.8-C3*0.001*G3)*C3*0.001</f>
        <v>2.28771388257394E-3</v>
      </c>
      <c r="K3">
        <v>-0.36199999999999999</v>
      </c>
      <c r="L3">
        <v>3.83</v>
      </c>
      <c r="M3">
        <v>0.99399999999999999</v>
      </c>
      <c r="N3">
        <v>7.76</v>
      </c>
      <c r="O3">
        <v>3.63</v>
      </c>
    </row>
    <row r="4" spans="1:15" x14ac:dyDescent="0.4">
      <c r="A4">
        <v>53.52</v>
      </c>
      <c r="B4">
        <v>78.459999999999994</v>
      </c>
      <c r="C4">
        <f t="shared" si="0"/>
        <v>23.8732414637843</v>
      </c>
      <c r="D4">
        <v>15</v>
      </c>
      <c r="E4">
        <v>3.78</v>
      </c>
      <c r="F4">
        <f t="shared" si="1"/>
        <v>3.4770513701683644E-3</v>
      </c>
      <c r="G4">
        <v>16.04</v>
      </c>
      <c r="H4">
        <f t="shared" si="2"/>
        <v>3.3722409382643437E-3</v>
      </c>
      <c r="K4">
        <v>-0.35299999999999998</v>
      </c>
      <c r="L4">
        <v>3.7</v>
      </c>
      <c r="M4">
        <v>0.996</v>
      </c>
      <c r="N4">
        <v>7.76</v>
      </c>
      <c r="O4">
        <v>3.65</v>
      </c>
    </row>
    <row r="5" spans="1:15" x14ac:dyDescent="0.4">
      <c r="A5">
        <v>53.64</v>
      </c>
      <c r="B5">
        <v>76.48</v>
      </c>
      <c r="C5">
        <f t="shared" si="0"/>
        <v>23.8732414637843</v>
      </c>
      <c r="D5">
        <v>20</v>
      </c>
      <c r="E5">
        <v>5.48</v>
      </c>
      <c r="F5">
        <f t="shared" si="1"/>
        <v>4.616690817186222E-3</v>
      </c>
      <c r="G5">
        <v>23</v>
      </c>
      <c r="H5">
        <f t="shared" si="2"/>
        <v>4.4169867642271749E-3</v>
      </c>
      <c r="N5">
        <v>7.75</v>
      </c>
      <c r="O5">
        <v>3.65</v>
      </c>
    </row>
    <row r="6" spans="1:15" x14ac:dyDescent="0.4">
      <c r="A6">
        <v>53.56</v>
      </c>
      <c r="B6">
        <v>76.48</v>
      </c>
      <c r="C6">
        <f t="shared" si="0"/>
        <v>23.8732414637843</v>
      </c>
      <c r="D6">
        <v>25</v>
      </c>
      <c r="E6">
        <v>7.44</v>
      </c>
      <c r="F6">
        <f t="shared" si="1"/>
        <v>5.7429368702413587E-3</v>
      </c>
      <c r="G6">
        <v>30.2</v>
      </c>
      <c r="H6">
        <f t="shared" si="2"/>
        <v>5.4186457568461011E-3</v>
      </c>
      <c r="N6">
        <v>7.77</v>
      </c>
      <c r="O6">
        <v>3.64</v>
      </c>
    </row>
    <row r="7" spans="1:15" x14ac:dyDescent="0.4">
      <c r="C7">
        <f t="shared" si="0"/>
        <v>23.8732414637843</v>
      </c>
      <c r="D7">
        <v>30</v>
      </c>
      <c r="E7">
        <v>9.02</v>
      </c>
      <c r="F7">
        <f t="shared" si="1"/>
        <v>6.8645094837009911E-3</v>
      </c>
      <c r="G7">
        <v>36.799999999999997</v>
      </c>
      <c r="H7">
        <f t="shared" si="2"/>
        <v>6.3895284399336678E-3</v>
      </c>
    </row>
    <row r="8" spans="1:15" x14ac:dyDescent="0.4">
      <c r="C8">
        <f t="shared" si="0"/>
        <v>23.8732414637843</v>
      </c>
      <c r="D8">
        <v>35</v>
      </c>
      <c r="E8">
        <v>10.84</v>
      </c>
      <c r="F8">
        <f t="shared" si="1"/>
        <v>7.9722897510373109E-3</v>
      </c>
      <c r="G8">
        <v>43.8</v>
      </c>
      <c r="H8">
        <f t="shared" si="2"/>
        <v>7.3148165903821815E-3</v>
      </c>
    </row>
    <row r="9" spans="1:15" x14ac:dyDescent="0.4">
      <c r="N9">
        <f>AVERAGE(N2:N6)</f>
        <v>7.76</v>
      </c>
      <c r="O9">
        <f>AVERAGE(O2:O6)</f>
        <v>3.6420000000000003</v>
      </c>
    </row>
    <row r="10" spans="1:15" x14ac:dyDescent="0.4">
      <c r="J10">
        <f>-AVERAGE(K2:K4)*(C8*0.001)</f>
        <v>8.594366926962348E-3</v>
      </c>
    </row>
    <row r="11" spans="1:15" x14ac:dyDescent="0.4">
      <c r="M11">
        <f>J10/N9^2</f>
        <v>1.4272184422764022E-4</v>
      </c>
      <c r="N11">
        <f>J10/O9^2</f>
        <v>6.4793883179990438E-4</v>
      </c>
    </row>
  </sheetData>
  <pageMargins left="0.7" right="0.7" top="0.75" bottom="0.75" header="0.3" footer="0.3"/>
  <pageSetup paperSize="9" orientation="portrait" horizontalDpi="1200" verticalDpi="1200" r:id="rId1"/>
  <customProperties>
    <customPr name="__ai3_dataset_109899721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4CD7-E96B-41E9-86D8-A855769F44B7}">
  <dimension ref="A1"/>
  <sheetViews>
    <sheetView workbookViewId="0"/>
  </sheetViews>
  <sheetFormatPr defaultRowHeight="13.9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737B-6ECA-445F-ACF6-E41A16EAC7F8}">
  <dimension ref="B1:KO101"/>
  <sheetViews>
    <sheetView showGridLines="0" showRowColHeaders="0" topLeftCell="A22" zoomScaleNormal="100" workbookViewId="0"/>
  </sheetViews>
  <sheetFormatPr defaultColWidth="11" defaultRowHeight="12" customHeight="1" x14ac:dyDescent="0.4"/>
  <cols>
    <col min="1" max="2" width="1.1328125" style="1" customWidth="1"/>
    <col min="3" max="3" width="19.19921875" style="1" customWidth="1"/>
    <col min="4" max="4" width="11" style="1" customWidth="1"/>
    <col min="5" max="9" width="11" style="1"/>
    <col min="10" max="10" width="11" style="1" customWidth="1"/>
    <col min="11" max="16384" width="11" style="1"/>
  </cols>
  <sheetData>
    <row r="1" spans="2:301" s="2" customFormat="1" ht="5" customHeight="1" x14ac:dyDescent="0.4">
      <c r="KO1" s="2">
        <v>7.2757500000000018E-3</v>
      </c>
    </row>
    <row r="2" spans="2:301" s="2" customFormat="1" ht="20" customHeight="1" x14ac:dyDescent="0.4">
      <c r="B2" s="32" t="s">
        <v>7</v>
      </c>
      <c r="C2" s="33"/>
      <c r="D2" s="33"/>
      <c r="E2" s="33"/>
      <c r="F2" s="33"/>
      <c r="G2" s="33"/>
      <c r="H2" s="33"/>
      <c r="J2" s="3" t="s">
        <v>6</v>
      </c>
      <c r="KO2" s="2">
        <v>1.4178000000000001E-2</v>
      </c>
    </row>
    <row r="3" spans="2:301" s="2" customFormat="1" ht="12" hidden="1" customHeight="1" x14ac:dyDescent="0.4">
      <c r="KO3" s="2">
        <v>2.0774250000000001E-2</v>
      </c>
    </row>
    <row r="4" spans="2:301" s="2" customFormat="1" ht="20" customHeight="1" x14ac:dyDescent="0.4">
      <c r="B4" s="34" t="s">
        <v>8</v>
      </c>
      <c r="C4" s="33"/>
      <c r="D4" s="33"/>
      <c r="E4" s="33"/>
      <c r="F4" s="33"/>
      <c r="G4" s="33"/>
      <c r="H4" s="33"/>
      <c r="I4" s="33"/>
      <c r="J4" s="33"/>
      <c r="KO4" s="2">
        <v>2.6934000000000007E-2</v>
      </c>
    </row>
    <row r="5" spans="2:301" s="2" customFormat="1" ht="20" customHeight="1" x14ac:dyDescent="0.4">
      <c r="B5" s="34" t="s">
        <v>9</v>
      </c>
      <c r="C5" s="33"/>
      <c r="D5" s="33"/>
      <c r="E5" s="33"/>
      <c r="F5" s="33"/>
      <c r="G5" s="33"/>
      <c r="H5" s="33"/>
      <c r="I5" s="33"/>
      <c r="J5" s="33"/>
      <c r="KO5" s="2">
        <v>3.2565000000000004E-2</v>
      </c>
    </row>
    <row r="6" spans="2:301" s="2" customFormat="1" ht="6" customHeight="1" x14ac:dyDescent="0.4">
      <c r="KO6" s="2">
        <v>3.8011500000000004E-2</v>
      </c>
    </row>
    <row r="7" spans="2:301" s="2" customFormat="1" ht="14" customHeight="1" x14ac:dyDescent="0.4">
      <c r="B7" s="4" t="s">
        <v>10</v>
      </c>
      <c r="KO7" s="2">
        <v>4.2913500000000014E-2</v>
      </c>
    </row>
    <row r="8" spans="2:301" s="5" customFormat="1" ht="8" customHeight="1" x14ac:dyDescent="0.4">
      <c r="KO8" s="5">
        <v>0.66</v>
      </c>
    </row>
    <row r="9" spans="2:301" ht="25.05" customHeight="1" x14ac:dyDescent="0.4">
      <c r="KO9" s="1">
        <v>2.3199999999999998</v>
      </c>
    </row>
    <row r="10" spans="2:301" ht="12" customHeight="1" x14ac:dyDescent="0.4">
      <c r="KO10" s="1">
        <v>3.78</v>
      </c>
    </row>
    <row r="11" spans="2:301" ht="12" customHeight="1" x14ac:dyDescent="0.4">
      <c r="KO11" s="1">
        <v>5.48</v>
      </c>
    </row>
    <row r="12" spans="2:301" ht="12" customHeight="1" x14ac:dyDescent="0.4">
      <c r="KO12" s="1">
        <v>7.44</v>
      </c>
    </row>
    <row r="13" spans="2:301" ht="12" customHeight="1" x14ac:dyDescent="0.4">
      <c r="KO13" s="1">
        <v>9.02</v>
      </c>
    </row>
    <row r="14" spans="2:301" ht="12" customHeight="1" x14ac:dyDescent="0.4">
      <c r="KO14" s="1">
        <v>10.84</v>
      </c>
    </row>
    <row r="15" spans="2:301" ht="12" customHeight="1" x14ac:dyDescent="0.4">
      <c r="KO15" s="1">
        <v>7.2757500000000018E-3</v>
      </c>
    </row>
    <row r="16" spans="2:301" ht="12" customHeight="1" x14ac:dyDescent="0.4">
      <c r="KO16" s="1">
        <v>4.2913500000000014E-2</v>
      </c>
    </row>
    <row r="17" spans="301:301" ht="12" customHeight="1" x14ac:dyDescent="0.4">
      <c r="KO17" s="1">
        <v>0.29074066294595968</v>
      </c>
    </row>
    <row r="18" spans="301:301" ht="12" customHeight="1" x14ac:dyDescent="0.4">
      <c r="KO18" s="1">
        <v>10.437791044327041</v>
      </c>
    </row>
    <row r="19" spans="301:301" ht="12" customHeight="1" x14ac:dyDescent="0.4">
      <c r="KO19" s="1">
        <v>5.0000000000000001E-3</v>
      </c>
    </row>
    <row r="20" spans="301:301" ht="12" customHeight="1" x14ac:dyDescent="0.4">
      <c r="KO20" s="1">
        <v>4.4999999999999998E-2</v>
      </c>
    </row>
    <row r="21" spans="301:301" ht="12" customHeight="1" x14ac:dyDescent="0.4">
      <c r="KO21" s="1">
        <v>0</v>
      </c>
    </row>
    <row r="22" spans="301:301" ht="12" customHeight="1" x14ac:dyDescent="0.4">
      <c r="KO22" s="1">
        <v>0</v>
      </c>
    </row>
    <row r="23" spans="301:301" ht="12" customHeight="1" x14ac:dyDescent="0.4">
      <c r="KO23" s="1">
        <v>7.2757500000000018E-3</v>
      </c>
    </row>
    <row r="24" spans="301:301" ht="12" customHeight="1" x14ac:dyDescent="0.4">
      <c r="KO24" s="1">
        <v>1.4178000000000001E-2</v>
      </c>
    </row>
    <row r="25" spans="301:301" ht="12" customHeight="1" x14ac:dyDescent="0.4">
      <c r="KO25" s="1">
        <v>2.0774250000000001E-2</v>
      </c>
    </row>
    <row r="26" spans="301:301" ht="12" customHeight="1" x14ac:dyDescent="0.4">
      <c r="KO26" s="1">
        <v>2.6934000000000007E-2</v>
      </c>
    </row>
    <row r="27" spans="301:301" ht="12" customHeight="1" x14ac:dyDescent="0.4">
      <c r="KO27" s="1">
        <v>3.2565000000000004E-2</v>
      </c>
    </row>
    <row r="28" spans="301:301" ht="12" customHeight="1" x14ac:dyDescent="0.4">
      <c r="KO28" s="1">
        <v>3.8011500000000004E-2</v>
      </c>
    </row>
    <row r="29" spans="301:301" ht="12" customHeight="1" x14ac:dyDescent="0.4">
      <c r="KO29" s="1">
        <v>4.2913500000000014E-2</v>
      </c>
    </row>
    <row r="30" spans="301:301" ht="12" customHeight="1" x14ac:dyDescent="0.4">
      <c r="KO30" s="1">
        <v>1.5107739497922257</v>
      </c>
    </row>
    <row r="31" spans="301:301" ht="12" customHeight="1" x14ac:dyDescent="0.4">
      <c r="KO31" s="1">
        <v>0.21914891347707061</v>
      </c>
    </row>
    <row r="32" spans="301:301" ht="12" customHeight="1" x14ac:dyDescent="0.4">
      <c r="KO32" s="1">
        <v>-1.1256826956308623</v>
      </c>
    </row>
    <row r="33" spans="301:301" ht="12" customHeight="1" x14ac:dyDescent="0.4">
      <c r="KO33" s="1">
        <v>-1.2756283747017263</v>
      </c>
    </row>
    <row r="34" spans="301:301" ht="12" customHeight="1" x14ac:dyDescent="0.4">
      <c r="KO34" s="1">
        <v>-0.16439192167033043</v>
      </c>
    </row>
    <row r="35" spans="301:301" ht="12" customHeight="1" x14ac:dyDescent="0.4">
      <c r="KO35" s="1">
        <v>-7.5531684815326669E-2</v>
      </c>
    </row>
    <row r="36" spans="301:301" ht="12" customHeight="1" x14ac:dyDescent="0.4">
      <c r="KO36" s="1">
        <v>1.5389011116887599</v>
      </c>
    </row>
    <row r="50" spans="2:10" ht="3" customHeight="1" x14ac:dyDescent="0.4"/>
    <row r="51" spans="2:10" ht="15" customHeight="1" x14ac:dyDescent="0.4"/>
    <row r="52" spans="2:10" s="7" customFormat="1" ht="16.05" customHeight="1" x14ac:dyDescent="0.4">
      <c r="B52" s="6" t="s">
        <v>11</v>
      </c>
    </row>
    <row r="53" spans="2:10" ht="10.050000000000001" customHeight="1" x14ac:dyDescent="0.4"/>
    <row r="54" spans="2:10" ht="12" customHeight="1" x14ac:dyDescent="0.4">
      <c r="B54" s="8"/>
      <c r="C54" s="9" t="s">
        <v>12</v>
      </c>
      <c r="D54" s="10">
        <v>7</v>
      </c>
    </row>
    <row r="55" spans="2:10" ht="12" customHeight="1" x14ac:dyDescent="0.4">
      <c r="B55" s="8"/>
      <c r="C55" s="9" t="s">
        <v>13</v>
      </c>
      <c r="D55" s="11">
        <v>5.6485714285714286</v>
      </c>
    </row>
    <row r="56" spans="2:10" ht="15" customHeight="1" x14ac:dyDescent="0.4"/>
    <row r="57" spans="2:10" ht="13.9" customHeight="1" x14ac:dyDescent="0.4">
      <c r="B57" s="8"/>
      <c r="C57" s="9" t="s">
        <v>14</v>
      </c>
      <c r="D57" s="35" t="s">
        <v>15</v>
      </c>
      <c r="E57" s="36"/>
      <c r="F57" s="36"/>
      <c r="G57" s="36"/>
      <c r="H57" s="36"/>
      <c r="I57" s="36"/>
      <c r="J57" s="36"/>
    </row>
    <row r="58" spans="2:10" ht="15" customHeight="1" x14ac:dyDescent="0.4"/>
    <row r="59" spans="2:10" ht="12" customHeight="1" x14ac:dyDescent="0.4">
      <c r="B59" s="8"/>
      <c r="C59" s="9" t="s">
        <v>16</v>
      </c>
      <c r="D59" s="11">
        <v>0.99262821051582817</v>
      </c>
    </row>
    <row r="60" spans="2:10" ht="12" customHeight="1" x14ac:dyDescent="0.4">
      <c r="B60" s="8"/>
      <c r="C60" s="9" t="s">
        <v>17</v>
      </c>
      <c r="D60" s="11">
        <v>0.9911538526189938</v>
      </c>
    </row>
    <row r="61" spans="2:10" ht="12" customHeight="1" x14ac:dyDescent="0.4">
      <c r="B61" s="8"/>
      <c r="C61" s="9" t="s">
        <v>18</v>
      </c>
      <c r="D61" s="12">
        <v>0.34560166874640486</v>
      </c>
    </row>
    <row r="62" spans="2:10" ht="15" customHeight="1" x14ac:dyDescent="0.4"/>
    <row r="63" spans="2:10" ht="12" customHeight="1" x14ac:dyDescent="0.4">
      <c r="C63" s="13" t="s">
        <v>19</v>
      </c>
      <c r="D63" s="18" t="s">
        <v>20</v>
      </c>
      <c r="E63" s="17" t="s">
        <v>21</v>
      </c>
      <c r="F63" s="16"/>
      <c r="G63" s="17" t="s">
        <v>22</v>
      </c>
      <c r="H63" s="19" t="s">
        <v>23</v>
      </c>
      <c r="I63" s="15" t="s">
        <v>24</v>
      </c>
    </row>
    <row r="64" spans="2:10" ht="12" customHeight="1" x14ac:dyDescent="0.4">
      <c r="C64" s="21" t="s">
        <v>25</v>
      </c>
      <c r="D64" s="22">
        <v>-1.7808660409658581</v>
      </c>
      <c r="E64" s="23">
        <v>-2.5898716981682699</v>
      </c>
      <c r="F64" s="24">
        <v>-0.97186038376344619</v>
      </c>
      <c r="G64" s="25">
        <v>0.31471694306209586</v>
      </c>
      <c r="H64" s="26">
        <v>-5.6586277930847872</v>
      </c>
      <c r="I64" s="27">
        <v>2.3955338995545125E-3</v>
      </c>
    </row>
    <row r="65" spans="2:10" ht="12" customHeight="1" x14ac:dyDescent="0.4">
      <c r="C65" s="21" t="s">
        <v>5</v>
      </c>
      <c r="D65" s="28">
        <v>284.72758188665324</v>
      </c>
      <c r="E65" s="29">
        <v>256.51978761916143</v>
      </c>
      <c r="F65" s="30">
        <v>312.93537615414505</v>
      </c>
      <c r="G65" s="23">
        <v>10.973311129971982</v>
      </c>
      <c r="H65" s="26">
        <v>25.947280498496195</v>
      </c>
      <c r="I65" s="27">
        <v>1.5883930979933432E-6</v>
      </c>
    </row>
    <row r="66" spans="2:10" ht="7.05" customHeight="1" x14ac:dyDescent="0.4"/>
    <row r="67" spans="2:10" ht="46.5" customHeight="1" x14ac:dyDescent="0.4">
      <c r="C67" s="37" t="s">
        <v>26</v>
      </c>
      <c r="D67" s="38"/>
      <c r="E67" s="38"/>
      <c r="F67" s="38"/>
      <c r="G67" s="38"/>
      <c r="H67" s="38"/>
      <c r="I67" s="38"/>
      <c r="J67" s="38"/>
    </row>
    <row r="68" spans="2:10" ht="30" customHeight="1" x14ac:dyDescent="0.4"/>
    <row r="69" spans="2:10" s="7" customFormat="1" ht="16.05" customHeight="1" x14ac:dyDescent="0.4">
      <c r="B69" s="6" t="s">
        <v>27</v>
      </c>
    </row>
    <row r="70" spans="2:10" ht="10.050000000000001" customHeight="1" x14ac:dyDescent="0.4"/>
    <row r="71" spans="2:10" ht="12" customHeight="1" x14ac:dyDescent="0.4">
      <c r="C71" s="13" t="s">
        <v>28</v>
      </c>
      <c r="D71" s="18" t="s">
        <v>29</v>
      </c>
      <c r="E71" s="17" t="s">
        <v>30</v>
      </c>
      <c r="F71" s="17" t="s">
        <v>31</v>
      </c>
      <c r="G71" s="19" t="s">
        <v>32</v>
      </c>
      <c r="H71" s="15" t="s">
        <v>24</v>
      </c>
    </row>
    <row r="72" spans="2:10" ht="12" customHeight="1" x14ac:dyDescent="0.4">
      <c r="C72" s="21" t="s">
        <v>33</v>
      </c>
      <c r="D72" s="22">
        <v>80.414683147084219</v>
      </c>
      <c r="E72" s="31">
        <v>1</v>
      </c>
      <c r="F72" s="23">
        <v>80.414683147084219</v>
      </c>
      <c r="G72" s="26">
        <v>673.26136526764083</v>
      </c>
      <c r="H72" s="27">
        <v>1.5883930979933445E-6</v>
      </c>
    </row>
    <row r="73" spans="2:10" ht="12" customHeight="1" x14ac:dyDescent="0.4">
      <c r="C73" s="21" t="s">
        <v>34</v>
      </c>
      <c r="D73" s="22">
        <v>0.59720256720149878</v>
      </c>
      <c r="E73" s="31">
        <v>5</v>
      </c>
      <c r="F73" s="23">
        <v>0.11944051344029975</v>
      </c>
      <c r="G73" s="20"/>
      <c r="H73" s="14"/>
    </row>
    <row r="74" spans="2:10" ht="12" customHeight="1" x14ac:dyDescent="0.4">
      <c r="C74" s="21" t="s">
        <v>35</v>
      </c>
      <c r="D74" s="22">
        <v>81.011885714285711</v>
      </c>
      <c r="E74" s="31">
        <v>6</v>
      </c>
      <c r="F74" s="23">
        <v>13.501980952380952</v>
      </c>
      <c r="G74" s="20"/>
      <c r="H74" s="14"/>
    </row>
    <row r="75" spans="2:10" ht="7.05" customHeight="1" x14ac:dyDescent="0.4"/>
    <row r="76" spans="2:10" ht="46.5" customHeight="1" x14ac:dyDescent="0.4">
      <c r="C76" s="37" t="s">
        <v>36</v>
      </c>
      <c r="D76" s="38"/>
      <c r="E76" s="38"/>
      <c r="F76" s="38"/>
      <c r="G76" s="38"/>
      <c r="H76" s="38"/>
      <c r="I76" s="38"/>
      <c r="J76" s="38"/>
    </row>
    <row r="77" spans="2:10" ht="30" customHeight="1" x14ac:dyDescent="0.4"/>
    <row r="78" spans="2:10" s="7" customFormat="1" ht="16.05" customHeight="1" x14ac:dyDescent="0.4">
      <c r="B78" s="6" t="s">
        <v>37</v>
      </c>
    </row>
    <row r="79" spans="2:10" ht="10.050000000000001" customHeight="1" x14ac:dyDescent="0.4"/>
    <row r="101" ht="30" customHeight="1" x14ac:dyDescent="0.4"/>
  </sheetData>
  <mergeCells count="6">
    <mergeCell ref="C76:J76"/>
    <mergeCell ref="B2:H2"/>
    <mergeCell ref="B4:J4"/>
    <mergeCell ref="B5:J5"/>
    <mergeCell ref="D57:J57"/>
    <mergeCell ref="C67:J67"/>
  </mergeCells>
  <printOptions horizontalCentered="1"/>
  <pageMargins left="0.19685039255354139" right="0.19685039255354139" top="0.19685039255354139" bottom="0.19685039255354139" header="0.3" footer="0.3"/>
  <pageSetup paperSize="9" orientation="portrait" blackAndWhite="1" horizontalDpi="1200" verticalDpi="1200" r:id="rId1"/>
  <headerFooter scaleWithDoc="0"/>
  <rowBreaks count="2" manualBreakCount="2">
    <brk id="51" max="9" man="1"/>
    <brk id="77" max="9" man="1"/>
  </rowBreaks>
  <customProperties>
    <customPr name="__ai3_report" r:id="rId2"/>
    <customPr name="__ai3_ribbonstate" r:id="rId3"/>
  </customPropertie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1A09-C159-40CD-9969-6D0C83F76473}">
  <dimension ref="A1:E6"/>
  <sheetViews>
    <sheetView workbookViewId="0">
      <selection sqref="A1:E6"/>
    </sheetView>
  </sheetViews>
  <sheetFormatPr defaultRowHeight="13.9" x14ac:dyDescent="0.4"/>
  <sheetData>
    <row r="1" spans="1:5" x14ac:dyDescent="0.4">
      <c r="A1" t="s">
        <v>3</v>
      </c>
      <c r="B1" t="s">
        <v>40</v>
      </c>
      <c r="C1" t="s">
        <v>0</v>
      </c>
      <c r="D1" t="s">
        <v>41</v>
      </c>
      <c r="E1" t="s">
        <v>42</v>
      </c>
    </row>
    <row r="2" spans="1:5" x14ac:dyDescent="0.4">
      <c r="A2">
        <v>-0.36499999999999999</v>
      </c>
      <c r="B2">
        <v>3.78</v>
      </c>
      <c r="C2">
        <v>0.999</v>
      </c>
      <c r="D2">
        <v>7.76</v>
      </c>
      <c r="E2">
        <v>3.64</v>
      </c>
    </row>
    <row r="3" spans="1:5" x14ac:dyDescent="0.4">
      <c r="A3">
        <v>-0.36199999999999999</v>
      </c>
      <c r="B3">
        <v>3.83</v>
      </c>
      <c r="C3">
        <v>0.99399999999999999</v>
      </c>
      <c r="D3">
        <v>7.76</v>
      </c>
      <c r="E3">
        <v>3.63</v>
      </c>
    </row>
    <row r="4" spans="1:5" x14ac:dyDescent="0.4">
      <c r="A4">
        <v>-0.35299999999999998</v>
      </c>
      <c r="B4">
        <v>3.7</v>
      </c>
      <c r="C4">
        <v>-0.996</v>
      </c>
      <c r="D4">
        <v>7.76</v>
      </c>
      <c r="E4">
        <v>3.65</v>
      </c>
    </row>
    <row r="5" spans="1:5" x14ac:dyDescent="0.4">
      <c r="D5">
        <v>7.75</v>
      </c>
      <c r="E5">
        <v>3.65</v>
      </c>
    </row>
    <row r="6" spans="1:5" x14ac:dyDescent="0.4">
      <c r="D6">
        <v>7.77</v>
      </c>
      <c r="E6">
        <v>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A</vt:lpstr>
      <vt:lpstr>Sheet5</vt:lpstr>
      <vt:lpstr>Fit beta</vt:lpstr>
      <vt:lpstr>B</vt:lpstr>
      <vt:lpstr>'Fit beta'!Print_Area</vt:lpstr>
      <vt:lpstr>'Fit beta'!Print_Titles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</dc:creator>
  <cp:lastModifiedBy>Lanto</cp:lastModifiedBy>
  <dcterms:created xsi:type="dcterms:W3CDTF">2024-05-10T05:41:55Z</dcterms:created>
  <dcterms:modified xsi:type="dcterms:W3CDTF">2024-05-15T10:47:33Z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2024-05-10T08:02:54Z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4b5092db-1300-4e72-b57c-7c679091271f</vt:lpwstr>
  </property>
  <property fmtid="{D5CDD505-2E9C-101B-9397-08002B2CF9AE}" pid="7" name="MSIP_Label_defa4170-0d19-0005-0004-bc88714345d2_ActionId">
    <vt:lpwstr>87a2525f-7270-4a66-bdf8-afdf83083e77</vt:lpwstr>
  </property>
  <property fmtid="{D5CDD505-2E9C-101B-9397-08002B2CF9AE}" pid="8" name="MSIP_Label_defa4170-0d19-0005-0004-bc88714345d2_ContentBits">
    <vt:lpwstr>0</vt:lpwstr>
  </property>
</Properties>
</file>