
<file path=[Content_Types].xml><?xml version="1.0" encoding="utf-8"?>
<Types xmlns="http://schemas.openxmlformats.org/package/2006/content-types">
  <Override PartName="/xl/worksheets/sheet24.xml" ContentType="application/vnd.openxmlformats-officedocument.spreadsheetml.worksheet+xml"/>
  <Override PartName="/xl/worksheets/sheet13.xml" ContentType="application/vnd.openxmlformats-officedocument.spreadsheetml.worksheet+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worksheets/sheet7.xml" ContentType="application/vnd.openxmlformats-officedocument.spreadsheetml.worksheet+xml"/>
  <Override PartName="/xl/worksheets/sheet20.xml" ContentType="application/vnd.openxmlformats-officedocument.spreadsheetml.worksheet+xml"/>
  <Default Extension="xml" ContentType="application/xml"/>
  <Override PartName="/xl/drawings/drawing2.xml" ContentType="application/vnd.openxmlformats-officedocument.drawing+xml"/>
  <Override PartName="/xl/charts/chart49.xml" ContentType="application/vnd.openxmlformats-officedocument.drawingml.chart+xml"/>
  <Override PartName="/xl/comments4.xml" ContentType="application/vnd.openxmlformats-officedocument.spreadsheetml.comments+xml"/>
  <Override PartName="/xl/worksheets/sheet3.xml" ContentType="application/vnd.openxmlformats-officedocument.spreadsheetml.worksheet+xml"/>
  <Override PartName="/xl/charts/chart27.xml" ContentType="application/vnd.openxmlformats-officedocument.drawingml.chart+xml"/>
  <Override PartName="/xl/charts/chart38.xml" ContentType="application/vnd.openxmlformats-officedocument.drawingml.chart+xml"/>
  <Override PartName="/xl/charts/chart56.xml" ContentType="application/vnd.openxmlformats-officedocument.drawingml.chart+xml"/>
  <Override PartName="/xl/drawings/drawing13.xml" ContentType="application/vnd.openxmlformats-officedocument.drawing+xml"/>
  <Override PartName="/xl/worksheets/sheet1.xml" ContentType="application/vnd.openxmlformats-officedocument.spreadsheetml.worksheet+xml"/>
  <Override PartName="/xl/charts/chart16.xml" ContentType="application/vnd.openxmlformats-officedocument.drawingml.chart+xml"/>
  <Override PartName="/xl/charts/chart25.xml" ContentType="application/vnd.openxmlformats-officedocument.drawingml.chart+xml"/>
  <Override PartName="/xl/charts/chart34.xml" ContentType="application/vnd.openxmlformats-officedocument.drawingml.chart+xml"/>
  <Override PartName="/xl/charts/chart45.xml" ContentType="application/vnd.openxmlformats-officedocument.drawingml.chart+xml"/>
  <Override PartName="/xl/charts/chart54.xml" ContentType="application/vnd.openxmlformats-officedocument.drawingml.chart+xml"/>
  <Override PartName="/xl/drawings/drawing11.xml" ContentType="application/vnd.openxmlformats-officedocument.drawing+xml"/>
  <Override PartName="/xl/charts/chart63.xml" ContentType="application/vnd.openxmlformats-officedocument.drawingml.chart+xml"/>
  <Override PartName="/xl/sharedStrings.xml" ContentType="application/vnd.openxmlformats-officedocument.spreadsheetml.sharedStrings+xml"/>
  <Override PartName="/xl/charts/chart14.xml" ContentType="application/vnd.openxmlformats-officedocument.drawingml.chart+xml"/>
  <Override PartName="/xl/charts/chart23.xml" ContentType="application/vnd.openxmlformats-officedocument.drawingml.chart+xml"/>
  <Override PartName="/xl/charts/chart32.xml" ContentType="application/vnd.openxmlformats-officedocument.drawingml.chart+xml"/>
  <Override PartName="/xl/charts/chart43.xml" ContentType="application/vnd.openxmlformats-officedocument.drawingml.chart+xml"/>
  <Override PartName="/xl/charts/chart52.xml" ContentType="application/vnd.openxmlformats-officedocument.drawingml.chart+xml"/>
  <Override PartName="/xl/charts/chart61.xml" ContentType="application/vnd.openxmlformats-officedocument.drawingml.chart+xml"/>
  <Override PartName="/xl/worksheets/sheet18.xml" ContentType="application/vnd.openxmlformats-officedocument.spreadsheetml.worksheet+xml"/>
  <Override PartName="/xl/worksheets/sheet27.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hart30.xml" ContentType="application/vnd.openxmlformats-officedocument.drawingml.chart+xml"/>
  <Override PartName="/xl/charts/chart41.xml" ContentType="application/vnd.openxmlformats-officedocument.drawingml.chart+xml"/>
  <Override PartName="/xl/charts/chart50.xml" ContentType="application/vnd.openxmlformats-officedocument.drawingml.chart+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Override PartName="/xl/charts/chart59.xml" ContentType="application/vnd.openxmlformats-officedocument.drawingml.chart+xml"/>
  <Override PartName="/xl/pivotTables/pivotTable1.xml" ContentType="application/vnd.openxmlformats-officedocument.spreadsheetml.pivotTable+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harts/chart39.xml" ContentType="application/vnd.openxmlformats-officedocument.drawingml.chart+xml"/>
  <Override PartName="/xl/charts/chart48.xml" ContentType="application/vnd.openxmlformats-officedocument.drawingml.chart+xml"/>
  <Override PartName="/xl/charts/chart57.xml" ContentType="application/vnd.openxmlformats-officedocument.drawingml.chart+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charts/chart28.xml" ContentType="application/vnd.openxmlformats-officedocument.drawingml.chart+xml"/>
  <Override PartName="/xl/charts/chart37.xml" ContentType="application/vnd.openxmlformats-officedocument.drawingml.chart+xml"/>
  <Override PartName="/xl/charts/chart46.xml" ContentType="application/vnd.openxmlformats-officedocument.drawingml.chart+xml"/>
  <Override PartName="/xl/charts/chart55.xml" ContentType="application/vnd.openxmlformats-officedocument.drawingml.chart+xml"/>
  <Override PartName="/xl/comments3.xml" ContentType="application/vnd.openxmlformats-officedocument.spreadsheetml.comments+xml"/>
  <Override PartName="/xl/pivotCache/pivotCacheDefinition1.xml" ContentType="application/vnd.openxmlformats-officedocument.spreadsheetml.pivotCacheDefinition+xml"/>
  <Override PartName="/xl/charts/chart17.xml" ContentType="application/vnd.openxmlformats-officedocument.drawingml.chart+xml"/>
  <Default Extension="vml" ContentType="application/vnd.openxmlformats-officedocument.vmlDrawing"/>
  <Override PartName="/xl/comments1.xml" ContentType="application/vnd.openxmlformats-officedocument.spreadsheetml.comments+xml"/>
  <Override PartName="/xl/charts/chart26.xml" ContentType="application/vnd.openxmlformats-officedocument.drawingml.chart+xml"/>
  <Override PartName="/xl/charts/chart35.xml" ContentType="application/vnd.openxmlformats-officedocument.drawingml.chart+xml"/>
  <Override PartName="/xl/charts/chart44.xml" ContentType="application/vnd.openxmlformats-officedocument.drawingml.chart+xml"/>
  <Override PartName="/xl/charts/chart53.xml" ContentType="application/vnd.openxmlformats-officedocument.drawingml.chart+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charts/chart33.xml" ContentType="application/vnd.openxmlformats-officedocument.drawingml.chart+xml"/>
  <Override PartName="/xl/charts/chart42.xml" ContentType="application/vnd.openxmlformats-officedocument.drawingml.chart+xml"/>
  <Override PartName="/xl/charts/chart51.xml" ContentType="application/vnd.openxmlformats-officedocument.drawingml.chart+xml"/>
  <Override PartName="/xl/drawings/drawing10.xml" ContentType="application/vnd.openxmlformats-officedocument.drawing+xml"/>
  <Override PartName="/xl/charts/chart62.xml" ContentType="application/vnd.openxmlformats-officedocument.drawingml.chart+xml"/>
  <Override PartName="/xl/worksheets/sheet17.xml" ContentType="application/vnd.openxmlformats-officedocument.spreadsheetml.worksheet+xml"/>
  <Override PartName="/xl/worksheets/sheet26.xml" ContentType="application/vnd.openxmlformats-officedocument.spreadsheetml.worksheet+xml"/>
  <Override PartName="/xl/pivotCache/pivotCacheRecords1.xml" ContentType="application/vnd.openxmlformats-officedocument.spreadsheetml.pivotCacheRecords+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charts/chart31.xml" ContentType="application/vnd.openxmlformats-officedocument.drawingml.chart+xml"/>
  <Override PartName="/xl/charts/chart40.xml" ContentType="application/vnd.openxmlformats-officedocument.drawingml.chart+xml"/>
  <Override PartName="/xl/charts/chart60.xml" ContentType="application/vnd.openxmlformats-officedocument.drawingml.chart+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drawings/drawing8.xml" ContentType="application/vnd.openxmlformats-officedocument.drawing+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comments6.xml" ContentType="application/vnd.openxmlformats-officedocument.spreadsheetml.comments+xml"/>
  <Default Extension="rels" ContentType="application/vnd.openxmlformats-package.relationships+xml"/>
  <Override PartName="/xl/worksheets/sheet5.xml" ContentType="application/vnd.openxmlformats-officedocument.spreadsheetml.worksheet+xml"/>
  <Override PartName="/xl/charts/chart29.xml" ContentType="application/vnd.openxmlformats-officedocument.drawingml.chart+xml"/>
  <Override PartName="/xl/charts/chart58.xml" ContentType="application/vnd.openxmlformats-officedocument.drawingml.chart+xml"/>
  <Override PartName="/xl/charts/chart18.xml" ContentType="application/vnd.openxmlformats-officedocument.drawingml.chart+xml"/>
  <Override PartName="/xl/charts/chart36.xml" ContentType="application/vnd.openxmlformats-officedocument.drawingml.chart+xml"/>
  <Override PartName="/xl/charts/chart47.xml" ContentType="application/vnd.openxmlformats-officedocument.drawingml.chart+xml"/>
  <Override PartName="/xl/comments2.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5" windowWidth="10530" windowHeight="4170" tabRatio="909" firstSheet="15" activeTab="22"/>
  </bookViews>
  <sheets>
    <sheet name="Francia1" sheetId="4" r:id="rId1"/>
    <sheet name="Bank.F1" sheetId="5" r:id="rId2"/>
    <sheet name="Francia2" sheetId="1" r:id="rId3"/>
    <sheet name="Bank.F2" sheetId="7" r:id="rId4"/>
    <sheet name="Alemania1" sheetId="16" r:id="rId5"/>
    <sheet name="Bank.A1" sheetId="17" r:id="rId6"/>
    <sheet name="Alemania2" sheetId="2" r:id="rId7"/>
    <sheet name="Bank.A2" sheetId="6" r:id="rId8"/>
    <sheet name="España1" sheetId="8" r:id="rId9"/>
    <sheet name="Bank.E1" sheetId="12" r:id="rId10"/>
    <sheet name="España2" sheetId="9" r:id="rId11"/>
    <sheet name="Bank.E2" sheetId="13" r:id="rId12"/>
    <sheet name="Inglaterra1" sheetId="10" r:id="rId13"/>
    <sheet name="Bank.I1" sheetId="14" r:id="rId14"/>
    <sheet name="Inglaterra2" sheetId="11" r:id="rId15"/>
    <sheet name="Bank.I2" sheetId="15" r:id="rId16"/>
    <sheet name="Italia1" sheetId="18" r:id="rId17"/>
    <sheet name="Bank.T1" sheetId="20" r:id="rId18"/>
    <sheet name="Italia2" sheetId="19" r:id="rId19"/>
    <sheet name="Bank.T2" sheetId="21" r:id="rId20"/>
    <sheet name="TODOS" sheetId="22" r:id="rId21"/>
    <sheet name="TODOS (2)" sheetId="26" r:id="rId22"/>
    <sheet name="TODOS (4)" sheetId="31" r:id="rId23"/>
    <sheet name="sin empate ni 3ud y stake plano" sheetId="25" r:id="rId24"/>
    <sheet name="TODOS (3)" sheetId="28" r:id="rId25"/>
    <sheet name="Hoja4" sheetId="29" r:id="rId26"/>
    <sheet name="Hoja5" sheetId="30" r:id="rId27"/>
  </sheets>
  <definedNames>
    <definedName name="_xlnm._FilterDatabase" localSheetId="23" hidden="1">'sin empate ni 3ud y stake plano'!$A$1:$L$50</definedName>
    <definedName name="_xlnm._FilterDatabase" localSheetId="21" hidden="1">'TODOS (2)'!$A$1:$N$174</definedName>
    <definedName name="_xlnm._FilterDatabase" localSheetId="24" hidden="1">'TODOS (3)'!$A$1:$L$320</definedName>
    <definedName name="_xlnm._FilterDatabase" localSheetId="22" hidden="1">'TODOS (4)'!$A$1:$N$174</definedName>
  </definedNames>
  <calcPr calcId="125725"/>
  <pivotCaches>
    <pivotCache cacheId="0" r:id="rId28"/>
  </pivotCaches>
</workbook>
</file>

<file path=xl/calcChain.xml><?xml version="1.0" encoding="utf-8"?>
<calcChain xmlns="http://schemas.openxmlformats.org/spreadsheetml/2006/main">
  <c r="Q143" i="31"/>
  <c r="Q142"/>
  <c r="P139"/>
  <c r="P141" s="1"/>
  <c r="Q148"/>
  <c r="L93"/>
  <c r="L94"/>
  <c r="L95"/>
  <c r="L96"/>
  <c r="L97"/>
  <c r="L98"/>
  <c r="L99"/>
  <c r="L119"/>
  <c r="L100"/>
  <c r="L101"/>
  <c r="L102"/>
  <c r="L120"/>
  <c r="L103"/>
  <c r="L104"/>
  <c r="L105"/>
  <c r="L121"/>
  <c r="L18"/>
  <c r="L106"/>
  <c r="L107"/>
  <c r="L108"/>
  <c r="L109"/>
  <c r="L122"/>
  <c r="L123"/>
  <c r="L124"/>
  <c r="L19"/>
  <c r="L110"/>
  <c r="L20"/>
  <c r="L111"/>
  <c r="L21"/>
  <c r="L22"/>
  <c r="L3"/>
  <c r="L23"/>
  <c r="L4"/>
  <c r="L112"/>
  <c r="L5"/>
  <c r="L24"/>
  <c r="L125"/>
  <c r="L25"/>
  <c r="L26"/>
  <c r="L27"/>
  <c r="L28"/>
  <c r="L76"/>
  <c r="L77"/>
  <c r="L29"/>
  <c r="L6"/>
  <c r="L2"/>
  <c r="L30"/>
  <c r="L31"/>
  <c r="L32"/>
  <c r="L33"/>
  <c r="L34"/>
  <c r="L113"/>
  <c r="L35"/>
  <c r="L114"/>
  <c r="L36"/>
  <c r="L37"/>
  <c r="L38"/>
  <c r="L126"/>
  <c r="L39"/>
  <c r="L40"/>
  <c r="L78"/>
  <c r="L41"/>
  <c r="L42"/>
  <c r="L43"/>
  <c r="L44"/>
  <c r="L7"/>
  <c r="L127"/>
  <c r="L8"/>
  <c r="L45"/>
  <c r="L46"/>
  <c r="L47"/>
  <c r="L48"/>
  <c r="L49"/>
  <c r="L115"/>
  <c r="L128"/>
  <c r="L9"/>
  <c r="L10"/>
  <c r="L11"/>
  <c r="L50"/>
  <c r="L79"/>
  <c r="L80"/>
  <c r="L81"/>
  <c r="L51"/>
  <c r="L82"/>
  <c r="L52"/>
  <c r="L12"/>
  <c r="L53"/>
  <c r="L54"/>
  <c r="L55"/>
  <c r="L116"/>
  <c r="L56"/>
  <c r="L83"/>
  <c r="L57"/>
  <c r="L129"/>
  <c r="L58"/>
  <c r="L59"/>
  <c r="L60"/>
  <c r="L117"/>
  <c r="L130"/>
  <c r="L84"/>
  <c r="L61"/>
  <c r="L13"/>
  <c r="L85"/>
  <c r="L73"/>
  <c r="L89"/>
  <c r="L75"/>
  <c r="L68"/>
  <c r="L14"/>
  <c r="L15"/>
  <c r="L16"/>
  <c r="L118"/>
  <c r="G173"/>
  <c r="L92"/>
  <c r="L63"/>
  <c r="L86"/>
  <c r="L91"/>
  <c r="L69"/>
  <c r="L65"/>
  <c r="L71"/>
  <c r="L62"/>
  <c r="L67"/>
  <c r="L70"/>
  <c r="L72"/>
  <c r="L88"/>
  <c r="L64"/>
  <c r="L17"/>
  <c r="L132"/>
  <c r="L131"/>
  <c r="L87"/>
  <c r="L66"/>
  <c r="L74"/>
  <c r="L90"/>
  <c r="K115" i="28"/>
  <c r="L115" s="1"/>
  <c r="K116"/>
  <c r="K117"/>
  <c r="K118"/>
  <c r="K119"/>
  <c r="K120"/>
  <c r="K121"/>
  <c r="K122"/>
  <c r="K123"/>
  <c r="K124"/>
  <c r="K125"/>
  <c r="K126"/>
  <c r="K127"/>
  <c r="K128"/>
  <c r="K129"/>
  <c r="K130"/>
  <c r="K131"/>
  <c r="K132"/>
  <c r="K133"/>
  <c r="K134"/>
  <c r="K135"/>
  <c r="K136"/>
  <c r="K137"/>
  <c r="K138"/>
  <c r="K139"/>
  <c r="K140"/>
  <c r="K141"/>
  <c r="K142"/>
  <c r="K143"/>
  <c r="K144"/>
  <c r="L173" i="31" l="1"/>
  <c r="L174" s="1"/>
  <c r="L116" i="28"/>
  <c r="L117"/>
  <c r="L118" s="1"/>
  <c r="L119" s="1"/>
  <c r="L120" s="1"/>
  <c r="L121" s="1"/>
  <c r="L122" s="1"/>
  <c r="L123" s="1"/>
  <c r="L124" s="1"/>
  <c r="L125" s="1"/>
  <c r="L126" s="1"/>
  <c r="L127" s="1"/>
  <c r="L128" s="1"/>
  <c r="L129" s="1"/>
  <c r="L130" s="1"/>
  <c r="L131" s="1"/>
  <c r="L132" s="1"/>
  <c r="L133" s="1"/>
  <c r="L134" s="1"/>
  <c r="L135" s="1"/>
  <c r="L136" s="1"/>
  <c r="L137" s="1"/>
  <c r="L138" s="1"/>
  <c r="L139" s="1"/>
  <c r="L140" s="1"/>
  <c r="L141" s="1"/>
  <c r="L142" s="1"/>
  <c r="L143" s="1"/>
  <c r="L144" s="1"/>
  <c r="F7" i="30"/>
  <c r="F8"/>
  <c r="F9"/>
  <c r="F10"/>
  <c r="I10" s="1"/>
  <c r="F11"/>
  <c r="F12"/>
  <c r="F13"/>
  <c r="H13" s="1"/>
  <c r="F14"/>
  <c r="I14" s="1"/>
  <c r="F15"/>
  <c r="I15" s="1"/>
  <c r="F16"/>
  <c r="F17"/>
  <c r="F18"/>
  <c r="I18" s="1"/>
  <c r="F19"/>
  <c r="F20"/>
  <c r="F21"/>
  <c r="I21" s="1"/>
  <c r="F22"/>
  <c r="F23"/>
  <c r="H23" s="1"/>
  <c r="F24"/>
  <c r="F25"/>
  <c r="F26"/>
  <c r="I26" s="1"/>
  <c r="F27"/>
  <c r="H27" s="1"/>
  <c r="F28"/>
  <c r="F29"/>
  <c r="I29" s="1"/>
  <c r="F30"/>
  <c r="F31"/>
  <c r="H31" s="1"/>
  <c r="F32"/>
  <c r="F33"/>
  <c r="F34"/>
  <c r="I34" s="1"/>
  <c r="F35"/>
  <c r="H35" s="1"/>
  <c r="F36"/>
  <c r="F37"/>
  <c r="I37" s="1"/>
  <c r="F38"/>
  <c r="F39"/>
  <c r="H39" s="1"/>
  <c r="F40"/>
  <c r="F41"/>
  <c r="F42"/>
  <c r="I42" s="1"/>
  <c r="F43"/>
  <c r="H43" s="1"/>
  <c r="F44"/>
  <c r="F45"/>
  <c r="I45" s="1"/>
  <c r="F46"/>
  <c r="F47"/>
  <c r="H47" s="1"/>
  <c r="F48"/>
  <c r="F49"/>
  <c r="F50"/>
  <c r="I50" s="1"/>
  <c r="F51"/>
  <c r="H51" s="1"/>
  <c r="F52"/>
  <c r="F53"/>
  <c r="I53" s="1"/>
  <c r="F54"/>
  <c r="F55"/>
  <c r="H55" s="1"/>
  <c r="F56"/>
  <c r="I8"/>
  <c r="I9"/>
  <c r="H12"/>
  <c r="F6"/>
  <c r="I11"/>
  <c r="I20"/>
  <c r="I16"/>
  <c r="I17"/>
  <c r="C59"/>
  <c r="H3"/>
  <c r="I3"/>
  <c r="H4"/>
  <c r="I4"/>
  <c r="H5"/>
  <c r="I5"/>
  <c r="H6"/>
  <c r="I6"/>
  <c r="H7"/>
  <c r="I7"/>
  <c r="H19"/>
  <c r="I19"/>
  <c r="H20"/>
  <c r="H22"/>
  <c r="I22"/>
  <c r="I23"/>
  <c r="H24"/>
  <c r="I24"/>
  <c r="H25"/>
  <c r="I25"/>
  <c r="H26"/>
  <c r="I27"/>
  <c r="H28"/>
  <c r="I28"/>
  <c r="H30"/>
  <c r="I30"/>
  <c r="I31"/>
  <c r="H32"/>
  <c r="I32"/>
  <c r="H33"/>
  <c r="I33"/>
  <c r="H34"/>
  <c r="I35"/>
  <c r="H36"/>
  <c r="I36"/>
  <c r="H38"/>
  <c r="I38"/>
  <c r="I39"/>
  <c r="H40"/>
  <c r="I40"/>
  <c r="H41"/>
  <c r="I41"/>
  <c r="H42"/>
  <c r="I43"/>
  <c r="H44"/>
  <c r="I44"/>
  <c r="H46"/>
  <c r="I46"/>
  <c r="I47"/>
  <c r="H48"/>
  <c r="I48"/>
  <c r="H49"/>
  <c r="I49"/>
  <c r="H50"/>
  <c r="I51"/>
  <c r="H52"/>
  <c r="I52"/>
  <c r="H54"/>
  <c r="I54"/>
  <c r="I55"/>
  <c r="H56"/>
  <c r="I56"/>
  <c r="I2"/>
  <c r="K2" s="1"/>
  <c r="K3" s="1"/>
  <c r="K4" s="1"/>
  <c r="H2"/>
  <c r="K5" l="1"/>
  <c r="K6" s="1"/>
  <c r="K7" s="1"/>
  <c r="K8" s="1"/>
  <c r="K9" s="1"/>
  <c r="K10" s="1"/>
  <c r="K11" s="1"/>
  <c r="K12" s="1"/>
  <c r="K13" s="1"/>
  <c r="K14" s="1"/>
  <c r="K15" s="1"/>
  <c r="K16" s="1"/>
  <c r="K17" s="1"/>
  <c r="K18" s="1"/>
  <c r="K19" s="1"/>
  <c r="K20" s="1"/>
  <c r="K21" s="1"/>
  <c r="K22" s="1"/>
  <c r="K23" s="1"/>
  <c r="K24" s="1"/>
  <c r="K25" s="1"/>
  <c r="K26" s="1"/>
  <c r="K27" s="1"/>
  <c r="K28" s="1"/>
  <c r="K29" s="1"/>
  <c r="K30" s="1"/>
  <c r="K31" s="1"/>
  <c r="K32" s="1"/>
  <c r="K33" s="1"/>
  <c r="K34" s="1"/>
  <c r="K35" s="1"/>
  <c r="K36" s="1"/>
  <c r="K37" s="1"/>
  <c r="K38" s="1"/>
  <c r="K39" s="1"/>
  <c r="K40" s="1"/>
  <c r="K41" s="1"/>
  <c r="K42" s="1"/>
  <c r="K43" s="1"/>
  <c r="K44" s="1"/>
  <c r="K45" s="1"/>
  <c r="K46" s="1"/>
  <c r="K47" s="1"/>
  <c r="K48" s="1"/>
  <c r="K49" s="1"/>
  <c r="K50" s="1"/>
  <c r="K51" s="1"/>
  <c r="K52" s="1"/>
  <c r="K53" s="1"/>
  <c r="K54" s="1"/>
  <c r="K55" s="1"/>
  <c r="K56" s="1"/>
  <c r="I13"/>
  <c r="H53"/>
  <c r="H45"/>
  <c r="H37"/>
  <c r="H29"/>
  <c r="H21"/>
  <c r="H14"/>
  <c r="H8"/>
  <c r="I12"/>
  <c r="H9"/>
  <c r="H10"/>
  <c r="H11"/>
  <c r="H18"/>
  <c r="H15"/>
  <c r="H16"/>
  <c r="H17"/>
  <c r="I57"/>
  <c r="H57" l="1"/>
  <c r="I59" s="1"/>
  <c r="G146" i="28" l="1"/>
  <c r="K114"/>
  <c r="K113"/>
  <c r="K112"/>
  <c r="K111"/>
  <c r="K110"/>
  <c r="K109"/>
  <c r="K108"/>
  <c r="K107"/>
  <c r="K106"/>
  <c r="K105"/>
  <c r="K104"/>
  <c r="K103"/>
  <c r="K102"/>
  <c r="K101"/>
  <c r="K100"/>
  <c r="K99"/>
  <c r="K98"/>
  <c r="K97"/>
  <c r="K96"/>
  <c r="K95"/>
  <c r="K94"/>
  <c r="K93"/>
  <c r="K92"/>
  <c r="K91"/>
  <c r="K90"/>
  <c r="K89"/>
  <c r="K88"/>
  <c r="K87"/>
  <c r="K86"/>
  <c r="K85"/>
  <c r="K84"/>
  <c r="K83"/>
  <c r="K82"/>
  <c r="K81"/>
  <c r="K80"/>
  <c r="K79"/>
  <c r="K78"/>
  <c r="K77"/>
  <c r="K76"/>
  <c r="K75"/>
  <c r="K74"/>
  <c r="K73"/>
  <c r="K72"/>
  <c r="K71"/>
  <c r="K70"/>
  <c r="K69"/>
  <c r="K68"/>
  <c r="K67"/>
  <c r="K66"/>
  <c r="K65"/>
  <c r="K64"/>
  <c r="K63"/>
  <c r="K62"/>
  <c r="K61"/>
  <c r="K60"/>
  <c r="K59"/>
  <c r="K58"/>
  <c r="K57"/>
  <c r="K56"/>
  <c r="K55"/>
  <c r="K54"/>
  <c r="K53"/>
  <c r="K52"/>
  <c r="K51"/>
  <c r="K50"/>
  <c r="K49"/>
  <c r="K48"/>
  <c r="K47"/>
  <c r="K46"/>
  <c r="K45"/>
  <c r="K44"/>
  <c r="K43"/>
  <c r="K42"/>
  <c r="K41"/>
  <c r="K40"/>
  <c r="K39"/>
  <c r="K38"/>
  <c r="K37"/>
  <c r="K36"/>
  <c r="K35"/>
  <c r="K34"/>
  <c r="K33"/>
  <c r="K32"/>
  <c r="K31"/>
  <c r="K30"/>
  <c r="K29"/>
  <c r="K28"/>
  <c r="K27"/>
  <c r="K26"/>
  <c r="K25"/>
  <c r="K24"/>
  <c r="K23"/>
  <c r="K22"/>
  <c r="K21"/>
  <c r="K20"/>
  <c r="K19"/>
  <c r="K18"/>
  <c r="K17"/>
  <c r="K16"/>
  <c r="K15"/>
  <c r="K14"/>
  <c r="K13"/>
  <c r="K12"/>
  <c r="K11"/>
  <c r="K10"/>
  <c r="K9"/>
  <c r="K8"/>
  <c r="K7"/>
  <c r="K6"/>
  <c r="K5"/>
  <c r="K4"/>
  <c r="K3"/>
  <c r="L3" s="1"/>
  <c r="L4" s="1"/>
  <c r="L5" s="1"/>
  <c r="L6" s="1"/>
  <c r="L7" s="1"/>
  <c r="L8" s="1"/>
  <c r="L9" s="1"/>
  <c r="L10" s="1"/>
  <c r="L11" s="1"/>
  <c r="L12" s="1"/>
  <c r="L13" s="1"/>
  <c r="L14" s="1"/>
  <c r="L15" s="1"/>
  <c r="L16" s="1"/>
  <c r="L17" s="1"/>
  <c r="L18" s="1"/>
  <c r="L19" s="1"/>
  <c r="L20" s="1"/>
  <c r="L21" s="1"/>
  <c r="L22" s="1"/>
  <c r="L23" s="1"/>
  <c r="L24" s="1"/>
  <c r="L25" s="1"/>
  <c r="L26" s="1"/>
  <c r="L27" s="1"/>
  <c r="L28" s="1"/>
  <c r="L29" s="1"/>
  <c r="L30" s="1"/>
  <c r="L31" s="1"/>
  <c r="L32" s="1"/>
  <c r="L33" s="1"/>
  <c r="L34" s="1"/>
  <c r="L35" s="1"/>
  <c r="L36" s="1"/>
  <c r="L37" s="1"/>
  <c r="L38" s="1"/>
  <c r="L39" s="1"/>
  <c r="L40" s="1"/>
  <c r="L41" s="1"/>
  <c r="L42" s="1"/>
  <c r="L43" s="1"/>
  <c r="L44" s="1"/>
  <c r="L45" s="1"/>
  <c r="L46" s="1"/>
  <c r="L47" s="1"/>
  <c r="L48" s="1"/>
  <c r="L49" s="1"/>
  <c r="L50" s="1"/>
  <c r="L51" s="1"/>
  <c r="L52" s="1"/>
  <c r="L53" s="1"/>
  <c r="L54" s="1"/>
  <c r="L55" s="1"/>
  <c r="L56" s="1"/>
  <c r="L57" s="1"/>
  <c r="L58" s="1"/>
  <c r="L59" s="1"/>
  <c r="L60" s="1"/>
  <c r="L61" s="1"/>
  <c r="L62" s="1"/>
  <c r="L63" s="1"/>
  <c r="L64" s="1"/>
  <c r="L65" s="1"/>
  <c r="L66" s="1"/>
  <c r="L67" s="1"/>
  <c r="L68" s="1"/>
  <c r="L69" s="1"/>
  <c r="L70" s="1"/>
  <c r="L71" s="1"/>
  <c r="L72" s="1"/>
  <c r="L73" s="1"/>
  <c r="L74" s="1"/>
  <c r="L75" s="1"/>
  <c r="L76" s="1"/>
  <c r="L77" s="1"/>
  <c r="L78" s="1"/>
  <c r="L79" s="1"/>
  <c r="L80" s="1"/>
  <c r="L81" s="1"/>
  <c r="L82" s="1"/>
  <c r="L83" s="1"/>
  <c r="L84" s="1"/>
  <c r="L85" s="1"/>
  <c r="L86" s="1"/>
  <c r="L87" s="1"/>
  <c r="L88" s="1"/>
  <c r="L89" s="1"/>
  <c r="L90" s="1"/>
  <c r="L91" s="1"/>
  <c r="L92" s="1"/>
  <c r="L93" s="1"/>
  <c r="L94" s="1"/>
  <c r="L95" s="1"/>
  <c r="L96" s="1"/>
  <c r="L97" s="1"/>
  <c r="L98" s="1"/>
  <c r="L99" s="1"/>
  <c r="L100" s="1"/>
  <c r="L101" s="1"/>
  <c r="L102" s="1"/>
  <c r="L103" s="1"/>
  <c r="L104" s="1"/>
  <c r="L105" s="1"/>
  <c r="L106" s="1"/>
  <c r="L107" s="1"/>
  <c r="L108" s="1"/>
  <c r="L109" s="1"/>
  <c r="L110" s="1"/>
  <c r="L111" s="1"/>
  <c r="L112" s="1"/>
  <c r="L113" s="1"/>
  <c r="L114" s="1"/>
  <c r="K2"/>
  <c r="L2" s="1"/>
  <c r="L141" i="26"/>
  <c r="L142"/>
  <c r="L143"/>
  <c r="L144"/>
  <c r="L145"/>
  <c r="L146"/>
  <c r="L147"/>
  <c r="L148"/>
  <c r="L149"/>
  <c r="L150"/>
  <c r="L151"/>
  <c r="L152"/>
  <c r="L153"/>
  <c r="L154"/>
  <c r="L155"/>
  <c r="L156"/>
  <c r="L157"/>
  <c r="L158"/>
  <c r="L159"/>
  <c r="L160"/>
  <c r="L161"/>
  <c r="L162"/>
  <c r="L163"/>
  <c r="L164"/>
  <c r="L165"/>
  <c r="L166"/>
  <c r="L167"/>
  <c r="L168"/>
  <c r="L169"/>
  <c r="L170"/>
  <c r="L17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24"/>
  <c r="L125"/>
  <c r="L126"/>
  <c r="L127"/>
  <c r="L128"/>
  <c r="L129"/>
  <c r="L130"/>
  <c r="L131"/>
  <c r="L132"/>
  <c r="L133"/>
  <c r="L134"/>
  <c r="L135"/>
  <c r="L136"/>
  <c r="L137"/>
  <c r="L138"/>
  <c r="L139"/>
  <c r="L140"/>
  <c r="G173"/>
  <c r="L61"/>
  <c r="L60"/>
  <c r="L59"/>
  <c r="L58"/>
  <c r="L57"/>
  <c r="L56"/>
  <c r="L55"/>
  <c r="L54"/>
  <c r="L53"/>
  <c r="L52"/>
  <c r="L51"/>
  <c r="L50"/>
  <c r="L49"/>
  <c r="L48"/>
  <c r="L47"/>
  <c r="L46"/>
  <c r="L45"/>
  <c r="L44"/>
  <c r="L43"/>
  <c r="L42"/>
  <c r="L41"/>
  <c r="L40"/>
  <c r="L39"/>
  <c r="L38"/>
  <c r="L37"/>
  <c r="L36"/>
  <c r="L35"/>
  <c r="L34"/>
  <c r="L33"/>
  <c r="L32"/>
  <c r="L31"/>
  <c r="L30"/>
  <c r="L29"/>
  <c r="L28"/>
  <c r="L27"/>
  <c r="L26"/>
  <c r="L25"/>
  <c r="L24"/>
  <c r="L23"/>
  <c r="L22"/>
  <c r="L21"/>
  <c r="L20"/>
  <c r="L19"/>
  <c r="L18"/>
  <c r="L17"/>
  <c r="L16"/>
  <c r="L15"/>
  <c r="L14"/>
  <c r="L13"/>
  <c r="L12"/>
  <c r="L11"/>
  <c r="L10"/>
  <c r="L9"/>
  <c r="L8"/>
  <c r="L7"/>
  <c r="L6"/>
  <c r="L5"/>
  <c r="L4"/>
  <c r="L3"/>
  <c r="L2"/>
  <c r="N2" s="1"/>
  <c r="N3" i="22"/>
  <c r="N4"/>
  <c r="N5" s="1"/>
  <c r="N6" s="1"/>
  <c r="N7" s="1"/>
  <c r="N8" s="1"/>
  <c r="N9" s="1"/>
  <c r="N10" s="1"/>
  <c r="N11" s="1"/>
  <c r="N12" s="1"/>
  <c r="N13" s="1"/>
  <c r="N14" s="1"/>
  <c r="N15" s="1"/>
  <c r="N16" s="1"/>
  <c r="N17" s="1"/>
  <c r="N18" s="1"/>
  <c r="N19" s="1"/>
  <c r="N20" s="1"/>
  <c r="N21" s="1"/>
  <c r="N22" s="1"/>
  <c r="N23" s="1"/>
  <c r="N24" s="1"/>
  <c r="N25" s="1"/>
  <c r="N26" s="1"/>
  <c r="N27" s="1"/>
  <c r="N28" s="1"/>
  <c r="N29" s="1"/>
  <c r="N30" s="1"/>
  <c r="N31" s="1"/>
  <c r="N32" s="1"/>
  <c r="N33" s="1"/>
  <c r="N34" s="1"/>
  <c r="N35" s="1"/>
  <c r="N36" s="1"/>
  <c r="N37" s="1"/>
  <c r="N38" s="1"/>
  <c r="N39" s="1"/>
  <c r="N40" s="1"/>
  <c r="N41" s="1"/>
  <c r="N42" s="1"/>
  <c r="N43" s="1"/>
  <c r="N44" s="1"/>
  <c r="N45" s="1"/>
  <c r="N46" s="1"/>
  <c r="N47" s="1"/>
  <c r="N48" s="1"/>
  <c r="N49" s="1"/>
  <c r="N50" s="1"/>
  <c r="N51" s="1"/>
  <c r="N52" s="1"/>
  <c r="N53" s="1"/>
  <c r="N54" s="1"/>
  <c r="N55" s="1"/>
  <c r="N56" s="1"/>
  <c r="N57" s="1"/>
  <c r="N58" s="1"/>
  <c r="N59" s="1"/>
  <c r="N60" s="1"/>
  <c r="N61" s="1"/>
  <c r="N62" s="1"/>
  <c r="N63" s="1"/>
  <c r="N2"/>
  <c r="K28" i="8"/>
  <c r="K29"/>
  <c r="K34" i="9"/>
  <c r="K26" i="8"/>
  <c r="K27"/>
  <c r="K30" i="9"/>
  <c r="K31"/>
  <c r="K32"/>
  <c r="K33"/>
  <c r="I10" i="12"/>
  <c r="F10"/>
  <c r="D10"/>
  <c r="K23" i="8"/>
  <c r="K24"/>
  <c r="K25"/>
  <c r="F7" i="21"/>
  <c r="I7" s="1"/>
  <c r="D7"/>
  <c r="F11" i="13"/>
  <c r="I11" s="1"/>
  <c r="D11"/>
  <c r="K28" i="9"/>
  <c r="K29"/>
  <c r="K146" i="28" l="1"/>
  <c r="K147" s="1"/>
  <c r="N3" i="26"/>
  <c r="N4" s="1"/>
  <c r="N5" s="1"/>
  <c r="N6" s="1"/>
  <c r="N7" s="1"/>
  <c r="N8" s="1"/>
  <c r="N9" s="1"/>
  <c r="N10" s="1"/>
  <c r="N11" s="1"/>
  <c r="N12" s="1"/>
  <c r="N13" s="1"/>
  <c r="N14" s="1"/>
  <c r="N15" s="1"/>
  <c r="N16" s="1"/>
  <c r="N17" s="1"/>
  <c r="N18" s="1"/>
  <c r="N19" s="1"/>
  <c r="N20" s="1"/>
  <c r="N21" s="1"/>
  <c r="N22" s="1"/>
  <c r="N23" s="1"/>
  <c r="N24" s="1"/>
  <c r="N25" s="1"/>
  <c r="N26" s="1"/>
  <c r="N27" s="1"/>
  <c r="N28" s="1"/>
  <c r="N29" s="1"/>
  <c r="N30" s="1"/>
  <c r="N31" s="1"/>
  <c r="N32" s="1"/>
  <c r="N33" s="1"/>
  <c r="N34" s="1"/>
  <c r="N35" s="1"/>
  <c r="N36" s="1"/>
  <c r="N37" s="1"/>
  <c r="N38" s="1"/>
  <c r="N39" s="1"/>
  <c r="N40" s="1"/>
  <c r="N41" s="1"/>
  <c r="N42" s="1"/>
  <c r="N43" s="1"/>
  <c r="N44" s="1"/>
  <c r="N45" s="1"/>
  <c r="N46" s="1"/>
  <c r="N47" s="1"/>
  <c r="N48" s="1"/>
  <c r="N49" s="1"/>
  <c r="N50" s="1"/>
  <c r="N51" s="1"/>
  <c r="N52" s="1"/>
  <c r="N53" s="1"/>
  <c r="N54" s="1"/>
  <c r="N55" s="1"/>
  <c r="N56" s="1"/>
  <c r="N57" s="1"/>
  <c r="N58" s="1"/>
  <c r="N59" s="1"/>
  <c r="N60" s="1"/>
  <c r="N61" s="1"/>
  <c r="N62" s="1"/>
  <c r="N63" s="1"/>
  <c r="N64" s="1"/>
  <c r="N65" s="1"/>
  <c r="N66" s="1"/>
  <c r="N67" s="1"/>
  <c r="N68" s="1"/>
  <c r="N69" s="1"/>
  <c r="N70" s="1"/>
  <c r="N71" s="1"/>
  <c r="N72" s="1"/>
  <c r="N73" s="1"/>
  <c r="N74" s="1"/>
  <c r="N75" s="1"/>
  <c r="N76" s="1"/>
  <c r="N77" s="1"/>
  <c r="N78" s="1"/>
  <c r="N79" s="1"/>
  <c r="N80" s="1"/>
  <c r="N81" s="1"/>
  <c r="N82" s="1"/>
  <c r="N83" s="1"/>
  <c r="N84" s="1"/>
  <c r="N85" s="1"/>
  <c r="N86" s="1"/>
  <c r="N87" s="1"/>
  <c r="N88" s="1"/>
  <c r="N89" s="1"/>
  <c r="N90" s="1"/>
  <c r="N91" s="1"/>
  <c r="N92" s="1"/>
  <c r="N93" s="1"/>
  <c r="N94" s="1"/>
  <c r="N95" s="1"/>
  <c r="N96" s="1"/>
  <c r="N97" s="1"/>
  <c r="N98" s="1"/>
  <c r="N99" s="1"/>
  <c r="N100" s="1"/>
  <c r="N101" s="1"/>
  <c r="N102" s="1"/>
  <c r="N103" s="1"/>
  <c r="N104" s="1"/>
  <c r="N105" s="1"/>
  <c r="N106" s="1"/>
  <c r="N107" s="1"/>
  <c r="N108" s="1"/>
  <c r="N109" s="1"/>
  <c r="N110" s="1"/>
  <c r="N111" s="1"/>
  <c r="N112" s="1"/>
  <c r="N113" s="1"/>
  <c r="N114" s="1"/>
  <c r="N115" s="1"/>
  <c r="N116" s="1"/>
  <c r="N117" s="1"/>
  <c r="N118" s="1"/>
  <c r="N119" s="1"/>
  <c r="N120" s="1"/>
  <c r="N121" s="1"/>
  <c r="N122" s="1"/>
  <c r="N123" s="1"/>
  <c r="N124" s="1"/>
  <c r="N125" s="1"/>
  <c r="N126" s="1"/>
  <c r="N127" s="1"/>
  <c r="N128" s="1"/>
  <c r="N129" s="1"/>
  <c r="N130" s="1"/>
  <c r="N131" s="1"/>
  <c r="N132" s="1"/>
  <c r="N133" s="1"/>
  <c r="N134" s="1"/>
  <c r="N135" s="1"/>
  <c r="N136" s="1"/>
  <c r="N137" s="1"/>
  <c r="N138" s="1"/>
  <c r="N139" s="1"/>
  <c r="N140" s="1"/>
  <c r="N141" s="1"/>
  <c r="N142" s="1"/>
  <c r="N143" s="1"/>
  <c r="N144" s="1"/>
  <c r="N145" s="1"/>
  <c r="N146" s="1"/>
  <c r="N147" s="1"/>
  <c r="N148" s="1"/>
  <c r="N149" s="1"/>
  <c r="N150" s="1"/>
  <c r="N151" s="1"/>
  <c r="N152" s="1"/>
  <c r="N153" s="1"/>
  <c r="N154" s="1"/>
  <c r="N155" s="1"/>
  <c r="N156" s="1"/>
  <c r="N157" s="1"/>
  <c r="N158" s="1"/>
  <c r="N159" s="1"/>
  <c r="N160" s="1"/>
  <c r="N161" s="1"/>
  <c r="N162" s="1"/>
  <c r="N163" s="1"/>
  <c r="N164" s="1"/>
  <c r="N165" s="1"/>
  <c r="N166" s="1"/>
  <c r="N167" s="1"/>
  <c r="N168" s="1"/>
  <c r="N169" s="1"/>
  <c r="N170" s="1"/>
  <c r="N171" s="1"/>
  <c r="L173"/>
  <c r="L174" s="1"/>
  <c r="K12" i="19"/>
  <c r="K13"/>
  <c r="K14"/>
  <c r="F9" i="12"/>
  <c r="I9" s="1"/>
  <c r="D9"/>
  <c r="F10" i="13"/>
  <c r="I10" s="1"/>
  <c r="D10"/>
  <c r="F8" i="20"/>
  <c r="I8" s="1"/>
  <c r="D8"/>
  <c r="F7" i="15"/>
  <c r="I7" s="1"/>
  <c r="D7"/>
  <c r="I8" i="6"/>
  <c r="F8"/>
  <c r="D8"/>
  <c r="F5" i="17"/>
  <c r="I5" s="1"/>
  <c r="D5"/>
  <c r="I8" i="7"/>
  <c r="F8"/>
  <c r="D8"/>
  <c r="I8" i="5"/>
  <c r="F8"/>
  <c r="D8"/>
  <c r="K12" i="18" l="1"/>
  <c r="K13"/>
  <c r="K12" i="11" l="1"/>
  <c r="K13"/>
  <c r="K23" i="9" l="1"/>
  <c r="K24"/>
  <c r="K25"/>
  <c r="K26"/>
  <c r="K27"/>
  <c r="K21" i="8"/>
  <c r="K22"/>
  <c r="K20"/>
  <c r="K16" i="2"/>
  <c r="K17"/>
  <c r="K7" i="16"/>
  <c r="K8"/>
  <c r="K13" i="1"/>
  <c r="K15" i="4"/>
  <c r="K16"/>
  <c r="K17"/>
  <c r="I8" i="12"/>
  <c r="F8"/>
  <c r="D8"/>
  <c r="F7" i="20" l="1"/>
  <c r="I7" s="1"/>
  <c r="D7"/>
  <c r="F6" i="15"/>
  <c r="I6" s="1"/>
  <c r="D6"/>
  <c r="F7" i="14"/>
  <c r="I7" s="1"/>
  <c r="D7"/>
  <c r="F9" i="13"/>
  <c r="I9" s="1"/>
  <c r="D9"/>
  <c r="F7" i="6"/>
  <c r="I7" s="1"/>
  <c r="D7"/>
  <c r="I7" i="7"/>
  <c r="F7"/>
  <c r="D7"/>
  <c r="F7" i="5"/>
  <c r="I7" s="1"/>
  <c r="D7"/>
  <c r="K11" i="18"/>
  <c r="K11" i="11" l="1"/>
  <c r="K10" i="10"/>
  <c r="K9"/>
  <c r="K15" i="2"/>
  <c r="K16" i="8"/>
  <c r="K17"/>
  <c r="K18"/>
  <c r="K19"/>
  <c r="K20" i="9"/>
  <c r="K21"/>
  <c r="K22"/>
  <c r="K12" i="4"/>
  <c r="K13"/>
  <c r="K14"/>
  <c r="K11" i="1"/>
  <c r="K12"/>
  <c r="F6" i="20" l="1"/>
  <c r="I6" s="1"/>
  <c r="D6"/>
  <c r="K9" i="18"/>
  <c r="K10"/>
  <c r="F8" i="13"/>
  <c r="I8" s="1"/>
  <c r="D8"/>
  <c r="I7" i="12"/>
  <c r="F7"/>
  <c r="D7"/>
  <c r="F5" i="15"/>
  <c r="I5" s="1"/>
  <c r="D5"/>
  <c r="K16" i="9" l="1"/>
  <c r="K17"/>
  <c r="K18"/>
  <c r="K19"/>
  <c r="K14" i="8"/>
  <c r="K15"/>
  <c r="K8" i="11"/>
  <c r="K9"/>
  <c r="K10"/>
  <c r="F6" i="14"/>
  <c r="I6" s="1"/>
  <c r="D6"/>
  <c r="I6" i="12"/>
  <c r="F6"/>
  <c r="D6"/>
  <c r="K8" i="10"/>
  <c r="I7" i="13"/>
  <c r="F7"/>
  <c r="D7"/>
  <c r="I6" i="21"/>
  <c r="F6"/>
  <c r="D6"/>
  <c r="F5" i="20"/>
  <c r="I5" s="1"/>
  <c r="D5"/>
  <c r="D6" i="6"/>
  <c r="F6"/>
  <c r="I6" s="1"/>
  <c r="D6" i="5"/>
  <c r="F6"/>
  <c r="I6" s="1"/>
  <c r="K14" i="2"/>
  <c r="K10" i="4"/>
  <c r="K11"/>
  <c r="K8" i="18" l="1"/>
  <c r="K9" i="19"/>
  <c r="K10"/>
  <c r="K11"/>
  <c r="K12" i="9" l="1"/>
  <c r="K13"/>
  <c r="K14"/>
  <c r="K15"/>
  <c r="K12" i="8"/>
  <c r="K13"/>
  <c r="I6" i="13"/>
  <c r="F6"/>
  <c r="D6"/>
  <c r="F5" i="21"/>
  <c r="I5" s="1"/>
  <c r="D5"/>
  <c r="K4" i="19"/>
  <c r="K5"/>
  <c r="K6"/>
  <c r="K7"/>
  <c r="K8"/>
  <c r="K10" i="9" l="1"/>
  <c r="K11"/>
  <c r="O51" i="25" l="1"/>
  <c r="G49"/>
  <c r="I4" i="21"/>
  <c r="F4"/>
  <c r="D4"/>
  <c r="I4" i="20"/>
  <c r="F4"/>
  <c r="D4"/>
  <c r="F5" i="14"/>
  <c r="I5" s="1"/>
  <c r="D5"/>
  <c r="F5" i="13"/>
  <c r="I5" s="1"/>
  <c r="D5"/>
  <c r="F5" i="12"/>
  <c r="I5" s="1"/>
  <c r="D5"/>
  <c r="I4" i="17"/>
  <c r="F4"/>
  <c r="D4"/>
  <c r="I6" i="7"/>
  <c r="F6"/>
  <c r="D6"/>
  <c r="K7" i="10"/>
  <c r="K10" i="1"/>
  <c r="K6" i="18"/>
  <c r="K7"/>
  <c r="K3" i="19"/>
  <c r="K6" i="16"/>
  <c r="K9" i="9" l="1"/>
  <c r="K9" i="8"/>
  <c r="K10"/>
  <c r="K11"/>
  <c r="N4" i="25" l="1"/>
  <c r="N5" s="1"/>
  <c r="N6" s="1"/>
  <c r="N7"/>
  <c r="N8"/>
  <c r="N9"/>
  <c r="N10"/>
  <c r="N11" s="1"/>
  <c r="N12"/>
  <c r="N13" s="1"/>
  <c r="N14" s="1"/>
  <c r="N15"/>
  <c r="N16" s="1"/>
  <c r="N17"/>
  <c r="N18"/>
  <c r="N19" s="1"/>
  <c r="N20" s="1"/>
  <c r="N21"/>
  <c r="N22" s="1"/>
  <c r="N23" s="1"/>
  <c r="N24" s="1"/>
  <c r="N25" s="1"/>
  <c r="N26" s="1"/>
  <c r="N27"/>
  <c r="N29"/>
  <c r="N30"/>
  <c r="N31" s="1"/>
  <c r="N32" s="1"/>
  <c r="N33"/>
  <c r="N34"/>
  <c r="N35" s="1"/>
  <c r="N36" s="1"/>
  <c r="N37" s="1"/>
  <c r="N38" s="1"/>
  <c r="N39" s="1"/>
  <c r="N40" s="1"/>
  <c r="N41" s="1"/>
  <c r="N42"/>
  <c r="N43" s="1"/>
  <c r="N44" s="1"/>
  <c r="N45" s="1"/>
  <c r="N46" s="1"/>
  <c r="N47" s="1"/>
  <c r="N3"/>
  <c r="L33"/>
  <c r="L26"/>
  <c r="L10"/>
  <c r="L25"/>
  <c r="L24"/>
  <c r="L23"/>
  <c r="L34"/>
  <c r="L42"/>
  <c r="L22"/>
  <c r="L9"/>
  <c r="L21"/>
  <c r="L20"/>
  <c r="L19"/>
  <c r="L41"/>
  <c r="L40"/>
  <c r="L18"/>
  <c r="L32"/>
  <c r="L8"/>
  <c r="L7"/>
  <c r="L39"/>
  <c r="L17"/>
  <c r="L2"/>
  <c r="L31"/>
  <c r="L16"/>
  <c r="L47"/>
  <c r="L6"/>
  <c r="L5"/>
  <c r="L4"/>
  <c r="L38"/>
  <c r="L46"/>
  <c r="L15"/>
  <c r="L30"/>
  <c r="L29"/>
  <c r="L45"/>
  <c r="L14"/>
  <c r="L28"/>
  <c r="L3"/>
  <c r="L44"/>
  <c r="L13"/>
  <c r="L37"/>
  <c r="L27"/>
  <c r="L12"/>
  <c r="L36"/>
  <c r="L43"/>
  <c r="L11"/>
  <c r="L35"/>
  <c r="L66" i="22"/>
  <c r="G65"/>
  <c r="L65"/>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2"/>
  <c r="I4" i="12"/>
  <c r="F4"/>
  <c r="D4"/>
  <c r="F4" i="13"/>
  <c r="I4" s="1"/>
  <c r="D4"/>
  <c r="F5" i="5"/>
  <c r="I5" s="1"/>
  <c r="D5"/>
  <c r="I4" i="15"/>
  <c r="F4"/>
  <c r="D4"/>
  <c r="I4" i="14"/>
  <c r="F4"/>
  <c r="D4"/>
  <c r="I5" i="6"/>
  <c r="F5"/>
  <c r="D5"/>
  <c r="F3" i="21"/>
  <c r="I3" s="1"/>
  <c r="D3"/>
  <c r="F3" i="20"/>
  <c r="I3" s="1"/>
  <c r="D3"/>
  <c r="K4" i="8"/>
  <c r="K5"/>
  <c r="K6"/>
  <c r="K7"/>
  <c r="K8"/>
  <c r="K7" i="9"/>
  <c r="K8"/>
  <c r="K6" i="11"/>
  <c r="K7"/>
  <c r="K6" i="10"/>
  <c r="K8" i="4"/>
  <c r="K9"/>
  <c r="K5" i="11"/>
  <c r="K13" i="2"/>
  <c r="K11"/>
  <c r="K12"/>
  <c r="K2" i="19"/>
  <c r="K4" i="18"/>
  <c r="K5"/>
  <c r="K3"/>
  <c r="K2"/>
  <c r="D3" i="17"/>
  <c r="F3"/>
  <c r="I3" s="1"/>
  <c r="K5" i="16"/>
  <c r="K4"/>
  <c r="K3"/>
  <c r="K2"/>
  <c r="F3" i="15"/>
  <c r="I3" s="1"/>
  <c r="D3"/>
  <c r="F3" i="14"/>
  <c r="I3" s="1"/>
  <c r="D3"/>
  <c r="F3" i="13"/>
  <c r="I3" s="1"/>
  <c r="D3"/>
  <c r="F3" i="12"/>
  <c r="I3" s="1"/>
  <c r="D3"/>
  <c r="I5" i="7"/>
  <c r="F5"/>
  <c r="D5"/>
  <c r="I4" i="5"/>
  <c r="F4"/>
  <c r="D4"/>
  <c r="K7" i="1"/>
  <c r="K8"/>
  <c r="K9"/>
  <c r="K6" i="4"/>
  <c r="K7"/>
  <c r="K4" i="11"/>
  <c r="K3"/>
  <c r="K2"/>
  <c r="K4" i="10"/>
  <c r="K5"/>
  <c r="K3"/>
  <c r="K2"/>
  <c r="K3" i="9"/>
  <c r="K4"/>
  <c r="K5"/>
  <c r="K6"/>
  <c r="K2"/>
  <c r="N28" i="25" l="1"/>
  <c r="N49" s="1"/>
  <c r="L49"/>
  <c r="K3" i="8"/>
  <c r="K2"/>
  <c r="N50" i="25" l="1"/>
  <c r="N51" s="1"/>
  <c r="L50"/>
  <c r="M50"/>
  <c r="M53" s="1"/>
  <c r="I4" i="6"/>
  <c r="F4"/>
  <c r="D4"/>
  <c r="F4" i="7"/>
  <c r="I4" s="1"/>
  <c r="D4"/>
  <c r="D3"/>
  <c r="F3"/>
  <c r="I3" s="1"/>
  <c r="F3" i="6"/>
  <c r="I3" s="1"/>
  <c r="D3"/>
  <c r="I3" i="5"/>
  <c r="F3"/>
  <c r="D3"/>
  <c r="K5" i="4" l="1"/>
  <c r="K4"/>
  <c r="K3"/>
  <c r="K2"/>
  <c r="K7" i="2" l="1"/>
  <c r="K8"/>
  <c r="K9"/>
  <c r="K10"/>
  <c r="K3"/>
  <c r="K4"/>
  <c r="K5"/>
  <c r="K6"/>
  <c r="K5" i="1" l="1"/>
  <c r="K6"/>
  <c r="K2" i="2"/>
  <c r="K4" i="1"/>
  <c r="K3"/>
  <c r="K2"/>
  <c r="N2" i="31"/>
  <c r="N3"/>
  <c r="N4"/>
  <c r="N5"/>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alcChain>
</file>

<file path=xl/comments1.xml><?xml version="1.0" encoding="utf-8"?>
<comments xmlns="http://schemas.openxmlformats.org/spreadsheetml/2006/main">
  <authors>
    <author>vaio</author>
  </authors>
  <commentList>
    <comment ref="F13" authorId="0">
      <text>
        <r>
          <rPr>
            <b/>
            <sz val="9"/>
            <color indexed="81"/>
            <rFont val="Tahoma"/>
            <family val="2"/>
          </rPr>
          <t>Si gana el equipo visitante me devuelven la apuesta.</t>
        </r>
      </text>
    </comment>
  </commentList>
</comments>
</file>

<file path=xl/comments2.xml><?xml version="1.0" encoding="utf-8"?>
<comments xmlns="http://schemas.openxmlformats.org/spreadsheetml/2006/main">
  <authors>
    <author>vaio</author>
  </authors>
  <commentList>
    <comment ref="F33" authorId="0">
      <text>
        <r>
          <rPr>
            <b/>
            <sz val="9"/>
            <color indexed="81"/>
            <rFont val="Tahoma"/>
            <family val="2"/>
          </rPr>
          <t>Si gana el equipo visitante me devuelven la apuesta.</t>
        </r>
      </text>
    </comment>
  </commentList>
</comments>
</file>

<file path=xl/comments3.xml><?xml version="1.0" encoding="utf-8"?>
<comments xmlns="http://schemas.openxmlformats.org/spreadsheetml/2006/main">
  <authors>
    <author>vaio</author>
  </authors>
  <commentList>
    <comment ref="F61" authorId="0">
      <text>
        <r>
          <rPr>
            <b/>
            <sz val="9"/>
            <color indexed="81"/>
            <rFont val="Tahoma"/>
            <family val="2"/>
          </rPr>
          <t>Si gana el equipo visitante me devuelven la apuesta.</t>
        </r>
      </text>
    </comment>
  </commentList>
</comments>
</file>

<file path=xl/comments4.xml><?xml version="1.0" encoding="utf-8"?>
<comments xmlns="http://schemas.openxmlformats.org/spreadsheetml/2006/main">
  <authors>
    <author>vaio</author>
  </authors>
  <commentList>
    <comment ref="F2" authorId="0">
      <text>
        <r>
          <rPr>
            <b/>
            <sz val="9"/>
            <color indexed="81"/>
            <rFont val="Tahoma"/>
            <family val="2"/>
          </rPr>
          <t>Si gana el equipo visitante me devuelven la apuesta.</t>
        </r>
      </text>
    </comment>
  </commentList>
</comments>
</file>

<file path=xl/comments5.xml><?xml version="1.0" encoding="utf-8"?>
<comments xmlns="http://schemas.openxmlformats.org/spreadsheetml/2006/main">
  <authors>
    <author>vaio</author>
  </authors>
  <commentList>
    <comment ref="F42" authorId="0">
      <text>
        <r>
          <rPr>
            <b/>
            <sz val="9"/>
            <color indexed="81"/>
            <rFont val="Tahoma"/>
            <family val="2"/>
          </rPr>
          <t>Si gana el equipo visitante me devuelven la apuesta.</t>
        </r>
      </text>
    </comment>
  </commentList>
</comments>
</file>

<file path=xl/comments6.xml><?xml version="1.0" encoding="utf-8"?>
<comments xmlns="http://schemas.openxmlformats.org/spreadsheetml/2006/main">
  <authors>
    <author>vaio</author>
  </authors>
  <commentList>
    <comment ref="F48" authorId="0">
      <text>
        <r>
          <rPr>
            <b/>
            <sz val="9"/>
            <color indexed="81"/>
            <rFont val="Tahoma"/>
            <family val="2"/>
          </rPr>
          <t>Si gana el equipo visitante me devuelven la apuesta.</t>
        </r>
      </text>
    </comment>
  </commentList>
</comments>
</file>

<file path=xl/sharedStrings.xml><?xml version="1.0" encoding="utf-8"?>
<sst xmlns="http://schemas.openxmlformats.org/spreadsheetml/2006/main" count="4867" uniqueCount="345">
  <si>
    <t>División</t>
  </si>
  <si>
    <t>Equipo1</t>
  </si>
  <si>
    <t>Equipo2</t>
  </si>
  <si>
    <t>Pronóstico</t>
  </si>
  <si>
    <t>Stake</t>
  </si>
  <si>
    <t>Cuota</t>
  </si>
  <si>
    <t>Result</t>
  </si>
  <si>
    <t>Ligue2</t>
  </si>
  <si>
    <t>Angers</t>
  </si>
  <si>
    <t>Sedan</t>
  </si>
  <si>
    <t>LOCAL DNB</t>
  </si>
  <si>
    <t>Niort</t>
  </si>
  <si>
    <t>Clermont</t>
  </si>
  <si>
    <t>EMPATE</t>
  </si>
  <si>
    <t>Lens</t>
  </si>
  <si>
    <t>Le Mans</t>
  </si>
  <si>
    <t>VISITANTE</t>
  </si>
  <si>
    <t>Bundesliga2</t>
  </si>
  <si>
    <t>1-0</t>
  </si>
  <si>
    <t>2-2</t>
  </si>
  <si>
    <t>1-1</t>
  </si>
  <si>
    <t>Laval</t>
  </si>
  <si>
    <t>Monaco</t>
  </si>
  <si>
    <t>LOCAL</t>
  </si>
  <si>
    <t>Chateauroux</t>
  </si>
  <si>
    <t>VISITANTE DNB</t>
  </si>
  <si>
    <t>1860 Munich</t>
  </si>
  <si>
    <t>Regensburg</t>
  </si>
  <si>
    <t>Duisburg</t>
  </si>
  <si>
    <t>Aalen</t>
  </si>
  <si>
    <t>Kaiserslautern</t>
  </si>
  <si>
    <t>Union Berlín</t>
  </si>
  <si>
    <t>Hertha</t>
  </si>
  <si>
    <t>Paderborn</t>
  </si>
  <si>
    <t>Aue</t>
  </si>
  <si>
    <t>St. Pauli</t>
  </si>
  <si>
    <t>LAY LOCAL</t>
  </si>
  <si>
    <t>0-0</t>
  </si>
  <si>
    <t>1-4</t>
  </si>
  <si>
    <t>3-3</t>
  </si>
  <si>
    <t>empezo ganando 0-2</t>
  </si>
  <si>
    <t>Colonia</t>
  </si>
  <si>
    <t>Sandhausen</t>
  </si>
  <si>
    <t>Ingolstadt</t>
  </si>
  <si>
    <t>sadhuasen empata o gana.</t>
  </si>
  <si>
    <t>ingolsdatsh X2 muy claro, incluso podria ser DNB, pero prefiero no arriesgar.</t>
  </si>
  <si>
    <t>Braunschweig</t>
  </si>
  <si>
    <t>duisburg DNB</t>
  </si>
  <si>
    <t>union berlin gana, creo que poner duisburg gana tambien.</t>
  </si>
  <si>
    <t>País</t>
  </si>
  <si>
    <t>Alemania</t>
  </si>
  <si>
    <t>Francia</t>
  </si>
  <si>
    <t>Ligue1</t>
  </si>
  <si>
    <t>Rennes</t>
  </si>
  <si>
    <t>Lyon</t>
  </si>
  <si>
    <t>Sochaux</t>
  </si>
  <si>
    <t>Bastia</t>
  </si>
  <si>
    <t>St. Etienne</t>
  </si>
  <si>
    <t>Lille</t>
  </si>
  <si>
    <t>Toulouse</t>
  </si>
  <si>
    <t>Montpellier</t>
  </si>
  <si>
    <t>2-0</t>
  </si>
  <si>
    <t>0-1</t>
  </si>
  <si>
    <t>2-3</t>
  </si>
  <si>
    <t>1-2</t>
  </si>
  <si>
    <t>Yield</t>
  </si>
  <si>
    <t>% Acierto</t>
  </si>
  <si>
    <t>Gan/Per Tot.</t>
  </si>
  <si>
    <t>Bank</t>
  </si>
  <si>
    <t>Yield Tot.</t>
  </si>
  <si>
    <t>Jornada0</t>
  </si>
  <si>
    <t>Jornada1</t>
  </si>
  <si>
    <t>Jornada2</t>
  </si>
  <si>
    <t>Jornada3</t>
  </si>
  <si>
    <t>Jornada4</t>
  </si>
  <si>
    <t>Jornada5</t>
  </si>
  <si>
    <t>Jornada6</t>
  </si>
  <si>
    <t>Jornada7</t>
  </si>
  <si>
    <t>Jornada8</t>
  </si>
  <si>
    <t>Jornada9</t>
  </si>
  <si>
    <t>Jornada10</t>
  </si>
  <si>
    <t>Jornada11</t>
  </si>
  <si>
    <t>Jornada12</t>
  </si>
  <si>
    <t>Jornada14</t>
  </si>
  <si>
    <t>Jornada15</t>
  </si>
  <si>
    <t>Jornada16</t>
  </si>
  <si>
    <t>Jornada13</t>
  </si>
  <si>
    <t>Gan/Per Jor.</t>
  </si>
  <si>
    <t>Apost. Jor.</t>
  </si>
  <si>
    <t>Apost. Tot.</t>
  </si>
  <si>
    <t>Jornada17</t>
  </si>
  <si>
    <t>Jornada18</t>
  </si>
  <si>
    <t>Jornada19</t>
  </si>
  <si>
    <t>Jornada20</t>
  </si>
  <si>
    <t>España</t>
  </si>
  <si>
    <t>División1</t>
  </si>
  <si>
    <t>Celta</t>
  </si>
  <si>
    <t>Málaga</t>
  </si>
  <si>
    <t>Sevilla</t>
  </si>
  <si>
    <t>Getafe</t>
  </si>
  <si>
    <t>División2</t>
  </si>
  <si>
    <t>Mirandés</t>
  </si>
  <si>
    <t>Huesca</t>
  </si>
  <si>
    <t>Villarreal</t>
  </si>
  <si>
    <t>Real Madrid B</t>
  </si>
  <si>
    <t>Lugo</t>
  </si>
  <si>
    <t>Hércules</t>
  </si>
  <si>
    <t>Xerez</t>
  </si>
  <si>
    <t>Recreativo</t>
  </si>
  <si>
    <t>Racing</t>
  </si>
  <si>
    <t>Las Palmas</t>
  </si>
  <si>
    <t>Premier</t>
  </si>
  <si>
    <t>Inglaterra</t>
  </si>
  <si>
    <t>Arsenal</t>
  </si>
  <si>
    <t>Sunderland</t>
  </si>
  <si>
    <t>QPR</t>
  </si>
  <si>
    <t>Swansea</t>
  </si>
  <si>
    <t>West Brom</t>
  </si>
  <si>
    <t>Liverpool</t>
  </si>
  <si>
    <t>Southampton</t>
  </si>
  <si>
    <t>Man. City</t>
  </si>
  <si>
    <t>LOCAL GANA REMONTANDO</t>
  </si>
  <si>
    <t>Championship</t>
  </si>
  <si>
    <t>le habia puesto primero stake3</t>
  </si>
  <si>
    <t>en un principio habia puesto lay local, pero era mas razonable el empate la verdad, por graficos y por cuota</t>
  </si>
  <si>
    <t>Reims</t>
  </si>
  <si>
    <t>Bordeaux</t>
  </si>
  <si>
    <t>Caen</t>
  </si>
  <si>
    <t>Auxerre</t>
  </si>
  <si>
    <t>la verdad es que aposte porque habia pocos a los que apostar, en principio lo deje fuera</t>
  </si>
  <si>
    <t>2-1</t>
  </si>
  <si>
    <t>4-0</t>
  </si>
  <si>
    <t>0-5</t>
  </si>
  <si>
    <t>3-0</t>
  </si>
  <si>
    <t>3-2</t>
  </si>
  <si>
    <t>3-1</t>
  </si>
  <si>
    <t>Middlesbrough</t>
  </si>
  <si>
    <t>Burnley</t>
  </si>
  <si>
    <t>Bolton</t>
  </si>
  <si>
    <t>Derby</t>
  </si>
  <si>
    <t>Peterborough</t>
  </si>
  <si>
    <t>Millwall</t>
  </si>
  <si>
    <t>Bundesliga1</t>
  </si>
  <si>
    <t>Hamburgo</t>
  </si>
  <si>
    <t>Nurnberg</t>
  </si>
  <si>
    <t>Freiburg</t>
  </si>
  <si>
    <t>Mainz</t>
  </si>
  <si>
    <t>Frankfurt</t>
  </si>
  <si>
    <t>Leverkusen</t>
  </si>
  <si>
    <t>Hannover</t>
  </si>
  <si>
    <t>Schalke</t>
  </si>
  <si>
    <t>Cottbus</t>
  </si>
  <si>
    <t>Bochum</t>
  </si>
  <si>
    <t>EMPATE (especial 1X)</t>
  </si>
  <si>
    <t>Nottingham</t>
  </si>
  <si>
    <t>Italia</t>
  </si>
  <si>
    <t>SerieA</t>
  </si>
  <si>
    <t>Fiorentina</t>
  </si>
  <si>
    <t>Udinese</t>
  </si>
  <si>
    <t>Chievo</t>
  </si>
  <si>
    <t>Bologna</t>
  </si>
  <si>
    <t>Palermo</t>
  </si>
  <si>
    <t>Napoli</t>
  </si>
  <si>
    <t>Atalanta</t>
  </si>
  <si>
    <t>Lazio</t>
  </si>
  <si>
    <t>SerieB</t>
  </si>
  <si>
    <t>Modena</t>
  </si>
  <si>
    <t>Verona</t>
  </si>
  <si>
    <t>Valenciennes</t>
  </si>
  <si>
    <t>Ajaccio</t>
  </si>
  <si>
    <t>Brest</t>
  </si>
  <si>
    <t>southampton no pierde gana o empata, pero el dnb esta muy bajo de cuota</t>
  </si>
  <si>
    <t>united puede ser que pierda, o que gane remontando, yo me decantaria por que gana remontando, tambien podria ser x</t>
  </si>
  <si>
    <t>parece que el liverpool no gana, pero no termina de convencerme</t>
  </si>
  <si>
    <t>Aston Villa</t>
  </si>
  <si>
    <t>Everton</t>
  </si>
  <si>
    <t>Leeds</t>
  </si>
  <si>
    <t>Wolves</t>
  </si>
  <si>
    <t>Numancia</t>
  </si>
  <si>
    <t>Elche</t>
  </si>
  <si>
    <t>Mallorca</t>
  </si>
  <si>
    <t>Betis</t>
  </si>
  <si>
    <t>Rayo</t>
  </si>
  <si>
    <t>Granada</t>
  </si>
  <si>
    <t>Real Madrid</t>
  </si>
  <si>
    <t>Bilbao</t>
  </si>
  <si>
    <t>Atlético</t>
  </si>
  <si>
    <t>1-3</t>
  </si>
  <si>
    <t>gol de la victoria en el min90</t>
  </si>
  <si>
    <t>gol del visitante en el min85</t>
  </si>
  <si>
    <t>0-3</t>
  </si>
  <si>
    <t>Fecha</t>
  </si>
  <si>
    <t>hasta el 29/08/2012</t>
  </si>
  <si>
    <t>max al dia</t>
  </si>
  <si>
    <t>para la quiniela, el elche-las palmas pondria una X</t>
  </si>
  <si>
    <t>Osasuna</t>
  </si>
  <si>
    <t>girona-ponfe, pondria X, pero esta es menos clara que la anterior</t>
  </si>
  <si>
    <t>Zaragoza</t>
  </si>
  <si>
    <t>para la quiniela, yo creo que apostaria por getafe, o a lo mejor x, el geta esta muy motivado</t>
  </si>
  <si>
    <t>el del murcia, puede pasar de todo, pero creo que me decantarai por el murcia, por estado de animo y eso</t>
  </si>
  <si>
    <t>para la quiniela, pongo que gana el mallorca, aunque podria ser x, los dos estan en resistencias, en totales, pero en enf hay soporte mega ultra claro para el mallorca, no se inlcuso si ponerla en los picks</t>
  </si>
  <si>
    <t>para la quiniela, creo qeue pondria guadalajara o X, pero sinceramente no se</t>
  </si>
  <si>
    <t>para la quiniela, pongo o bilbao, o como mucho x</t>
  </si>
  <si>
    <t>para la quiniela, el sporting no pierde, o gana o emapta</t>
  </si>
  <si>
    <t>Levante</t>
  </si>
  <si>
    <t>Espanyol</t>
  </si>
  <si>
    <t>aunque lo ideal seria el DNB, pero esta muy bajo de cuota</t>
  </si>
  <si>
    <t>Furth</t>
  </si>
  <si>
    <t>no es por contradicciones sino por formas y eso, yo apostaria al empate, en el 1860munchen-duisburg</t>
  </si>
  <si>
    <t>UNION BERLIN VA A HACER UNA MALA TEMPORADA, 30-08-2012 (comprobar a final de temporada el yield de apostar siempre en contra suyo)</t>
  </si>
  <si>
    <t>EL ESPANYOL VA A HACER UNA MALA TEMPORADA (comprobar a final de temporada el yield de apostar siempre en contra suyo)</t>
  </si>
  <si>
    <t>EL ATLETICO VA A HACER UNA BUENA TEMPORADA(comprobar a final de temporada el yield de apostar siempre a favor suyo)</t>
  </si>
  <si>
    <t>yo apostaria por la X en el bremen-hamburgo, no por contradiccion sino porque hay muchos graficos de acabada de rotura de soportes y resistencias, despues de las cuales suele venir X</t>
  </si>
  <si>
    <t>el nurnberg esta en super soporte en locales, pero cuando el soporte se rompio fue cuando jugo con dortmund, su rival de ahora</t>
  </si>
  <si>
    <t>Ascoli</t>
  </si>
  <si>
    <t>Bari</t>
  </si>
  <si>
    <t>Juventus</t>
  </si>
  <si>
    <t>parma-chievo podria ser X, por una escalera en tot loc</t>
  </si>
  <si>
    <t>Tours</t>
  </si>
  <si>
    <t>según enf tot gana el chatearoux claro, resistencia clara y sin empates, pero los otros graf no apoyan, incluso lo niegan</t>
  </si>
  <si>
    <t>angers DNB me parece una buena apuesta, pero los graf no estana ctualizados no me acaba de gustar, pero en live la haria si empieza perdiendo y sube al cuota</t>
  </si>
  <si>
    <t>yo creo que el wigan stoke sera X</t>
  </si>
  <si>
    <t>0-2</t>
  </si>
  <si>
    <t>veces mas</t>
  </si>
  <si>
    <t>Ponferradina</t>
  </si>
  <si>
    <t>Juve Stabia</t>
  </si>
  <si>
    <t>Vicenza</t>
  </si>
  <si>
    <t>Lanciano</t>
  </si>
  <si>
    <t>Pro Vercelli</t>
  </si>
  <si>
    <t>Livorno</t>
  </si>
  <si>
    <t>Ternana</t>
  </si>
  <si>
    <t>Cesena</t>
  </si>
  <si>
    <t>Novara</t>
  </si>
  <si>
    <t>Barcelona</t>
  </si>
  <si>
    <t>Valladolid</t>
  </si>
  <si>
    <t>Girona</t>
  </si>
  <si>
    <t>Alcorcón</t>
  </si>
  <si>
    <t>Córdoba</t>
  </si>
  <si>
    <t>VISITANTE GANA POR UN GOL</t>
  </si>
  <si>
    <t>podria apostar a que el valencia gana remontando, remontar@7, marcar primero @3,5</t>
  </si>
  <si>
    <t>Spezia</t>
  </si>
  <si>
    <t>Reggina</t>
  </si>
  <si>
    <t>yo creo que la victoria de palermo tiene value, no es por graf, sino por tal y como veo la situacion, aunque si que un poquito apoyado por graf</t>
  </si>
  <si>
    <t>Roma</t>
  </si>
  <si>
    <t>fiorentina creo que gana, aplicando un poco sentido comun y graficos, y analisis de cómo reacciona el graf si juega en casa o fuera, la verdad es que lo veo bastante claro</t>
  </si>
  <si>
    <t>el niza podria ganar, pero en enf directos no esta claro, y la cuota no da para el dnb</t>
  </si>
  <si>
    <t>2-4</t>
  </si>
  <si>
    <t>5-0</t>
  </si>
  <si>
    <t>Newcastle</t>
  </si>
  <si>
    <t>podria apostar a colonia, aunque lo mejor seria el dnb</t>
  </si>
  <si>
    <t>nantes seguramente ganara, lo ideal seria el dnb</t>
  </si>
  <si>
    <t>gol en el 89</t>
  </si>
  <si>
    <t>Hull</t>
  </si>
  <si>
    <t>sheffield wed, seria ideal DNB, pero la cuota es muy baja, claro que podria ganar, pero creo que seria mejor incluso meterle solo al empate</t>
  </si>
  <si>
    <t>Ipswich</t>
  </si>
  <si>
    <t>Blackburn</t>
  </si>
  <si>
    <t>Barnsley</t>
  </si>
  <si>
    <t>el hercules creo que gana</t>
  </si>
  <si>
    <t>la ponferradina podria ganar, pero no es muy claro, no hay muchos apoyos</t>
  </si>
  <si>
    <t>Guadalajara</t>
  </si>
  <si>
    <t>el deportivo creo que gana, o como mucho empata</t>
  </si>
  <si>
    <t>Real Sociedad</t>
  </si>
  <si>
    <t>3-4</t>
  </si>
  <si>
    <t>Pescara</t>
  </si>
  <si>
    <t>el sampdoria tiene opciones de ganar, super resistencia de la roma, pero no hay muchos mas apoyoso, bueno la smpdoria ha superado res, pero viene de segunda</t>
  </si>
  <si>
    <t>brescia creo que gana</t>
  </si>
  <si>
    <t>Barcelona B</t>
  </si>
  <si>
    <t>Deportivo</t>
  </si>
  <si>
    <t>lens podria ganar @4,50</t>
  </si>
  <si>
    <t>arles podria ganar @4,50</t>
  </si>
  <si>
    <t>Istres</t>
  </si>
  <si>
    <t>Evian TG</t>
  </si>
  <si>
    <t>Lorient</t>
  </si>
  <si>
    <t>el lyon creo que ganará</t>
  </si>
  <si>
    <t>Dresde</t>
  </si>
  <si>
    <t>furth podria ganar, resistencia muy clara del leverkusen en tot, pero solo es eso ,@7,00</t>
  </si>
  <si>
    <t>crotone podria ganar, incluso podria ponerlo como pick</t>
  </si>
  <si>
    <t>empoli podria ganar</t>
  </si>
  <si>
    <t>podria ser que el city ganara remontando</t>
  </si>
  <si>
    <t>Norwich</t>
  </si>
  <si>
    <t>sunderland podria ganar</t>
  </si>
  <si>
    <t>Man. United</t>
  </si>
  <si>
    <t>Tottenham</t>
  </si>
  <si>
    <t>aunque quizas podria ser x, y la cuota no es muy alta</t>
  </si>
  <si>
    <t>crystal palace podria ganar @5</t>
  </si>
  <si>
    <t>Leicester</t>
  </si>
  <si>
    <t>lanciano-modena empate</t>
  </si>
  <si>
    <t>2-5</t>
  </si>
  <si>
    <t>lazio creo que gana, pero lo que es seguro es que no pierde, lo que pasa es que la cuota de victoria es bajita por eso no lo pongo, porque ademas es solo por enf tot y loc, aunque eso si esos 2 son muy claros</t>
  </si>
  <si>
    <t>Catania</t>
  </si>
  <si>
    <t>el genoa podria ganar pero solo por enf tot y loc, @4,50, quedaron empate</t>
  </si>
  <si>
    <t>5-1</t>
  </si>
  <si>
    <t>hercules DNB</t>
  </si>
  <si>
    <t>podria apostar a fortuna dusseford DNB @3,25</t>
  </si>
  <si>
    <t>Wolfsburgo</t>
  </si>
  <si>
    <t>podria apostar a nurnberg DNB @2,30</t>
  </si>
  <si>
    <t>Mönchengladbach</t>
  </si>
  <si>
    <t>FSV Frankfurt</t>
  </si>
  <si>
    <t>puede que sochaux gane por enf tot @3,25</t>
  </si>
  <si>
    <t>Troyes</t>
  </si>
  <si>
    <t>valladolid podria ganar @2,00</t>
  </si>
  <si>
    <t>el rayo podria ganar @2,30</t>
  </si>
  <si>
    <t>MUY CLARO</t>
  </si>
  <si>
    <t>Valencia</t>
  </si>
  <si>
    <t>Almería</t>
  </si>
  <si>
    <t>ascoli DNB seria una buenta apuesta @1,75</t>
  </si>
  <si>
    <t>modena DNB seria lo ideal@1,50 ; pero quizas podria ponerlo como apuesta simple @2,00</t>
  </si>
  <si>
    <t>Birmingham</t>
  </si>
  <si>
    <t>Huddersfield</t>
  </si>
  <si>
    <t>nottinham podria ganar @2,10</t>
  </si>
  <si>
    <t>Parma</t>
  </si>
  <si>
    <t xml:space="preserve"> </t>
  </si>
  <si>
    <t>wigan podria ganar @3,10; PERO le empataron en el 87 y de penalty</t>
  </si>
  <si>
    <t>podria ganar angers @3,50; quedaron empate</t>
  </si>
  <si>
    <t>4-2</t>
  </si>
  <si>
    <t>el athletic podria ganar@2,00 ; pero es que lo ideal seria el DNB pero esta a @1,47; ganó 1-0</t>
  </si>
  <si>
    <t>Padova</t>
  </si>
  <si>
    <t>Cittadella</t>
  </si>
  <si>
    <t>podria poner a alcorcon como apuesta, pero sinceramente según la estrategia exacta no se si habria que meterlo, pero sinceramente si que creo que va a ganar</t>
  </si>
  <si>
    <t>podria poner que el lugo gana</t>
  </si>
  <si>
    <t>podria poner que el xerez gana o poner DNB</t>
  </si>
  <si>
    <t>podria apostar a la X en el girona-recreativo, pero no apostarle porque ya dije de no apostar a empates; gano el girona</t>
  </si>
  <si>
    <t>yo apostaria a recreativo o X (@1,55), pero la cuota es muy baja, y al DNB pues no se si compensa (@2,22); gano el recreativo</t>
  </si>
  <si>
    <t>LAY VISITANTE</t>
  </si>
  <si>
    <t>gol en el 90</t>
  </si>
  <si>
    <t>la ponferradina podria ganar @3,60, y siendo conservador podria meterle al DNB @2,50</t>
  </si>
  <si>
    <t>podria apostar a que gana el mirandes @3,00</t>
  </si>
  <si>
    <t>LOCAL AH -1</t>
  </si>
  <si>
    <t>1-5</t>
  </si>
  <si>
    <t>como apunte creo que el castilla quedara empate @3,40</t>
  </si>
  <si>
    <t>3-5</t>
  </si>
  <si>
    <t>el celta podria ganar @3,70</t>
  </si>
  <si>
    <t>los goles fueron en el 87 y en el 90</t>
  </si>
  <si>
    <t>1X como mcuho, aunque teniendo en cuenta el resultado de copa tampoco es tan claro, la x ponerla seguro</t>
  </si>
  <si>
    <t>hasta el FINAL (es decir, contiene todas las predicciones que tenia este excel)</t>
  </si>
  <si>
    <t>r</t>
  </si>
  <si>
    <t>gan</t>
  </si>
  <si>
    <t>Rótulos de fila</t>
  </si>
  <si>
    <t>Total general</t>
  </si>
  <si>
    <t>Suma de gan</t>
  </si>
  <si>
    <t>Valores</t>
  </si>
  <si>
    <t>Suma de Stake</t>
  </si>
  <si>
    <t>poniendo solo los de stake 5</t>
  </si>
  <si>
    <t>picks</t>
  </si>
  <si>
    <t>meses</t>
  </si>
</sst>
</file>

<file path=xl/styles.xml><?xml version="1.0" encoding="utf-8"?>
<styleSheet xmlns="http://schemas.openxmlformats.org/spreadsheetml/2006/main">
  <numFmts count="3">
    <numFmt numFmtId="164" formatCode="0.00_ ;[Red]\-0.00\ "/>
    <numFmt numFmtId="165" formatCode="#,##0.00\ &quot;€&quot;"/>
    <numFmt numFmtId="166" formatCode="#,##0\ &quot;€&quot;"/>
  </numFmts>
  <fonts count="4">
    <font>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s>
  <fills count="10">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4" tint="0.79998168889431442"/>
        <bgColor theme="4" tint="0.79998168889431442"/>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128">
    <xf numFmtId="0" fontId="0" fillId="0" borderId="0" xfId="0"/>
    <xf numFmtId="0" fontId="1" fillId="0" borderId="0" xfId="0" applyFont="1"/>
    <xf numFmtId="49" fontId="1" fillId="0" borderId="0" xfId="0" applyNumberFormat="1" applyFont="1" applyAlignment="1">
      <alignment horizontal="center"/>
    </xf>
    <xf numFmtId="49" fontId="0" fillId="0" borderId="0" xfId="0" applyNumberFormat="1" applyAlignment="1">
      <alignment horizontal="center"/>
    </xf>
    <xf numFmtId="0" fontId="0" fillId="2" borderId="0" xfId="0" applyFill="1"/>
    <xf numFmtId="49" fontId="0" fillId="2" borderId="0" xfId="0" applyNumberFormat="1" applyFill="1" applyAlignment="1">
      <alignment horizontal="center"/>
    </xf>
    <xf numFmtId="0" fontId="0" fillId="3" borderId="0" xfId="0" applyFill="1"/>
    <xf numFmtId="49" fontId="0" fillId="3" borderId="0" xfId="0" applyNumberFormat="1" applyFill="1" applyAlignment="1">
      <alignment horizontal="center"/>
    </xf>
    <xf numFmtId="0" fontId="0" fillId="2" borderId="1" xfId="0" applyFill="1" applyBorder="1"/>
    <xf numFmtId="49" fontId="0" fillId="2" borderId="1" xfId="0" applyNumberFormat="1" applyFill="1" applyBorder="1" applyAlignment="1">
      <alignment horizontal="center"/>
    </xf>
    <xf numFmtId="2" fontId="1" fillId="0" borderId="0" xfId="0" applyNumberFormat="1" applyFont="1"/>
    <xf numFmtId="2" fontId="0" fillId="2" borderId="0" xfId="0" applyNumberFormat="1" applyFill="1"/>
    <xf numFmtId="2" fontId="0" fillId="3" borderId="0" xfId="0" applyNumberFormat="1" applyFill="1"/>
    <xf numFmtId="2" fontId="0" fillId="2" borderId="1" xfId="0" applyNumberFormat="1" applyFill="1" applyBorder="1"/>
    <xf numFmtId="2" fontId="0" fillId="0" borderId="0" xfId="0" applyNumberFormat="1"/>
    <xf numFmtId="0" fontId="0" fillId="4" borderId="1" xfId="0" applyFill="1" applyBorder="1"/>
    <xf numFmtId="2" fontId="0" fillId="4" borderId="1" xfId="0" applyNumberFormat="1" applyFill="1" applyBorder="1"/>
    <xf numFmtId="49" fontId="0" fillId="4" borderId="1" xfId="0" applyNumberFormat="1" applyFill="1" applyBorder="1" applyAlignment="1">
      <alignment horizontal="center"/>
    </xf>
    <xf numFmtId="0" fontId="0" fillId="0" borderId="0" xfId="0" applyFill="1" applyBorder="1"/>
    <xf numFmtId="2" fontId="0" fillId="0" borderId="0" xfId="0" applyNumberFormat="1" applyFill="1" applyBorder="1"/>
    <xf numFmtId="49" fontId="0" fillId="0" borderId="0" xfId="0" applyNumberFormat="1" applyFill="1" applyBorder="1" applyAlignment="1">
      <alignment horizontal="center"/>
    </xf>
    <xf numFmtId="0" fontId="0" fillId="3" borderId="1" xfId="0" applyFill="1" applyBorder="1"/>
    <xf numFmtId="2" fontId="0" fillId="3" borderId="1" xfId="0" applyNumberFormat="1" applyFill="1" applyBorder="1"/>
    <xf numFmtId="49" fontId="0" fillId="3" borderId="1" xfId="0" applyNumberFormat="1" applyFill="1" applyBorder="1" applyAlignment="1">
      <alignment horizontal="center"/>
    </xf>
    <xf numFmtId="0" fontId="0" fillId="2" borderId="0" xfId="0" applyFill="1" applyBorder="1"/>
    <xf numFmtId="2" fontId="0" fillId="2" borderId="0" xfId="0" applyNumberFormat="1" applyFill="1" applyBorder="1"/>
    <xf numFmtId="49" fontId="0" fillId="2" borderId="0" xfId="0" applyNumberFormat="1" applyFill="1" applyBorder="1" applyAlignment="1">
      <alignment horizontal="center"/>
    </xf>
    <xf numFmtId="0" fontId="0" fillId="3" borderId="0" xfId="0" applyFill="1" applyBorder="1"/>
    <xf numFmtId="2" fontId="0" fillId="3" borderId="0" xfId="0" applyNumberFormat="1" applyFill="1" applyBorder="1"/>
    <xf numFmtId="49" fontId="0" fillId="3" borderId="0" xfId="0" applyNumberFormat="1" applyFill="1" applyBorder="1" applyAlignment="1">
      <alignment horizontal="center"/>
    </xf>
    <xf numFmtId="164" fontId="0" fillId="0" borderId="0" xfId="0" applyNumberFormat="1"/>
    <xf numFmtId="9" fontId="0" fillId="0" borderId="0" xfId="1" applyFont="1"/>
    <xf numFmtId="165" fontId="0" fillId="0" borderId="0" xfId="0" applyNumberFormat="1"/>
    <xf numFmtId="164" fontId="0" fillId="0" borderId="2" xfId="0" applyNumberFormat="1" applyBorder="1"/>
    <xf numFmtId="164" fontId="0" fillId="0" borderId="3" xfId="0" applyNumberFormat="1" applyBorder="1"/>
    <xf numFmtId="164" fontId="0" fillId="0" borderId="4" xfId="0" applyNumberFormat="1" applyBorder="1"/>
    <xf numFmtId="10" fontId="0" fillId="0" borderId="2" xfId="1" applyNumberFormat="1" applyFont="1" applyBorder="1"/>
    <xf numFmtId="10" fontId="0" fillId="0" borderId="3" xfId="1" applyNumberFormat="1" applyFont="1" applyBorder="1"/>
    <xf numFmtId="10" fontId="0" fillId="0" borderId="4" xfId="1" applyNumberFormat="1" applyFont="1" applyBorder="1"/>
    <xf numFmtId="164" fontId="0" fillId="0" borderId="0" xfId="0" applyNumberFormat="1" applyBorder="1"/>
    <xf numFmtId="0" fontId="0" fillId="0" borderId="0" xfId="0" applyBorder="1"/>
    <xf numFmtId="2" fontId="0" fillId="0" borderId="0" xfId="0" applyNumberFormat="1" applyBorder="1"/>
    <xf numFmtId="49" fontId="0" fillId="0" borderId="0" xfId="0" applyNumberFormat="1" applyBorder="1" applyAlignment="1">
      <alignment horizontal="center"/>
    </xf>
    <xf numFmtId="0" fontId="0" fillId="3" borderId="1" xfId="0" applyFill="1" applyBorder="1" applyAlignment="1">
      <alignment horizontal="center"/>
    </xf>
    <xf numFmtId="0" fontId="0" fillId="0" borderId="0" xfId="0" applyFill="1" applyBorder="1" applyAlignment="1">
      <alignment horizontal="center"/>
    </xf>
    <xf numFmtId="0" fontId="0" fillId="2" borderId="5" xfId="0" applyFill="1" applyBorder="1"/>
    <xf numFmtId="2" fontId="0" fillId="2" borderId="5" xfId="0" applyNumberFormat="1" applyFill="1" applyBorder="1"/>
    <xf numFmtId="49" fontId="0" fillId="2" borderId="5" xfId="0" applyNumberFormat="1" applyFill="1" applyBorder="1" applyAlignment="1">
      <alignment horizontal="center"/>
    </xf>
    <xf numFmtId="0" fontId="0" fillId="2" borderId="1" xfId="0" applyFill="1" applyBorder="1" applyAlignment="1">
      <alignment horizontal="center"/>
    </xf>
    <xf numFmtId="0" fontId="0" fillId="3" borderId="0" xfId="0" applyFill="1" applyBorder="1" applyAlignment="1">
      <alignment horizontal="center"/>
    </xf>
    <xf numFmtId="0" fontId="0" fillId="4" borderId="0" xfId="0" applyFill="1" applyBorder="1"/>
    <xf numFmtId="2" fontId="0" fillId="4" borderId="0" xfId="0" applyNumberFormat="1" applyFill="1" applyBorder="1"/>
    <xf numFmtId="49" fontId="0" fillId="4" borderId="0" xfId="0" applyNumberFormat="1" applyFill="1" applyBorder="1" applyAlignment="1">
      <alignment horizontal="center"/>
    </xf>
    <xf numFmtId="14" fontId="1" fillId="0" borderId="0" xfId="0" applyNumberFormat="1" applyFont="1"/>
    <xf numFmtId="14" fontId="0" fillId="0" borderId="0" xfId="0" applyNumberFormat="1"/>
    <xf numFmtId="14" fontId="0" fillId="3" borderId="0" xfId="0" applyNumberFormat="1" applyFill="1" applyBorder="1"/>
    <xf numFmtId="14" fontId="0" fillId="2" borderId="0" xfId="0" applyNumberFormat="1" applyFill="1" applyBorder="1"/>
    <xf numFmtId="14" fontId="0" fillId="4" borderId="1" xfId="0" applyNumberFormat="1" applyFill="1" applyBorder="1"/>
    <xf numFmtId="14" fontId="0" fillId="3" borderId="1" xfId="0" applyNumberFormat="1" applyFill="1" applyBorder="1"/>
    <xf numFmtId="14" fontId="0" fillId="2" borderId="1" xfId="0" applyNumberFormat="1" applyFill="1" applyBorder="1"/>
    <xf numFmtId="14" fontId="0" fillId="2" borderId="0" xfId="0" applyNumberFormat="1" applyFill="1"/>
    <xf numFmtId="14" fontId="0" fillId="3" borderId="0" xfId="0" applyNumberFormat="1" applyFill="1"/>
    <xf numFmtId="14" fontId="0" fillId="4" borderId="0" xfId="0" applyNumberFormat="1" applyFill="1" applyBorder="1"/>
    <xf numFmtId="14" fontId="0" fillId="2" borderId="5" xfId="0" applyNumberFormat="1" applyFill="1" applyBorder="1"/>
    <xf numFmtId="49" fontId="1" fillId="0" borderId="0" xfId="0" applyNumberFormat="1" applyFont="1" applyFill="1" applyAlignment="1">
      <alignment horizontal="center"/>
    </xf>
    <xf numFmtId="49" fontId="0" fillId="0" borderId="0" xfId="0" applyNumberFormat="1" applyFill="1" applyAlignment="1">
      <alignment horizontal="center"/>
    </xf>
    <xf numFmtId="0" fontId="0" fillId="0" borderId="0" xfId="0" applyFill="1"/>
    <xf numFmtId="9" fontId="1" fillId="0" borderId="0" xfId="1" applyFont="1"/>
    <xf numFmtId="14" fontId="0" fillId="3" borderId="5" xfId="0" applyNumberFormat="1" applyFill="1" applyBorder="1"/>
    <xf numFmtId="0" fontId="0" fillId="3" borderId="5" xfId="0" applyFill="1" applyBorder="1"/>
    <xf numFmtId="14" fontId="0" fillId="4" borderId="0" xfId="0" applyNumberFormat="1" applyFill="1"/>
    <xf numFmtId="0" fontId="0" fillId="4" borderId="0" xfId="0" applyFill="1"/>
    <xf numFmtId="2" fontId="0" fillId="4" borderId="0" xfId="0" applyNumberFormat="1" applyFill="1"/>
    <xf numFmtId="2" fontId="0" fillId="3" borderId="5" xfId="0" applyNumberFormat="1" applyFill="1" applyBorder="1"/>
    <xf numFmtId="49" fontId="0" fillId="4" borderId="0" xfId="0" applyNumberFormat="1" applyFill="1" applyAlignment="1">
      <alignment horizontal="center"/>
    </xf>
    <xf numFmtId="49" fontId="0" fillId="3" borderId="5" xfId="0" applyNumberFormat="1" applyFill="1" applyBorder="1" applyAlignment="1">
      <alignment horizontal="center"/>
    </xf>
    <xf numFmtId="0" fontId="0" fillId="5" borderId="0" xfId="0" applyFill="1"/>
    <xf numFmtId="0" fontId="0" fillId="6" borderId="0" xfId="0" applyFill="1"/>
    <xf numFmtId="14" fontId="0" fillId="5" borderId="1" xfId="0" applyNumberFormat="1" applyFill="1" applyBorder="1"/>
    <xf numFmtId="0" fontId="0" fillId="5" borderId="5" xfId="0" applyFill="1" applyBorder="1"/>
    <xf numFmtId="2" fontId="0" fillId="5" borderId="5" xfId="0" applyNumberFormat="1" applyFill="1" applyBorder="1"/>
    <xf numFmtId="49" fontId="0" fillId="5" borderId="5" xfId="0" applyNumberFormat="1" applyFill="1" applyBorder="1" applyAlignment="1">
      <alignment horizontal="center"/>
    </xf>
    <xf numFmtId="14" fontId="0" fillId="5" borderId="0" xfId="0" applyNumberFormat="1" applyFill="1" applyBorder="1"/>
    <xf numFmtId="0" fontId="0" fillId="5" borderId="0" xfId="0" applyFill="1" applyBorder="1"/>
    <xf numFmtId="2" fontId="0" fillId="5" borderId="0" xfId="0" applyNumberFormat="1" applyFill="1" applyBorder="1"/>
    <xf numFmtId="49" fontId="0" fillId="5" borderId="0" xfId="0" applyNumberFormat="1" applyFill="1" applyBorder="1" applyAlignment="1">
      <alignment horizontal="center"/>
    </xf>
    <xf numFmtId="0" fontId="0" fillId="5" borderId="1" xfId="0" applyFill="1" applyBorder="1"/>
    <xf numFmtId="2" fontId="0" fillId="5" borderId="1" xfId="0" applyNumberFormat="1" applyFill="1" applyBorder="1"/>
    <xf numFmtId="49" fontId="0" fillId="5" borderId="1" xfId="0" applyNumberFormat="1" applyFill="1" applyBorder="1" applyAlignment="1">
      <alignment horizontal="center"/>
    </xf>
    <xf numFmtId="0" fontId="0" fillId="7" borderId="0" xfId="0" applyFill="1"/>
    <xf numFmtId="166" fontId="0" fillId="0" borderId="0" xfId="0" applyNumberFormat="1"/>
    <xf numFmtId="0" fontId="0" fillId="8" borderId="0" xfId="0" applyFill="1"/>
    <xf numFmtId="14" fontId="0" fillId="5" borderId="5" xfId="0" applyNumberFormat="1" applyFill="1" applyBorder="1"/>
    <xf numFmtId="14" fontId="0" fillId="5" borderId="0" xfId="0" applyNumberFormat="1" applyFill="1"/>
    <xf numFmtId="2" fontId="0" fillId="5" borderId="0" xfId="0" applyNumberFormat="1" applyFill="1"/>
    <xf numFmtId="49" fontId="0" fillId="5" borderId="0" xfId="0" applyNumberFormat="1" applyFill="1" applyAlignment="1">
      <alignment horizontal="center"/>
    </xf>
    <xf numFmtId="14" fontId="0" fillId="0" borderId="5" xfId="0" applyNumberFormat="1" applyBorder="1"/>
    <xf numFmtId="0" fontId="0" fillId="0" borderId="5" xfId="0" applyBorder="1"/>
    <xf numFmtId="2" fontId="0" fillId="0" borderId="5" xfId="0" applyNumberFormat="1" applyBorder="1"/>
    <xf numFmtId="49" fontId="0" fillId="0" borderId="5" xfId="0" applyNumberFormat="1" applyBorder="1" applyAlignment="1">
      <alignment horizontal="center"/>
    </xf>
    <xf numFmtId="0" fontId="0" fillId="0" borderId="1" xfId="0" applyBorder="1"/>
    <xf numFmtId="2" fontId="0" fillId="0" borderId="1" xfId="0" applyNumberFormat="1" applyBorder="1"/>
    <xf numFmtId="49" fontId="0" fillId="0" borderId="1" xfId="0" applyNumberFormat="1" applyBorder="1" applyAlignment="1">
      <alignment horizontal="center"/>
    </xf>
    <xf numFmtId="14" fontId="0" fillId="0" borderId="1" xfId="0" applyNumberFormat="1" applyBorder="1"/>
    <xf numFmtId="14" fontId="0" fillId="0" borderId="0" xfId="0" applyNumberFormat="1" applyBorder="1"/>
    <xf numFmtId="14" fontId="0" fillId="0" borderId="6" xfId="0" applyNumberFormat="1" applyBorder="1"/>
    <xf numFmtId="0" fontId="0" fillId="0" borderId="6" xfId="0" applyBorder="1"/>
    <xf numFmtId="2" fontId="0" fillId="0" borderId="6" xfId="0" applyNumberFormat="1" applyBorder="1"/>
    <xf numFmtId="49" fontId="0" fillId="0" borderId="6" xfId="0" applyNumberFormat="1" applyBorder="1" applyAlignment="1">
      <alignment horizontal="center"/>
    </xf>
    <xf numFmtId="14" fontId="0" fillId="5" borderId="6" xfId="0" applyNumberFormat="1" applyFill="1" applyBorder="1"/>
    <xf numFmtId="0" fontId="0" fillId="5" borderId="6" xfId="0" applyFill="1" applyBorder="1"/>
    <xf numFmtId="2" fontId="0" fillId="5" borderId="6" xfId="0" applyNumberFormat="1" applyFill="1" applyBorder="1"/>
    <xf numFmtId="49" fontId="0" fillId="5" borderId="6" xfId="0" applyNumberFormat="1" applyFill="1" applyBorder="1" applyAlignment="1">
      <alignment horizontal="center"/>
    </xf>
    <xf numFmtId="0" fontId="0" fillId="0" borderId="0" xfId="0" pivotButton="1"/>
    <xf numFmtId="14" fontId="0" fillId="0" borderId="0" xfId="0" applyNumberFormat="1" applyAlignment="1">
      <alignment horizontal="left"/>
    </xf>
    <xf numFmtId="0" fontId="0" fillId="0" borderId="0" xfId="0" applyNumberFormat="1"/>
    <xf numFmtId="0" fontId="1" fillId="9" borderId="7" xfId="0" applyFont="1" applyFill="1" applyBorder="1"/>
    <xf numFmtId="14" fontId="1" fillId="9" borderId="8" xfId="0" applyNumberFormat="1" applyFont="1" applyFill="1" applyBorder="1" applyAlignment="1">
      <alignment horizontal="left"/>
    </xf>
    <xf numFmtId="0" fontId="1" fillId="9" borderId="8" xfId="0" applyNumberFormat="1" applyFont="1" applyFill="1" applyBorder="1"/>
    <xf numFmtId="0" fontId="1" fillId="0" borderId="0" xfId="0" applyFont="1" applyFill="1" applyBorder="1"/>
    <xf numFmtId="0" fontId="0" fillId="0" borderId="0" xfId="0" applyNumberFormat="1" applyFill="1"/>
    <xf numFmtId="0" fontId="1" fillId="0" borderId="0" xfId="0" applyNumberFormat="1" applyFont="1" applyFill="1" applyBorder="1"/>
    <xf numFmtId="9" fontId="0" fillId="0" borderId="0" xfId="0" applyNumberFormat="1"/>
    <xf numFmtId="10" fontId="0" fillId="0" borderId="0" xfId="1" applyNumberFormat="1" applyFont="1"/>
    <xf numFmtId="14" fontId="0" fillId="2" borderId="6" xfId="0" applyNumberFormat="1" applyFill="1" applyBorder="1"/>
    <xf numFmtId="0" fontId="0" fillId="2" borderId="6" xfId="0" applyFill="1" applyBorder="1"/>
    <xf numFmtId="2" fontId="0" fillId="2" borderId="6" xfId="0" applyNumberFormat="1" applyFill="1" applyBorder="1"/>
    <xf numFmtId="49" fontId="0" fillId="2" borderId="6" xfId="0" applyNumberFormat="1" applyFill="1" applyBorder="1" applyAlignment="1">
      <alignment horizontal="center"/>
    </xf>
  </cellXfs>
  <cellStyles count="2">
    <cellStyle name="Normal" xfId="0" builtinId="0"/>
    <cellStyle name="Porcentual"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Gan/Per</a:t>
            </a:r>
          </a:p>
        </c:rich>
      </c:tx>
    </c:title>
    <c:plotArea>
      <c:layout/>
      <c:lineChart>
        <c:grouping val="standard"/>
        <c:ser>
          <c:idx val="0"/>
          <c:order val="0"/>
          <c:tx>
            <c:strRef>
              <c:f>Bank.F1!$B$1</c:f>
              <c:strCache>
                <c:ptCount val="1"/>
                <c:pt idx="0">
                  <c:v>Gan/Per Jor.</c:v>
                </c:pt>
              </c:strCache>
            </c:strRef>
          </c:tx>
          <c:spPr>
            <a:ln w="25400"/>
          </c:spPr>
          <c:marker>
            <c:symbol val="circle"/>
            <c:size val="4"/>
          </c:marker>
          <c:cat>
            <c:strRef>
              <c:f>Bank.F1!$A$2:$A$25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Bank.F1!$B$2:$B$25</c:f>
              <c:numCache>
                <c:formatCode>0.00_ ;[Red]\-0.00\ </c:formatCode>
                <c:ptCount val="24"/>
                <c:pt idx="0">
                  <c:v>0</c:v>
                </c:pt>
                <c:pt idx="1">
                  <c:v>7</c:v>
                </c:pt>
                <c:pt idx="2">
                  <c:v>-6</c:v>
                </c:pt>
                <c:pt idx="3">
                  <c:v>2.75</c:v>
                </c:pt>
                <c:pt idx="4">
                  <c:v>-6</c:v>
                </c:pt>
                <c:pt idx="5">
                  <c:v>9.25</c:v>
                </c:pt>
                <c:pt idx="6">
                  <c:v>-6</c:v>
                </c:pt>
              </c:numCache>
            </c:numRef>
          </c:val>
        </c:ser>
        <c:marker val="1"/>
        <c:axId val="147371520"/>
        <c:axId val="147373056"/>
      </c:lineChart>
      <c:catAx>
        <c:axId val="147371520"/>
        <c:scaling>
          <c:orientation val="minMax"/>
        </c:scaling>
        <c:axPos val="b"/>
        <c:numFmt formatCode="General" sourceLinked="1"/>
        <c:tickLblPos val="none"/>
        <c:crossAx val="147373056"/>
        <c:crosses val="autoZero"/>
        <c:auto val="1"/>
        <c:lblAlgn val="ctr"/>
        <c:lblOffset val="100"/>
      </c:catAx>
      <c:valAx>
        <c:axId val="147373056"/>
        <c:scaling>
          <c:orientation val="minMax"/>
        </c:scaling>
        <c:axPos val="l"/>
        <c:majorGridlines/>
        <c:numFmt formatCode="0.00_ ;[Red]\-0.00\ " sourceLinked="1"/>
        <c:tickLblPos val="nextTo"/>
        <c:crossAx val="14737152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Gan/Per Tot.</a:t>
            </a:r>
          </a:p>
        </c:rich>
      </c:tx>
    </c:title>
    <c:plotArea>
      <c:layout/>
      <c:lineChart>
        <c:grouping val="standard"/>
        <c:ser>
          <c:idx val="0"/>
          <c:order val="0"/>
          <c:tx>
            <c:strRef>
              <c:f>Bank.F2!$F$1</c:f>
              <c:strCache>
                <c:ptCount val="1"/>
                <c:pt idx="0">
                  <c:v>Gan/Per Tot.</c:v>
                </c:pt>
              </c:strCache>
            </c:strRef>
          </c:tx>
          <c:spPr>
            <a:ln w="25400"/>
          </c:spPr>
          <c:marker>
            <c:symbol val="circle"/>
            <c:size val="4"/>
          </c:marker>
          <c:cat>
            <c:strRef>
              <c:f>Bank.F2!$A$2:$A$25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Bank.F2!$F$2:$F$25</c:f>
              <c:numCache>
                <c:formatCode>0.00_ ;[Red]\-0.00\ </c:formatCode>
                <c:ptCount val="24"/>
                <c:pt idx="0">
                  <c:v>0</c:v>
                </c:pt>
                <c:pt idx="1">
                  <c:v>0.90999999999999659</c:v>
                </c:pt>
                <c:pt idx="2">
                  <c:v>-4.0900000000000034</c:v>
                </c:pt>
                <c:pt idx="3">
                  <c:v>-5.7900000000000063</c:v>
                </c:pt>
                <c:pt idx="4">
                  <c:v>5.9599999999999937</c:v>
                </c:pt>
                <c:pt idx="5">
                  <c:v>-4.0400000000000063</c:v>
                </c:pt>
                <c:pt idx="6">
                  <c:v>-9.0400000000000063</c:v>
                </c:pt>
              </c:numCache>
            </c:numRef>
          </c:val>
        </c:ser>
        <c:marker val="1"/>
        <c:axId val="148382848"/>
        <c:axId val="148384384"/>
      </c:lineChart>
      <c:catAx>
        <c:axId val="148382848"/>
        <c:scaling>
          <c:orientation val="minMax"/>
        </c:scaling>
        <c:axPos val="b"/>
        <c:numFmt formatCode="General" sourceLinked="1"/>
        <c:tickLblPos val="none"/>
        <c:crossAx val="148384384"/>
        <c:crosses val="autoZero"/>
        <c:auto val="1"/>
        <c:lblAlgn val="ctr"/>
        <c:lblOffset val="100"/>
      </c:catAx>
      <c:valAx>
        <c:axId val="148384384"/>
        <c:scaling>
          <c:orientation val="minMax"/>
        </c:scaling>
        <c:axPos val="l"/>
        <c:majorGridlines/>
        <c:numFmt formatCode="0.00_ ;[Red]\-0.00\ " sourceLinked="1"/>
        <c:tickLblPos val="nextTo"/>
        <c:crossAx val="148382848"/>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Yield Tot.</a:t>
            </a:r>
          </a:p>
        </c:rich>
      </c:tx>
    </c:title>
    <c:plotArea>
      <c:layout/>
      <c:lineChart>
        <c:grouping val="standard"/>
        <c:ser>
          <c:idx val="0"/>
          <c:order val="0"/>
          <c:tx>
            <c:strRef>
              <c:f>Bank.F2!$I$1</c:f>
              <c:strCache>
                <c:ptCount val="1"/>
                <c:pt idx="0">
                  <c:v>Yield Tot.</c:v>
                </c:pt>
              </c:strCache>
            </c:strRef>
          </c:tx>
          <c:spPr>
            <a:ln w="25400"/>
          </c:spPr>
          <c:marker>
            <c:symbol val="circle"/>
            <c:size val="4"/>
          </c:marker>
          <c:cat>
            <c:strRef>
              <c:f>Bank.F2!$A$2:$A$25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Bank.F2!$I$2:$I$25</c:f>
              <c:numCache>
                <c:formatCode>0.00%</c:formatCode>
                <c:ptCount val="24"/>
                <c:pt idx="0">
                  <c:v>0</c:v>
                </c:pt>
                <c:pt idx="1">
                  <c:v>8.2727272727272413E-2</c:v>
                </c:pt>
                <c:pt idx="2">
                  <c:v>-0.19476190476190491</c:v>
                </c:pt>
                <c:pt idx="3">
                  <c:v>-0.1809375000000002</c:v>
                </c:pt>
                <c:pt idx="4">
                  <c:v>0.16108108108108091</c:v>
                </c:pt>
                <c:pt idx="5">
                  <c:v>-8.5957446808510765E-2</c:v>
                </c:pt>
                <c:pt idx="6">
                  <c:v>-0.17384615384615396</c:v>
                </c:pt>
              </c:numCache>
            </c:numRef>
          </c:val>
        </c:ser>
        <c:marker val="1"/>
        <c:axId val="148412288"/>
        <c:axId val="148413824"/>
      </c:lineChart>
      <c:catAx>
        <c:axId val="148412288"/>
        <c:scaling>
          <c:orientation val="minMax"/>
        </c:scaling>
        <c:axPos val="b"/>
        <c:numFmt formatCode="General" sourceLinked="1"/>
        <c:tickLblPos val="none"/>
        <c:crossAx val="148413824"/>
        <c:crosses val="autoZero"/>
        <c:auto val="1"/>
        <c:lblAlgn val="ctr"/>
        <c:lblOffset val="100"/>
      </c:catAx>
      <c:valAx>
        <c:axId val="148413824"/>
        <c:scaling>
          <c:orientation val="minMax"/>
        </c:scaling>
        <c:axPos val="l"/>
        <c:majorGridlines/>
        <c:numFmt formatCode="0.00%" sourceLinked="1"/>
        <c:tickLblPos val="nextTo"/>
        <c:crossAx val="148412288"/>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Bank</a:t>
            </a:r>
          </a:p>
        </c:rich>
      </c:tx>
    </c:title>
    <c:plotArea>
      <c:layout/>
      <c:lineChart>
        <c:grouping val="standard"/>
        <c:ser>
          <c:idx val="0"/>
          <c:order val="0"/>
          <c:tx>
            <c:strRef>
              <c:f>Bank.F2!$H$1</c:f>
              <c:strCache>
                <c:ptCount val="1"/>
                <c:pt idx="0">
                  <c:v>Bank</c:v>
                </c:pt>
              </c:strCache>
            </c:strRef>
          </c:tx>
          <c:spPr>
            <a:ln w="25400"/>
          </c:spPr>
          <c:marker>
            <c:symbol val="circle"/>
            <c:size val="4"/>
          </c:marker>
          <c:cat>
            <c:strRef>
              <c:f>Bank.F2!$A$2:$A$25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Bank.F2!$H$2:$H$25</c:f>
              <c:numCache>
                <c:formatCode>#,##0.00\ "€"</c:formatCode>
                <c:ptCount val="24"/>
                <c:pt idx="0">
                  <c:v>0</c:v>
                </c:pt>
                <c:pt idx="1">
                  <c:v>100.91</c:v>
                </c:pt>
                <c:pt idx="2">
                  <c:v>95.91</c:v>
                </c:pt>
                <c:pt idx="3">
                  <c:v>94.21</c:v>
                </c:pt>
                <c:pt idx="4">
                  <c:v>105.96</c:v>
                </c:pt>
                <c:pt idx="5">
                  <c:v>95.96</c:v>
                </c:pt>
                <c:pt idx="6">
                  <c:v>90.96</c:v>
                </c:pt>
              </c:numCache>
            </c:numRef>
          </c:val>
        </c:ser>
        <c:marker val="1"/>
        <c:axId val="148429440"/>
        <c:axId val="148443520"/>
      </c:lineChart>
      <c:catAx>
        <c:axId val="148429440"/>
        <c:scaling>
          <c:orientation val="minMax"/>
        </c:scaling>
        <c:axPos val="b"/>
        <c:numFmt formatCode="General" sourceLinked="1"/>
        <c:tickLblPos val="none"/>
        <c:crossAx val="148443520"/>
        <c:crossesAt val="50"/>
        <c:auto val="1"/>
        <c:lblAlgn val="ctr"/>
        <c:lblOffset val="100"/>
      </c:catAx>
      <c:valAx>
        <c:axId val="148443520"/>
        <c:scaling>
          <c:orientation val="minMax"/>
          <c:min val="40"/>
        </c:scaling>
        <c:axPos val="l"/>
        <c:majorGridlines/>
        <c:numFmt formatCode="#,##0.00\ &quot;€&quot;" sourceLinked="1"/>
        <c:tickLblPos val="nextTo"/>
        <c:crossAx val="14842944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Gan/Per</a:t>
            </a:r>
          </a:p>
        </c:rich>
      </c:tx>
    </c:title>
    <c:plotArea>
      <c:layout/>
      <c:lineChart>
        <c:grouping val="standard"/>
        <c:ser>
          <c:idx val="0"/>
          <c:order val="0"/>
          <c:tx>
            <c:strRef>
              <c:f>Bank.A1!$B$1</c:f>
              <c:strCache>
                <c:ptCount val="1"/>
                <c:pt idx="0">
                  <c:v>Gan/Per Jor.</c:v>
                </c:pt>
              </c:strCache>
            </c:strRef>
          </c:tx>
          <c:spPr>
            <a:ln w="25400"/>
          </c:spPr>
          <c:marker>
            <c:symbol val="circle"/>
            <c:size val="4"/>
          </c:marker>
          <c:cat>
            <c:strRef>
              <c:f>Bank.A1!$A$2:$A$25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Bank.A1!$B$2:$B$25</c:f>
              <c:numCache>
                <c:formatCode>0.00_ ;[Red]\-0.00\ </c:formatCode>
                <c:ptCount val="24"/>
                <c:pt idx="0">
                  <c:v>0</c:v>
                </c:pt>
                <c:pt idx="1">
                  <c:v>1.05</c:v>
                </c:pt>
                <c:pt idx="2">
                  <c:v>-5</c:v>
                </c:pt>
                <c:pt idx="3">
                  <c:v>-1.5</c:v>
                </c:pt>
              </c:numCache>
            </c:numRef>
          </c:val>
        </c:ser>
        <c:marker val="1"/>
        <c:axId val="148336640"/>
        <c:axId val="148338176"/>
      </c:lineChart>
      <c:catAx>
        <c:axId val="148336640"/>
        <c:scaling>
          <c:orientation val="minMax"/>
        </c:scaling>
        <c:axPos val="b"/>
        <c:numFmt formatCode="General" sourceLinked="1"/>
        <c:tickLblPos val="none"/>
        <c:crossAx val="148338176"/>
        <c:crosses val="autoZero"/>
        <c:auto val="1"/>
        <c:lblAlgn val="ctr"/>
        <c:lblOffset val="100"/>
      </c:catAx>
      <c:valAx>
        <c:axId val="148338176"/>
        <c:scaling>
          <c:orientation val="minMax"/>
        </c:scaling>
        <c:axPos val="l"/>
        <c:majorGridlines/>
        <c:numFmt formatCode="0.00_ ;[Red]\-0.00\ " sourceLinked="1"/>
        <c:tickLblPos val="nextTo"/>
        <c:crossAx val="14833664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Yield</a:t>
            </a:r>
          </a:p>
        </c:rich>
      </c:tx>
    </c:title>
    <c:plotArea>
      <c:layout/>
      <c:lineChart>
        <c:grouping val="standard"/>
        <c:ser>
          <c:idx val="0"/>
          <c:order val="0"/>
          <c:tx>
            <c:strRef>
              <c:f>Bank.A1!$D$1</c:f>
              <c:strCache>
                <c:ptCount val="1"/>
                <c:pt idx="0">
                  <c:v>Yield</c:v>
                </c:pt>
              </c:strCache>
            </c:strRef>
          </c:tx>
          <c:spPr>
            <a:ln w="25400"/>
          </c:spPr>
          <c:marker>
            <c:symbol val="circle"/>
            <c:size val="4"/>
          </c:marker>
          <c:cat>
            <c:strRef>
              <c:f>Bank.A1!$A$2:$A$25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Bank.A1!$D$2:$D$25</c:f>
              <c:numCache>
                <c:formatCode>0.00%</c:formatCode>
                <c:ptCount val="24"/>
                <c:pt idx="0">
                  <c:v>0</c:v>
                </c:pt>
                <c:pt idx="1">
                  <c:v>5.2500000000000005E-2</c:v>
                </c:pt>
                <c:pt idx="2">
                  <c:v>-1</c:v>
                </c:pt>
                <c:pt idx="3">
                  <c:v>-0.15</c:v>
                </c:pt>
              </c:numCache>
            </c:numRef>
          </c:val>
        </c:ser>
        <c:marker val="1"/>
        <c:axId val="148353792"/>
        <c:axId val="148355328"/>
      </c:lineChart>
      <c:catAx>
        <c:axId val="148353792"/>
        <c:scaling>
          <c:orientation val="minMax"/>
        </c:scaling>
        <c:axPos val="b"/>
        <c:numFmt formatCode="General" sourceLinked="1"/>
        <c:tickLblPos val="none"/>
        <c:crossAx val="148355328"/>
        <c:crosses val="autoZero"/>
        <c:auto val="1"/>
        <c:lblAlgn val="ctr"/>
        <c:lblOffset val="100"/>
      </c:catAx>
      <c:valAx>
        <c:axId val="148355328"/>
        <c:scaling>
          <c:orientation val="minMax"/>
        </c:scaling>
        <c:axPos val="l"/>
        <c:majorGridlines/>
        <c:numFmt formatCode="0.00%" sourceLinked="1"/>
        <c:tickLblPos val="nextTo"/>
        <c:crossAx val="148353792"/>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 Acierto</a:t>
            </a:r>
          </a:p>
        </c:rich>
      </c:tx>
    </c:title>
    <c:plotArea>
      <c:layout/>
      <c:lineChart>
        <c:grouping val="standard"/>
        <c:ser>
          <c:idx val="0"/>
          <c:order val="0"/>
          <c:tx>
            <c:strRef>
              <c:f>Bank.A1!$E$1</c:f>
              <c:strCache>
                <c:ptCount val="1"/>
                <c:pt idx="0">
                  <c:v>% Acierto</c:v>
                </c:pt>
              </c:strCache>
            </c:strRef>
          </c:tx>
          <c:spPr>
            <a:ln w="25400"/>
          </c:spPr>
          <c:marker>
            <c:symbol val="circle"/>
            <c:size val="4"/>
          </c:marker>
          <c:cat>
            <c:strRef>
              <c:f>Bank.A1!$A$2:$A$25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Bank.A1!$E$2:$E$25</c:f>
              <c:numCache>
                <c:formatCode>0%</c:formatCode>
                <c:ptCount val="24"/>
                <c:pt idx="0">
                  <c:v>0</c:v>
                </c:pt>
                <c:pt idx="1">
                  <c:v>0.75</c:v>
                </c:pt>
                <c:pt idx="2">
                  <c:v>0.6</c:v>
                </c:pt>
                <c:pt idx="3">
                  <c:v>0.56999999999999995</c:v>
                </c:pt>
              </c:numCache>
            </c:numRef>
          </c:val>
        </c:ser>
        <c:marker val="1"/>
        <c:axId val="148526592"/>
        <c:axId val="148528128"/>
      </c:lineChart>
      <c:catAx>
        <c:axId val="148526592"/>
        <c:scaling>
          <c:orientation val="minMax"/>
        </c:scaling>
        <c:axPos val="b"/>
        <c:numFmt formatCode="General" sourceLinked="1"/>
        <c:tickLblPos val="none"/>
        <c:crossAx val="148528128"/>
        <c:crosses val="autoZero"/>
        <c:auto val="1"/>
        <c:lblAlgn val="ctr"/>
        <c:lblOffset val="100"/>
      </c:catAx>
      <c:valAx>
        <c:axId val="148528128"/>
        <c:scaling>
          <c:orientation val="minMax"/>
        </c:scaling>
        <c:axPos val="l"/>
        <c:majorGridlines/>
        <c:numFmt formatCode="0%" sourceLinked="1"/>
        <c:tickLblPos val="nextTo"/>
        <c:crossAx val="148526592"/>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Gan/Per Tot.</a:t>
            </a:r>
          </a:p>
        </c:rich>
      </c:tx>
    </c:title>
    <c:plotArea>
      <c:layout/>
      <c:lineChart>
        <c:grouping val="standard"/>
        <c:ser>
          <c:idx val="0"/>
          <c:order val="0"/>
          <c:tx>
            <c:strRef>
              <c:f>Bank.A1!$F$1</c:f>
              <c:strCache>
                <c:ptCount val="1"/>
                <c:pt idx="0">
                  <c:v>Gan/Per Tot.</c:v>
                </c:pt>
              </c:strCache>
            </c:strRef>
          </c:tx>
          <c:spPr>
            <a:ln w="25400"/>
          </c:spPr>
          <c:marker>
            <c:symbol val="circle"/>
            <c:size val="4"/>
          </c:marker>
          <c:cat>
            <c:strRef>
              <c:f>Bank.A1!$A$2:$A$25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Bank.A1!$F$2:$F$25</c:f>
              <c:numCache>
                <c:formatCode>0.00_ ;[Red]\-0.00\ </c:formatCode>
                <c:ptCount val="24"/>
                <c:pt idx="0">
                  <c:v>0</c:v>
                </c:pt>
                <c:pt idx="1">
                  <c:v>1.0499999999999972</c:v>
                </c:pt>
                <c:pt idx="2">
                  <c:v>-3.9500000000000028</c:v>
                </c:pt>
                <c:pt idx="3">
                  <c:v>-5.4500000000000028</c:v>
                </c:pt>
              </c:numCache>
            </c:numRef>
          </c:val>
        </c:ser>
        <c:marker val="1"/>
        <c:axId val="148556032"/>
        <c:axId val="148566016"/>
      </c:lineChart>
      <c:catAx>
        <c:axId val="148556032"/>
        <c:scaling>
          <c:orientation val="minMax"/>
        </c:scaling>
        <c:axPos val="b"/>
        <c:numFmt formatCode="General" sourceLinked="1"/>
        <c:tickLblPos val="none"/>
        <c:crossAx val="148566016"/>
        <c:crosses val="autoZero"/>
        <c:auto val="1"/>
        <c:lblAlgn val="ctr"/>
        <c:lblOffset val="100"/>
      </c:catAx>
      <c:valAx>
        <c:axId val="148566016"/>
        <c:scaling>
          <c:orientation val="minMax"/>
        </c:scaling>
        <c:axPos val="l"/>
        <c:majorGridlines/>
        <c:numFmt formatCode="0.00_ ;[Red]\-0.00\ " sourceLinked="1"/>
        <c:tickLblPos val="nextTo"/>
        <c:crossAx val="148556032"/>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Yield Tot.</a:t>
            </a:r>
          </a:p>
        </c:rich>
      </c:tx>
    </c:title>
    <c:plotArea>
      <c:layout/>
      <c:lineChart>
        <c:grouping val="standard"/>
        <c:ser>
          <c:idx val="0"/>
          <c:order val="0"/>
          <c:tx>
            <c:strRef>
              <c:f>Bank.A1!$I$1</c:f>
              <c:strCache>
                <c:ptCount val="1"/>
                <c:pt idx="0">
                  <c:v>Yield Tot.</c:v>
                </c:pt>
              </c:strCache>
            </c:strRef>
          </c:tx>
          <c:spPr>
            <a:ln w="25400"/>
          </c:spPr>
          <c:marker>
            <c:symbol val="circle"/>
            <c:size val="4"/>
          </c:marker>
          <c:cat>
            <c:strRef>
              <c:f>Bank.A1!$A$2:$A$25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Bank.A1!$I$2:$I$25</c:f>
              <c:numCache>
                <c:formatCode>0.00%</c:formatCode>
                <c:ptCount val="24"/>
                <c:pt idx="0">
                  <c:v>0</c:v>
                </c:pt>
                <c:pt idx="1">
                  <c:v>5.2499999999999859E-2</c:v>
                </c:pt>
                <c:pt idx="2">
                  <c:v>-0.15800000000000011</c:v>
                </c:pt>
                <c:pt idx="3">
                  <c:v>-0.15571428571428581</c:v>
                </c:pt>
              </c:numCache>
            </c:numRef>
          </c:val>
        </c:ser>
        <c:marker val="1"/>
        <c:axId val="148577280"/>
        <c:axId val="148591360"/>
      </c:lineChart>
      <c:catAx>
        <c:axId val="148577280"/>
        <c:scaling>
          <c:orientation val="minMax"/>
        </c:scaling>
        <c:axPos val="b"/>
        <c:numFmt formatCode="General" sourceLinked="1"/>
        <c:tickLblPos val="none"/>
        <c:crossAx val="148591360"/>
        <c:crosses val="autoZero"/>
        <c:auto val="1"/>
        <c:lblAlgn val="ctr"/>
        <c:lblOffset val="100"/>
      </c:catAx>
      <c:valAx>
        <c:axId val="148591360"/>
        <c:scaling>
          <c:orientation val="minMax"/>
        </c:scaling>
        <c:axPos val="l"/>
        <c:majorGridlines/>
        <c:numFmt formatCode="0.00%" sourceLinked="1"/>
        <c:tickLblPos val="nextTo"/>
        <c:crossAx val="14857728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Bank</a:t>
            </a:r>
          </a:p>
        </c:rich>
      </c:tx>
    </c:title>
    <c:plotArea>
      <c:layout/>
      <c:lineChart>
        <c:grouping val="standard"/>
        <c:ser>
          <c:idx val="0"/>
          <c:order val="0"/>
          <c:tx>
            <c:strRef>
              <c:f>Bank.A1!$H$1</c:f>
              <c:strCache>
                <c:ptCount val="1"/>
                <c:pt idx="0">
                  <c:v>Bank</c:v>
                </c:pt>
              </c:strCache>
            </c:strRef>
          </c:tx>
          <c:spPr>
            <a:ln w="25400"/>
          </c:spPr>
          <c:marker>
            <c:symbol val="circle"/>
            <c:size val="4"/>
          </c:marker>
          <c:cat>
            <c:strRef>
              <c:f>Bank.A1!$A$2:$A$25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Bank.A1!$H$2:$H$25</c:f>
              <c:numCache>
                <c:formatCode>#,##0.00\ "€"</c:formatCode>
                <c:ptCount val="24"/>
                <c:pt idx="0">
                  <c:v>0</c:v>
                </c:pt>
                <c:pt idx="1">
                  <c:v>101.05</c:v>
                </c:pt>
                <c:pt idx="2">
                  <c:v>96.05</c:v>
                </c:pt>
                <c:pt idx="3">
                  <c:v>94.55</c:v>
                </c:pt>
              </c:numCache>
            </c:numRef>
          </c:val>
        </c:ser>
        <c:marker val="1"/>
        <c:axId val="148623360"/>
        <c:axId val="148624896"/>
      </c:lineChart>
      <c:catAx>
        <c:axId val="148623360"/>
        <c:scaling>
          <c:orientation val="minMax"/>
        </c:scaling>
        <c:axPos val="b"/>
        <c:numFmt formatCode="General" sourceLinked="1"/>
        <c:tickLblPos val="none"/>
        <c:crossAx val="148624896"/>
        <c:crossesAt val="50"/>
        <c:auto val="1"/>
        <c:lblAlgn val="ctr"/>
        <c:lblOffset val="100"/>
      </c:catAx>
      <c:valAx>
        <c:axId val="148624896"/>
        <c:scaling>
          <c:orientation val="minMax"/>
          <c:min val="40"/>
        </c:scaling>
        <c:axPos val="l"/>
        <c:majorGridlines/>
        <c:numFmt formatCode="#,##0.00\ &quot;€&quot;" sourceLinked="1"/>
        <c:tickLblPos val="nextTo"/>
        <c:crossAx val="14862336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Gan/Per</a:t>
            </a:r>
          </a:p>
        </c:rich>
      </c:tx>
    </c:title>
    <c:plotArea>
      <c:layout/>
      <c:lineChart>
        <c:grouping val="standard"/>
        <c:ser>
          <c:idx val="0"/>
          <c:order val="0"/>
          <c:tx>
            <c:strRef>
              <c:f>Bank.A2!$B$1</c:f>
              <c:strCache>
                <c:ptCount val="1"/>
                <c:pt idx="0">
                  <c:v>Gan/Per Jor.</c:v>
                </c:pt>
              </c:strCache>
            </c:strRef>
          </c:tx>
          <c:spPr>
            <a:ln w="25400"/>
          </c:spPr>
          <c:marker>
            <c:symbol val="circle"/>
            <c:size val="4"/>
          </c:marker>
          <c:cat>
            <c:strRef>
              <c:f>Bank.A2!$A$2:$A$25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Bank.A2!$B$2:$B$25</c:f>
              <c:numCache>
                <c:formatCode>0.00_ ;[Red]\-0.00\ </c:formatCode>
                <c:ptCount val="24"/>
                <c:pt idx="0">
                  <c:v>0</c:v>
                </c:pt>
                <c:pt idx="1">
                  <c:v>22.85</c:v>
                </c:pt>
                <c:pt idx="2">
                  <c:v>13.85</c:v>
                </c:pt>
                <c:pt idx="3">
                  <c:v>4.3499999999999996</c:v>
                </c:pt>
                <c:pt idx="4">
                  <c:v>-5</c:v>
                </c:pt>
                <c:pt idx="5">
                  <c:v>4.1500000000000004</c:v>
                </c:pt>
                <c:pt idx="6">
                  <c:v>7.85</c:v>
                </c:pt>
              </c:numCache>
            </c:numRef>
          </c:val>
        </c:ser>
        <c:marker val="1"/>
        <c:axId val="148800640"/>
        <c:axId val="148802176"/>
      </c:lineChart>
      <c:catAx>
        <c:axId val="148800640"/>
        <c:scaling>
          <c:orientation val="minMax"/>
        </c:scaling>
        <c:axPos val="b"/>
        <c:numFmt formatCode="General" sourceLinked="1"/>
        <c:tickLblPos val="none"/>
        <c:crossAx val="148802176"/>
        <c:crosses val="autoZero"/>
        <c:auto val="1"/>
        <c:lblAlgn val="ctr"/>
        <c:lblOffset val="100"/>
      </c:catAx>
      <c:valAx>
        <c:axId val="148802176"/>
        <c:scaling>
          <c:orientation val="minMax"/>
        </c:scaling>
        <c:axPos val="l"/>
        <c:majorGridlines/>
        <c:numFmt formatCode="0.00_ ;[Red]\-0.00\ " sourceLinked="1"/>
        <c:tickLblPos val="nextTo"/>
        <c:crossAx val="14880064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Yield</a:t>
            </a:r>
          </a:p>
        </c:rich>
      </c:tx>
    </c:title>
    <c:plotArea>
      <c:layout/>
      <c:lineChart>
        <c:grouping val="standard"/>
        <c:ser>
          <c:idx val="0"/>
          <c:order val="0"/>
          <c:tx>
            <c:strRef>
              <c:f>Bank.F1!$D$1</c:f>
              <c:strCache>
                <c:ptCount val="1"/>
                <c:pt idx="0">
                  <c:v>Yield</c:v>
                </c:pt>
              </c:strCache>
            </c:strRef>
          </c:tx>
          <c:spPr>
            <a:ln w="25400"/>
          </c:spPr>
          <c:marker>
            <c:symbol val="circle"/>
            <c:size val="4"/>
          </c:marker>
          <c:cat>
            <c:strRef>
              <c:f>Bank.F1!$A$2:$A$25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Bank.F1!$D$2:$D$25</c:f>
              <c:numCache>
                <c:formatCode>0.00%</c:formatCode>
                <c:ptCount val="24"/>
                <c:pt idx="0">
                  <c:v>0</c:v>
                </c:pt>
                <c:pt idx="1">
                  <c:v>0.4375</c:v>
                </c:pt>
                <c:pt idx="2">
                  <c:v>-1</c:v>
                </c:pt>
                <c:pt idx="3">
                  <c:v>0.45833333333333331</c:v>
                </c:pt>
                <c:pt idx="4">
                  <c:v>-1</c:v>
                </c:pt>
                <c:pt idx="5">
                  <c:v>0.6166666666666667</c:v>
                </c:pt>
                <c:pt idx="6">
                  <c:v>-0.54545454545454541</c:v>
                </c:pt>
              </c:numCache>
            </c:numRef>
          </c:val>
        </c:ser>
        <c:marker val="1"/>
        <c:axId val="147999360"/>
        <c:axId val="148009344"/>
      </c:lineChart>
      <c:catAx>
        <c:axId val="147999360"/>
        <c:scaling>
          <c:orientation val="minMax"/>
        </c:scaling>
        <c:axPos val="b"/>
        <c:numFmt formatCode="General" sourceLinked="1"/>
        <c:tickLblPos val="none"/>
        <c:crossAx val="148009344"/>
        <c:crosses val="autoZero"/>
        <c:auto val="1"/>
        <c:lblAlgn val="ctr"/>
        <c:lblOffset val="100"/>
      </c:catAx>
      <c:valAx>
        <c:axId val="148009344"/>
        <c:scaling>
          <c:orientation val="minMax"/>
        </c:scaling>
        <c:axPos val="l"/>
        <c:majorGridlines/>
        <c:numFmt formatCode="0.00%" sourceLinked="1"/>
        <c:tickLblPos val="nextTo"/>
        <c:crossAx val="14799936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Yield</a:t>
            </a:r>
          </a:p>
        </c:rich>
      </c:tx>
    </c:title>
    <c:plotArea>
      <c:layout/>
      <c:lineChart>
        <c:grouping val="standard"/>
        <c:ser>
          <c:idx val="0"/>
          <c:order val="0"/>
          <c:tx>
            <c:strRef>
              <c:f>Bank.A2!$D$1</c:f>
              <c:strCache>
                <c:ptCount val="1"/>
                <c:pt idx="0">
                  <c:v>Yield</c:v>
                </c:pt>
              </c:strCache>
            </c:strRef>
          </c:tx>
          <c:spPr>
            <a:ln w="25400"/>
          </c:spPr>
          <c:marker>
            <c:symbol val="circle"/>
            <c:size val="4"/>
          </c:marker>
          <c:cat>
            <c:strRef>
              <c:f>Bank.A2!$A$2:$A$25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Bank.A2!$D$2:$D$25</c:f>
              <c:numCache>
                <c:formatCode>0.00%</c:formatCode>
                <c:ptCount val="24"/>
                <c:pt idx="0">
                  <c:v>0</c:v>
                </c:pt>
                <c:pt idx="1">
                  <c:v>1.0880952380952382</c:v>
                </c:pt>
                <c:pt idx="2">
                  <c:v>0.6925</c:v>
                </c:pt>
                <c:pt idx="3">
                  <c:v>0.39545454545454545</c:v>
                </c:pt>
                <c:pt idx="4">
                  <c:v>-1</c:v>
                </c:pt>
                <c:pt idx="5">
                  <c:v>0.83000000000000007</c:v>
                </c:pt>
                <c:pt idx="6">
                  <c:v>0.78499999999999992</c:v>
                </c:pt>
              </c:numCache>
            </c:numRef>
          </c:val>
        </c:ser>
        <c:marker val="1"/>
        <c:axId val="148830080"/>
        <c:axId val="148831616"/>
      </c:lineChart>
      <c:catAx>
        <c:axId val="148830080"/>
        <c:scaling>
          <c:orientation val="minMax"/>
        </c:scaling>
        <c:axPos val="b"/>
        <c:numFmt formatCode="General" sourceLinked="1"/>
        <c:tickLblPos val="none"/>
        <c:crossAx val="148831616"/>
        <c:crosses val="autoZero"/>
        <c:auto val="1"/>
        <c:lblAlgn val="ctr"/>
        <c:lblOffset val="100"/>
      </c:catAx>
      <c:valAx>
        <c:axId val="148831616"/>
        <c:scaling>
          <c:orientation val="minMax"/>
        </c:scaling>
        <c:axPos val="l"/>
        <c:majorGridlines/>
        <c:numFmt formatCode="0.00%" sourceLinked="1"/>
        <c:tickLblPos val="nextTo"/>
        <c:crossAx val="14883008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 Acierto</a:t>
            </a:r>
          </a:p>
        </c:rich>
      </c:tx>
    </c:title>
    <c:plotArea>
      <c:layout/>
      <c:lineChart>
        <c:grouping val="standard"/>
        <c:ser>
          <c:idx val="0"/>
          <c:order val="0"/>
          <c:tx>
            <c:strRef>
              <c:f>Bank.A2!$E$1</c:f>
              <c:strCache>
                <c:ptCount val="1"/>
                <c:pt idx="0">
                  <c:v>% Acierto</c:v>
                </c:pt>
              </c:strCache>
            </c:strRef>
          </c:tx>
          <c:spPr>
            <a:ln w="25400"/>
          </c:spPr>
          <c:marker>
            <c:symbol val="circle"/>
            <c:size val="4"/>
          </c:marker>
          <c:cat>
            <c:strRef>
              <c:f>Bank.A2!$A$2:$A$25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Bank.A2!$E$2:$E$25</c:f>
              <c:numCache>
                <c:formatCode>0%</c:formatCode>
                <c:ptCount val="24"/>
                <c:pt idx="0">
                  <c:v>0</c:v>
                </c:pt>
                <c:pt idx="1">
                  <c:v>0.8</c:v>
                </c:pt>
                <c:pt idx="2">
                  <c:v>0.78</c:v>
                </c:pt>
                <c:pt idx="3">
                  <c:v>0.75</c:v>
                </c:pt>
                <c:pt idx="4">
                  <c:v>0.69</c:v>
                </c:pt>
                <c:pt idx="5">
                  <c:v>0.71</c:v>
                </c:pt>
                <c:pt idx="6">
                  <c:v>0.75</c:v>
                </c:pt>
              </c:numCache>
            </c:numRef>
          </c:val>
        </c:ser>
        <c:marker val="1"/>
        <c:axId val="148839040"/>
        <c:axId val="148853120"/>
      </c:lineChart>
      <c:catAx>
        <c:axId val="148839040"/>
        <c:scaling>
          <c:orientation val="minMax"/>
        </c:scaling>
        <c:axPos val="b"/>
        <c:numFmt formatCode="General" sourceLinked="1"/>
        <c:tickLblPos val="none"/>
        <c:crossAx val="148853120"/>
        <c:crosses val="autoZero"/>
        <c:auto val="1"/>
        <c:lblAlgn val="ctr"/>
        <c:lblOffset val="100"/>
      </c:catAx>
      <c:valAx>
        <c:axId val="148853120"/>
        <c:scaling>
          <c:orientation val="minMax"/>
        </c:scaling>
        <c:axPos val="l"/>
        <c:majorGridlines/>
        <c:numFmt formatCode="0%" sourceLinked="1"/>
        <c:tickLblPos val="nextTo"/>
        <c:crossAx val="14883904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Gan/Per Tot.</a:t>
            </a:r>
          </a:p>
        </c:rich>
      </c:tx>
    </c:title>
    <c:plotArea>
      <c:layout/>
      <c:lineChart>
        <c:grouping val="standard"/>
        <c:ser>
          <c:idx val="0"/>
          <c:order val="0"/>
          <c:tx>
            <c:strRef>
              <c:f>Bank.A2!$F$1</c:f>
              <c:strCache>
                <c:ptCount val="1"/>
                <c:pt idx="0">
                  <c:v>Gan/Per Tot.</c:v>
                </c:pt>
              </c:strCache>
            </c:strRef>
          </c:tx>
          <c:spPr>
            <a:ln w="25400"/>
          </c:spPr>
          <c:marker>
            <c:symbol val="circle"/>
            <c:size val="4"/>
          </c:marker>
          <c:cat>
            <c:strRef>
              <c:f>Bank.A2!$A$2:$A$25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Bank.A2!$F$2:$F$25</c:f>
              <c:numCache>
                <c:formatCode>0.00_ ;[Red]\-0.00\ </c:formatCode>
                <c:ptCount val="24"/>
                <c:pt idx="0">
                  <c:v>0</c:v>
                </c:pt>
                <c:pt idx="1">
                  <c:v>22.849999999999994</c:v>
                </c:pt>
                <c:pt idx="2">
                  <c:v>36.699999999999989</c:v>
                </c:pt>
                <c:pt idx="3">
                  <c:v>41.050000000000011</c:v>
                </c:pt>
                <c:pt idx="4">
                  <c:v>36.050000000000011</c:v>
                </c:pt>
                <c:pt idx="5">
                  <c:v>40.199999999999989</c:v>
                </c:pt>
                <c:pt idx="6">
                  <c:v>48.050000000000011</c:v>
                </c:pt>
              </c:numCache>
            </c:numRef>
          </c:val>
        </c:ser>
        <c:marker val="1"/>
        <c:axId val="148880768"/>
        <c:axId val="148886656"/>
      </c:lineChart>
      <c:catAx>
        <c:axId val="148880768"/>
        <c:scaling>
          <c:orientation val="minMax"/>
        </c:scaling>
        <c:axPos val="b"/>
        <c:numFmt formatCode="General" sourceLinked="1"/>
        <c:tickLblPos val="none"/>
        <c:crossAx val="148886656"/>
        <c:crosses val="autoZero"/>
        <c:auto val="1"/>
        <c:lblAlgn val="ctr"/>
        <c:lblOffset val="100"/>
      </c:catAx>
      <c:valAx>
        <c:axId val="148886656"/>
        <c:scaling>
          <c:orientation val="minMax"/>
        </c:scaling>
        <c:axPos val="l"/>
        <c:majorGridlines/>
        <c:numFmt formatCode="0.00_ ;[Red]\-0.00\ " sourceLinked="1"/>
        <c:tickLblPos val="nextTo"/>
        <c:crossAx val="148880768"/>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Yield Tot.</a:t>
            </a:r>
          </a:p>
        </c:rich>
      </c:tx>
    </c:title>
    <c:plotArea>
      <c:layout/>
      <c:lineChart>
        <c:grouping val="standard"/>
        <c:ser>
          <c:idx val="0"/>
          <c:order val="0"/>
          <c:tx>
            <c:strRef>
              <c:f>Bank.A2!$I$1</c:f>
              <c:strCache>
                <c:ptCount val="1"/>
                <c:pt idx="0">
                  <c:v>Yield Tot.</c:v>
                </c:pt>
              </c:strCache>
            </c:strRef>
          </c:tx>
          <c:spPr>
            <a:ln w="25400"/>
          </c:spPr>
          <c:marker>
            <c:symbol val="circle"/>
            <c:size val="4"/>
          </c:marker>
          <c:cat>
            <c:strRef>
              <c:f>Bank.A2!$A$2:$A$25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Bank.A2!$I$2:$I$25</c:f>
              <c:numCache>
                <c:formatCode>0.00%</c:formatCode>
                <c:ptCount val="24"/>
                <c:pt idx="0">
                  <c:v>0</c:v>
                </c:pt>
                <c:pt idx="1">
                  <c:v>1.0880952380952378</c:v>
                </c:pt>
                <c:pt idx="2">
                  <c:v>0.89512195121951188</c:v>
                </c:pt>
                <c:pt idx="3">
                  <c:v>0.78942307692307712</c:v>
                </c:pt>
                <c:pt idx="4">
                  <c:v>0.63245614035087738</c:v>
                </c:pt>
                <c:pt idx="5">
                  <c:v>0.64838709677419337</c:v>
                </c:pt>
                <c:pt idx="6">
                  <c:v>0.66736111111111129</c:v>
                </c:pt>
              </c:numCache>
            </c:numRef>
          </c:val>
        </c:ser>
        <c:marker val="1"/>
        <c:axId val="148930944"/>
        <c:axId val="148932480"/>
      </c:lineChart>
      <c:catAx>
        <c:axId val="148930944"/>
        <c:scaling>
          <c:orientation val="minMax"/>
        </c:scaling>
        <c:axPos val="b"/>
        <c:numFmt formatCode="General" sourceLinked="1"/>
        <c:tickLblPos val="none"/>
        <c:crossAx val="148932480"/>
        <c:crosses val="autoZero"/>
        <c:auto val="1"/>
        <c:lblAlgn val="ctr"/>
        <c:lblOffset val="100"/>
      </c:catAx>
      <c:valAx>
        <c:axId val="148932480"/>
        <c:scaling>
          <c:orientation val="minMax"/>
        </c:scaling>
        <c:axPos val="l"/>
        <c:majorGridlines/>
        <c:numFmt formatCode="0.00%" sourceLinked="1"/>
        <c:tickLblPos val="nextTo"/>
        <c:crossAx val="148930944"/>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Bank</a:t>
            </a:r>
          </a:p>
        </c:rich>
      </c:tx>
    </c:title>
    <c:plotArea>
      <c:layout/>
      <c:lineChart>
        <c:grouping val="standard"/>
        <c:ser>
          <c:idx val="0"/>
          <c:order val="0"/>
          <c:tx>
            <c:strRef>
              <c:f>Bank.A2!$H$1</c:f>
              <c:strCache>
                <c:ptCount val="1"/>
                <c:pt idx="0">
                  <c:v>Bank</c:v>
                </c:pt>
              </c:strCache>
            </c:strRef>
          </c:tx>
          <c:spPr>
            <a:ln w="25400"/>
          </c:spPr>
          <c:marker>
            <c:symbol val="circle"/>
            <c:size val="4"/>
          </c:marker>
          <c:cat>
            <c:strRef>
              <c:f>Bank.A2!$A$2:$A$25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Bank.A2!$H$2:$H$25</c:f>
              <c:numCache>
                <c:formatCode>#,##0.00\ "€"</c:formatCode>
                <c:ptCount val="24"/>
                <c:pt idx="0">
                  <c:v>0</c:v>
                </c:pt>
                <c:pt idx="1">
                  <c:v>122.85</c:v>
                </c:pt>
                <c:pt idx="2">
                  <c:v>136.69999999999999</c:v>
                </c:pt>
                <c:pt idx="3">
                  <c:v>141.05000000000001</c:v>
                </c:pt>
                <c:pt idx="4">
                  <c:v>136.05000000000001</c:v>
                </c:pt>
                <c:pt idx="5">
                  <c:v>140.19999999999999</c:v>
                </c:pt>
                <c:pt idx="6">
                  <c:v>148.05000000000001</c:v>
                </c:pt>
              </c:numCache>
            </c:numRef>
          </c:val>
        </c:ser>
        <c:marker val="1"/>
        <c:axId val="148960384"/>
        <c:axId val="148961920"/>
      </c:lineChart>
      <c:catAx>
        <c:axId val="148960384"/>
        <c:scaling>
          <c:orientation val="minMax"/>
        </c:scaling>
        <c:axPos val="b"/>
        <c:numFmt formatCode="General" sourceLinked="1"/>
        <c:tickLblPos val="none"/>
        <c:crossAx val="148961920"/>
        <c:crossesAt val="50"/>
        <c:auto val="1"/>
        <c:lblAlgn val="ctr"/>
        <c:lblOffset val="100"/>
      </c:catAx>
      <c:valAx>
        <c:axId val="148961920"/>
        <c:scaling>
          <c:orientation val="minMax"/>
          <c:min val="40"/>
        </c:scaling>
        <c:axPos val="l"/>
        <c:majorGridlines/>
        <c:numFmt formatCode="#,##0.00\ &quot;€&quot;" sourceLinked="1"/>
        <c:tickLblPos val="nextTo"/>
        <c:crossAx val="148960384"/>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Gan/Per</a:t>
            </a:r>
          </a:p>
        </c:rich>
      </c:tx>
    </c:title>
    <c:plotArea>
      <c:layout/>
      <c:lineChart>
        <c:grouping val="standard"/>
        <c:ser>
          <c:idx val="0"/>
          <c:order val="0"/>
          <c:tx>
            <c:strRef>
              <c:f>Bank.E1!$B$1</c:f>
              <c:strCache>
                <c:ptCount val="1"/>
                <c:pt idx="0">
                  <c:v>Gan/Per Jor.</c:v>
                </c:pt>
              </c:strCache>
            </c:strRef>
          </c:tx>
          <c:spPr>
            <a:ln w="25400"/>
          </c:spPr>
          <c:marker>
            <c:symbol val="circle"/>
            <c:size val="4"/>
          </c:marker>
          <c:cat>
            <c:strRef>
              <c:f>Bank.E1!$A$2:$A$25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Bank.E1!$B$2:$B$25</c:f>
              <c:numCache>
                <c:formatCode>0.00_ ;[Red]\-0.00\ </c:formatCode>
                <c:ptCount val="24"/>
                <c:pt idx="0">
                  <c:v>0</c:v>
                </c:pt>
                <c:pt idx="1">
                  <c:v>-10</c:v>
                </c:pt>
                <c:pt idx="2">
                  <c:v>18.45</c:v>
                </c:pt>
                <c:pt idx="3">
                  <c:v>-3.5</c:v>
                </c:pt>
                <c:pt idx="4">
                  <c:v>-2</c:v>
                </c:pt>
                <c:pt idx="5">
                  <c:v>1.65</c:v>
                </c:pt>
                <c:pt idx="6">
                  <c:v>9.35</c:v>
                </c:pt>
                <c:pt idx="7">
                  <c:v>23.65</c:v>
                </c:pt>
                <c:pt idx="8">
                  <c:v>-6.35</c:v>
                </c:pt>
              </c:numCache>
            </c:numRef>
          </c:val>
        </c:ser>
        <c:marker val="1"/>
        <c:axId val="149158144"/>
        <c:axId val="149176320"/>
      </c:lineChart>
      <c:catAx>
        <c:axId val="149158144"/>
        <c:scaling>
          <c:orientation val="minMax"/>
        </c:scaling>
        <c:axPos val="b"/>
        <c:numFmt formatCode="General" sourceLinked="1"/>
        <c:tickLblPos val="none"/>
        <c:crossAx val="149176320"/>
        <c:crosses val="autoZero"/>
        <c:auto val="1"/>
        <c:lblAlgn val="ctr"/>
        <c:lblOffset val="100"/>
      </c:catAx>
      <c:valAx>
        <c:axId val="149176320"/>
        <c:scaling>
          <c:orientation val="minMax"/>
        </c:scaling>
        <c:axPos val="l"/>
        <c:majorGridlines/>
        <c:numFmt formatCode="0.00_ ;[Red]\-0.00\ " sourceLinked="1"/>
        <c:tickLblPos val="nextTo"/>
        <c:crossAx val="149158144"/>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Yield</a:t>
            </a:r>
          </a:p>
        </c:rich>
      </c:tx>
    </c:title>
    <c:plotArea>
      <c:layout/>
      <c:lineChart>
        <c:grouping val="standard"/>
        <c:ser>
          <c:idx val="0"/>
          <c:order val="0"/>
          <c:tx>
            <c:strRef>
              <c:f>Bank.E1!$D$1</c:f>
              <c:strCache>
                <c:ptCount val="1"/>
                <c:pt idx="0">
                  <c:v>Yield</c:v>
                </c:pt>
              </c:strCache>
            </c:strRef>
          </c:tx>
          <c:spPr>
            <a:ln w="25400"/>
          </c:spPr>
          <c:marker>
            <c:symbol val="circle"/>
            <c:size val="4"/>
          </c:marker>
          <c:cat>
            <c:strRef>
              <c:f>Bank.E1!$A$2:$A$25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Bank.E1!$D$2:$D$25</c:f>
              <c:numCache>
                <c:formatCode>0.00%</c:formatCode>
                <c:ptCount val="24"/>
                <c:pt idx="0">
                  <c:v>0</c:v>
                </c:pt>
                <c:pt idx="1">
                  <c:v>-1</c:v>
                </c:pt>
                <c:pt idx="2">
                  <c:v>0.97105263157894728</c:v>
                </c:pt>
                <c:pt idx="3">
                  <c:v>-0.23333333333333334</c:v>
                </c:pt>
                <c:pt idx="4">
                  <c:v>-1</c:v>
                </c:pt>
                <c:pt idx="5">
                  <c:v>0.16499999999999998</c:v>
                </c:pt>
                <c:pt idx="6">
                  <c:v>0.81304347826086953</c:v>
                </c:pt>
                <c:pt idx="7">
                  <c:v>1.5766666666666667</c:v>
                </c:pt>
                <c:pt idx="8">
                  <c:v>-0.42333333333333328</c:v>
                </c:pt>
              </c:numCache>
            </c:numRef>
          </c:val>
        </c:ser>
        <c:marker val="1"/>
        <c:axId val="149195776"/>
        <c:axId val="149209856"/>
      </c:lineChart>
      <c:catAx>
        <c:axId val="149195776"/>
        <c:scaling>
          <c:orientation val="minMax"/>
        </c:scaling>
        <c:axPos val="b"/>
        <c:numFmt formatCode="General" sourceLinked="1"/>
        <c:tickLblPos val="none"/>
        <c:crossAx val="149209856"/>
        <c:crosses val="autoZero"/>
        <c:auto val="1"/>
        <c:lblAlgn val="ctr"/>
        <c:lblOffset val="100"/>
      </c:catAx>
      <c:valAx>
        <c:axId val="149209856"/>
        <c:scaling>
          <c:orientation val="minMax"/>
        </c:scaling>
        <c:axPos val="l"/>
        <c:majorGridlines/>
        <c:numFmt formatCode="0.00%" sourceLinked="1"/>
        <c:tickLblPos val="nextTo"/>
        <c:crossAx val="149195776"/>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 Acierto</a:t>
            </a:r>
          </a:p>
        </c:rich>
      </c:tx>
    </c:title>
    <c:plotArea>
      <c:layout/>
      <c:lineChart>
        <c:grouping val="standard"/>
        <c:ser>
          <c:idx val="0"/>
          <c:order val="0"/>
          <c:tx>
            <c:strRef>
              <c:f>Bank.E1!$E$1</c:f>
              <c:strCache>
                <c:ptCount val="1"/>
                <c:pt idx="0">
                  <c:v>% Acierto</c:v>
                </c:pt>
              </c:strCache>
            </c:strRef>
          </c:tx>
          <c:spPr>
            <a:ln w="25400"/>
          </c:spPr>
          <c:marker>
            <c:symbol val="circle"/>
            <c:size val="4"/>
          </c:marker>
          <c:cat>
            <c:strRef>
              <c:f>Bank.E1!$A$2:$A$25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Bank.E1!$E$2:$E$25</c:f>
              <c:numCache>
                <c:formatCode>0%</c:formatCode>
                <c:ptCount val="24"/>
                <c:pt idx="0">
                  <c:v>0</c:v>
                </c:pt>
                <c:pt idx="1">
                  <c:v>0</c:v>
                </c:pt>
                <c:pt idx="2">
                  <c:v>0.56999999999999995</c:v>
                </c:pt>
                <c:pt idx="3">
                  <c:v>0.5</c:v>
                </c:pt>
                <c:pt idx="4">
                  <c:v>0.42</c:v>
                </c:pt>
                <c:pt idx="5">
                  <c:v>0.43</c:v>
                </c:pt>
                <c:pt idx="6">
                  <c:v>0.44</c:v>
                </c:pt>
                <c:pt idx="7">
                  <c:v>0.52</c:v>
                </c:pt>
                <c:pt idx="8">
                  <c:v>0.5</c:v>
                </c:pt>
              </c:numCache>
            </c:numRef>
          </c:val>
        </c:ser>
        <c:marker val="1"/>
        <c:axId val="149245952"/>
        <c:axId val="149247488"/>
      </c:lineChart>
      <c:catAx>
        <c:axId val="149245952"/>
        <c:scaling>
          <c:orientation val="minMax"/>
        </c:scaling>
        <c:axPos val="b"/>
        <c:numFmt formatCode="General" sourceLinked="1"/>
        <c:tickLblPos val="none"/>
        <c:crossAx val="149247488"/>
        <c:crosses val="autoZero"/>
        <c:auto val="1"/>
        <c:lblAlgn val="ctr"/>
        <c:lblOffset val="100"/>
      </c:catAx>
      <c:valAx>
        <c:axId val="149247488"/>
        <c:scaling>
          <c:orientation val="minMax"/>
        </c:scaling>
        <c:axPos val="l"/>
        <c:majorGridlines/>
        <c:numFmt formatCode="0%" sourceLinked="1"/>
        <c:tickLblPos val="nextTo"/>
        <c:crossAx val="149245952"/>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Gan/Per Tot.</a:t>
            </a:r>
          </a:p>
        </c:rich>
      </c:tx>
    </c:title>
    <c:plotArea>
      <c:layout/>
      <c:lineChart>
        <c:grouping val="standard"/>
        <c:ser>
          <c:idx val="0"/>
          <c:order val="0"/>
          <c:tx>
            <c:strRef>
              <c:f>Bank.E1!$F$1</c:f>
              <c:strCache>
                <c:ptCount val="1"/>
                <c:pt idx="0">
                  <c:v>Gan/Per Tot.</c:v>
                </c:pt>
              </c:strCache>
            </c:strRef>
          </c:tx>
          <c:spPr>
            <a:ln w="25400"/>
          </c:spPr>
          <c:marker>
            <c:symbol val="circle"/>
            <c:size val="4"/>
          </c:marker>
          <c:cat>
            <c:strRef>
              <c:f>Bank.E1!$A$2:$A$25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Bank.E1!$F$2:$F$25</c:f>
              <c:numCache>
                <c:formatCode>0.00_ ;[Red]\-0.00\ </c:formatCode>
                <c:ptCount val="24"/>
                <c:pt idx="0">
                  <c:v>0</c:v>
                </c:pt>
                <c:pt idx="1">
                  <c:v>-10</c:v>
                </c:pt>
                <c:pt idx="2">
                  <c:v>8.4500000000000028</c:v>
                </c:pt>
                <c:pt idx="3">
                  <c:v>4.9500000000000028</c:v>
                </c:pt>
                <c:pt idx="4">
                  <c:v>2.9500000000000028</c:v>
                </c:pt>
                <c:pt idx="5">
                  <c:v>4.5999999999999943</c:v>
                </c:pt>
                <c:pt idx="6">
                  <c:v>13.950000000000003</c:v>
                </c:pt>
                <c:pt idx="7">
                  <c:v>37.599999999999994</c:v>
                </c:pt>
                <c:pt idx="8">
                  <c:v>31.25</c:v>
                </c:pt>
              </c:numCache>
            </c:numRef>
          </c:val>
        </c:ser>
        <c:marker val="1"/>
        <c:axId val="149267200"/>
        <c:axId val="149268736"/>
      </c:lineChart>
      <c:catAx>
        <c:axId val="149267200"/>
        <c:scaling>
          <c:orientation val="minMax"/>
        </c:scaling>
        <c:axPos val="b"/>
        <c:numFmt formatCode="General" sourceLinked="1"/>
        <c:tickLblPos val="none"/>
        <c:crossAx val="149268736"/>
        <c:crosses val="autoZero"/>
        <c:auto val="1"/>
        <c:lblAlgn val="ctr"/>
        <c:lblOffset val="100"/>
      </c:catAx>
      <c:valAx>
        <c:axId val="149268736"/>
        <c:scaling>
          <c:orientation val="minMax"/>
        </c:scaling>
        <c:axPos val="l"/>
        <c:majorGridlines/>
        <c:numFmt formatCode="0.00_ ;[Red]\-0.00\ " sourceLinked="1"/>
        <c:tickLblPos val="nextTo"/>
        <c:crossAx val="14926720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Yield Tot.</a:t>
            </a:r>
          </a:p>
        </c:rich>
      </c:tx>
    </c:title>
    <c:plotArea>
      <c:layout/>
      <c:lineChart>
        <c:grouping val="standard"/>
        <c:ser>
          <c:idx val="0"/>
          <c:order val="0"/>
          <c:tx>
            <c:strRef>
              <c:f>Bank.E1!$I$1</c:f>
              <c:strCache>
                <c:ptCount val="1"/>
                <c:pt idx="0">
                  <c:v>Yield Tot.</c:v>
                </c:pt>
              </c:strCache>
            </c:strRef>
          </c:tx>
          <c:spPr>
            <a:ln w="25400"/>
          </c:spPr>
          <c:marker>
            <c:symbol val="circle"/>
            <c:size val="4"/>
          </c:marker>
          <c:cat>
            <c:strRef>
              <c:f>Bank.E1!$A$2:$A$25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Bank.E1!$I$2:$I$25</c:f>
              <c:numCache>
                <c:formatCode>0.00%</c:formatCode>
                <c:ptCount val="24"/>
                <c:pt idx="0">
                  <c:v>0</c:v>
                </c:pt>
                <c:pt idx="1">
                  <c:v>-1</c:v>
                </c:pt>
                <c:pt idx="2">
                  <c:v>0.29137931034482767</c:v>
                </c:pt>
                <c:pt idx="3">
                  <c:v>0.11250000000000006</c:v>
                </c:pt>
                <c:pt idx="4">
                  <c:v>6.4130434782608756E-2</c:v>
                </c:pt>
                <c:pt idx="5">
                  <c:v>8.2142857142857045E-2</c:v>
                </c:pt>
                <c:pt idx="6">
                  <c:v>0.20666666666666672</c:v>
                </c:pt>
                <c:pt idx="7">
                  <c:v>0.45575757575757569</c:v>
                </c:pt>
                <c:pt idx="8">
                  <c:v>0.32051282051282054</c:v>
                </c:pt>
              </c:numCache>
            </c:numRef>
          </c:val>
        </c:ser>
        <c:marker val="1"/>
        <c:axId val="149362176"/>
        <c:axId val="149363712"/>
      </c:lineChart>
      <c:catAx>
        <c:axId val="149362176"/>
        <c:scaling>
          <c:orientation val="minMax"/>
        </c:scaling>
        <c:axPos val="b"/>
        <c:numFmt formatCode="General" sourceLinked="1"/>
        <c:tickLblPos val="none"/>
        <c:crossAx val="149363712"/>
        <c:crosses val="autoZero"/>
        <c:auto val="1"/>
        <c:lblAlgn val="ctr"/>
        <c:lblOffset val="100"/>
      </c:catAx>
      <c:valAx>
        <c:axId val="149363712"/>
        <c:scaling>
          <c:orientation val="minMax"/>
        </c:scaling>
        <c:axPos val="l"/>
        <c:majorGridlines/>
        <c:numFmt formatCode="0.00%" sourceLinked="1"/>
        <c:tickLblPos val="nextTo"/>
        <c:crossAx val="149362176"/>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 Acierto</a:t>
            </a:r>
          </a:p>
        </c:rich>
      </c:tx>
    </c:title>
    <c:plotArea>
      <c:layout/>
      <c:lineChart>
        <c:grouping val="standard"/>
        <c:ser>
          <c:idx val="0"/>
          <c:order val="0"/>
          <c:tx>
            <c:strRef>
              <c:f>Bank.F1!$E$1</c:f>
              <c:strCache>
                <c:ptCount val="1"/>
                <c:pt idx="0">
                  <c:v>% Acierto</c:v>
                </c:pt>
              </c:strCache>
            </c:strRef>
          </c:tx>
          <c:spPr>
            <a:ln w="25400"/>
          </c:spPr>
          <c:marker>
            <c:symbol val="circle"/>
            <c:size val="4"/>
          </c:marker>
          <c:cat>
            <c:strRef>
              <c:f>Bank.F1!$A$2:$A$25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Bank.F1!$E$2:$E$25</c:f>
              <c:numCache>
                <c:formatCode>0%</c:formatCode>
                <c:ptCount val="24"/>
                <c:pt idx="0">
                  <c:v>0</c:v>
                </c:pt>
                <c:pt idx="1">
                  <c:v>0.5</c:v>
                </c:pt>
                <c:pt idx="2">
                  <c:v>0.33</c:v>
                </c:pt>
                <c:pt idx="3">
                  <c:v>0.38</c:v>
                </c:pt>
                <c:pt idx="4">
                  <c:v>0.3</c:v>
                </c:pt>
                <c:pt idx="5">
                  <c:v>0.38</c:v>
                </c:pt>
                <c:pt idx="6">
                  <c:v>0.37</c:v>
                </c:pt>
              </c:numCache>
            </c:numRef>
          </c:val>
        </c:ser>
        <c:marker val="1"/>
        <c:axId val="148024704"/>
        <c:axId val="148034688"/>
      </c:lineChart>
      <c:catAx>
        <c:axId val="148024704"/>
        <c:scaling>
          <c:orientation val="minMax"/>
        </c:scaling>
        <c:axPos val="b"/>
        <c:numFmt formatCode="General" sourceLinked="1"/>
        <c:tickLblPos val="none"/>
        <c:crossAx val="148034688"/>
        <c:crosses val="autoZero"/>
        <c:auto val="1"/>
        <c:lblAlgn val="ctr"/>
        <c:lblOffset val="100"/>
      </c:catAx>
      <c:valAx>
        <c:axId val="148034688"/>
        <c:scaling>
          <c:orientation val="minMax"/>
        </c:scaling>
        <c:axPos val="l"/>
        <c:majorGridlines/>
        <c:numFmt formatCode="0%" sourceLinked="1"/>
        <c:tickLblPos val="nextTo"/>
        <c:crossAx val="148024704"/>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Bank</a:t>
            </a:r>
          </a:p>
        </c:rich>
      </c:tx>
    </c:title>
    <c:plotArea>
      <c:layout/>
      <c:lineChart>
        <c:grouping val="standard"/>
        <c:ser>
          <c:idx val="0"/>
          <c:order val="0"/>
          <c:tx>
            <c:strRef>
              <c:f>Bank.E1!$H$1</c:f>
              <c:strCache>
                <c:ptCount val="1"/>
                <c:pt idx="0">
                  <c:v>Bank</c:v>
                </c:pt>
              </c:strCache>
            </c:strRef>
          </c:tx>
          <c:spPr>
            <a:ln w="25400"/>
          </c:spPr>
          <c:marker>
            <c:symbol val="circle"/>
            <c:size val="4"/>
          </c:marker>
          <c:cat>
            <c:strRef>
              <c:f>Bank.E1!$A$2:$A$25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Bank.E1!$H$2:$H$25</c:f>
              <c:numCache>
                <c:formatCode>#,##0.00\ "€"</c:formatCode>
                <c:ptCount val="24"/>
                <c:pt idx="0">
                  <c:v>0</c:v>
                </c:pt>
                <c:pt idx="1">
                  <c:v>90</c:v>
                </c:pt>
                <c:pt idx="2">
                  <c:v>108.45</c:v>
                </c:pt>
                <c:pt idx="3">
                  <c:v>104.95</c:v>
                </c:pt>
                <c:pt idx="4">
                  <c:v>102.95</c:v>
                </c:pt>
                <c:pt idx="5">
                  <c:v>104.6</c:v>
                </c:pt>
                <c:pt idx="6">
                  <c:v>113.95</c:v>
                </c:pt>
                <c:pt idx="7">
                  <c:v>137.6</c:v>
                </c:pt>
                <c:pt idx="8">
                  <c:v>131.25</c:v>
                </c:pt>
              </c:numCache>
            </c:numRef>
          </c:val>
        </c:ser>
        <c:marker val="1"/>
        <c:axId val="149399808"/>
        <c:axId val="149405696"/>
      </c:lineChart>
      <c:catAx>
        <c:axId val="149399808"/>
        <c:scaling>
          <c:orientation val="minMax"/>
        </c:scaling>
        <c:axPos val="b"/>
        <c:numFmt formatCode="General" sourceLinked="1"/>
        <c:tickLblPos val="none"/>
        <c:crossAx val="149405696"/>
        <c:crossesAt val="50"/>
        <c:auto val="1"/>
        <c:lblAlgn val="ctr"/>
        <c:lblOffset val="100"/>
      </c:catAx>
      <c:valAx>
        <c:axId val="149405696"/>
        <c:scaling>
          <c:orientation val="minMax"/>
          <c:min val="40"/>
        </c:scaling>
        <c:axPos val="l"/>
        <c:majorGridlines/>
        <c:numFmt formatCode="#,##0.00\ &quot;€&quot;" sourceLinked="1"/>
        <c:tickLblPos val="nextTo"/>
        <c:crossAx val="149399808"/>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Gan/Per</a:t>
            </a:r>
          </a:p>
        </c:rich>
      </c:tx>
    </c:title>
    <c:plotArea>
      <c:layout/>
      <c:lineChart>
        <c:grouping val="standard"/>
        <c:ser>
          <c:idx val="0"/>
          <c:order val="0"/>
          <c:tx>
            <c:strRef>
              <c:f>Bank.E2!$B$1</c:f>
              <c:strCache>
                <c:ptCount val="1"/>
                <c:pt idx="0">
                  <c:v>Gan/Per Jor.</c:v>
                </c:pt>
              </c:strCache>
            </c:strRef>
          </c:tx>
          <c:spPr>
            <a:ln w="25400"/>
          </c:spPr>
          <c:marker>
            <c:symbol val="circle"/>
            <c:size val="4"/>
          </c:marker>
          <c:cat>
            <c:strRef>
              <c:f>Bank.E2!$A$2:$A$25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Bank.E2!$B$2:$B$25</c:f>
              <c:numCache>
                <c:formatCode>0.00_ ;[Red]\-0.00\ </c:formatCode>
                <c:ptCount val="24"/>
                <c:pt idx="0">
                  <c:v>0</c:v>
                </c:pt>
                <c:pt idx="1">
                  <c:v>27.6</c:v>
                </c:pt>
                <c:pt idx="2">
                  <c:v>-6</c:v>
                </c:pt>
                <c:pt idx="3">
                  <c:v>0</c:v>
                </c:pt>
                <c:pt idx="4">
                  <c:v>-6</c:v>
                </c:pt>
                <c:pt idx="5">
                  <c:v>9.5</c:v>
                </c:pt>
                <c:pt idx="6">
                  <c:v>2</c:v>
                </c:pt>
                <c:pt idx="7">
                  <c:v>19.75</c:v>
                </c:pt>
                <c:pt idx="8">
                  <c:v>2.83</c:v>
                </c:pt>
                <c:pt idx="9">
                  <c:v>-10</c:v>
                </c:pt>
              </c:numCache>
            </c:numRef>
          </c:val>
        </c:ser>
        <c:marker val="1"/>
        <c:axId val="149347712"/>
        <c:axId val="149431424"/>
      </c:lineChart>
      <c:catAx>
        <c:axId val="149347712"/>
        <c:scaling>
          <c:orientation val="minMax"/>
        </c:scaling>
        <c:axPos val="b"/>
        <c:numFmt formatCode="General" sourceLinked="1"/>
        <c:tickLblPos val="none"/>
        <c:crossAx val="149431424"/>
        <c:crosses val="autoZero"/>
        <c:auto val="1"/>
        <c:lblAlgn val="ctr"/>
        <c:lblOffset val="100"/>
      </c:catAx>
      <c:valAx>
        <c:axId val="149431424"/>
        <c:scaling>
          <c:orientation val="minMax"/>
        </c:scaling>
        <c:axPos val="l"/>
        <c:majorGridlines/>
        <c:numFmt formatCode="0.00_ ;[Red]\-0.00\ " sourceLinked="1"/>
        <c:tickLblPos val="nextTo"/>
        <c:crossAx val="149347712"/>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Yield</a:t>
            </a:r>
          </a:p>
        </c:rich>
      </c:tx>
    </c:title>
    <c:plotArea>
      <c:layout/>
      <c:lineChart>
        <c:grouping val="standard"/>
        <c:ser>
          <c:idx val="0"/>
          <c:order val="0"/>
          <c:tx>
            <c:strRef>
              <c:f>Bank.E2!$D$1</c:f>
              <c:strCache>
                <c:ptCount val="1"/>
                <c:pt idx="0">
                  <c:v>Yield</c:v>
                </c:pt>
              </c:strCache>
            </c:strRef>
          </c:tx>
          <c:spPr>
            <a:ln w="25400"/>
          </c:spPr>
          <c:marker>
            <c:symbol val="circle"/>
            <c:size val="4"/>
          </c:marker>
          <c:cat>
            <c:strRef>
              <c:f>Bank.E2!$A$2:$A$25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Bank.E2!$D$2:$D$25</c:f>
              <c:numCache>
                <c:formatCode>0.00%</c:formatCode>
                <c:ptCount val="24"/>
                <c:pt idx="0">
                  <c:v>0</c:v>
                </c:pt>
                <c:pt idx="1">
                  <c:v>1.6235294117647059</c:v>
                </c:pt>
                <c:pt idx="2">
                  <c:v>-1</c:v>
                </c:pt>
                <c:pt idx="3">
                  <c:v>0</c:v>
                </c:pt>
                <c:pt idx="4">
                  <c:v>-1</c:v>
                </c:pt>
                <c:pt idx="5">
                  <c:v>0.47499999999999998</c:v>
                </c:pt>
                <c:pt idx="6">
                  <c:v>0.1</c:v>
                </c:pt>
                <c:pt idx="7">
                  <c:v>1.3166666666666667</c:v>
                </c:pt>
                <c:pt idx="8">
                  <c:v>0.21769230769230768</c:v>
                </c:pt>
                <c:pt idx="9">
                  <c:v>-1</c:v>
                </c:pt>
              </c:numCache>
            </c:numRef>
          </c:val>
        </c:ser>
        <c:marker val="1"/>
        <c:axId val="149451136"/>
        <c:axId val="149452672"/>
      </c:lineChart>
      <c:catAx>
        <c:axId val="149451136"/>
        <c:scaling>
          <c:orientation val="minMax"/>
        </c:scaling>
        <c:axPos val="b"/>
        <c:numFmt formatCode="General" sourceLinked="1"/>
        <c:tickLblPos val="none"/>
        <c:crossAx val="149452672"/>
        <c:crosses val="autoZero"/>
        <c:auto val="1"/>
        <c:lblAlgn val="ctr"/>
        <c:lblOffset val="100"/>
      </c:catAx>
      <c:valAx>
        <c:axId val="149452672"/>
        <c:scaling>
          <c:orientation val="minMax"/>
        </c:scaling>
        <c:axPos val="l"/>
        <c:majorGridlines/>
        <c:numFmt formatCode="0.00%" sourceLinked="1"/>
        <c:tickLblPos val="nextTo"/>
        <c:crossAx val="149451136"/>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 Acierto</a:t>
            </a:r>
          </a:p>
        </c:rich>
      </c:tx>
    </c:title>
    <c:plotArea>
      <c:layout/>
      <c:lineChart>
        <c:grouping val="standard"/>
        <c:ser>
          <c:idx val="0"/>
          <c:order val="0"/>
          <c:tx>
            <c:strRef>
              <c:f>Bank.E2!$E$1</c:f>
              <c:strCache>
                <c:ptCount val="1"/>
                <c:pt idx="0">
                  <c:v>% Acierto</c:v>
                </c:pt>
              </c:strCache>
            </c:strRef>
          </c:tx>
          <c:spPr>
            <a:ln w="25400"/>
          </c:spPr>
          <c:marker>
            <c:symbol val="circle"/>
            <c:size val="4"/>
          </c:marker>
          <c:cat>
            <c:strRef>
              <c:f>Bank.E2!$A$2:$A$25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Bank.E2!$E$2:$E$25</c:f>
              <c:numCache>
                <c:formatCode>0%</c:formatCode>
                <c:ptCount val="24"/>
                <c:pt idx="0">
                  <c:v>0</c:v>
                </c:pt>
                <c:pt idx="1">
                  <c:v>0.6</c:v>
                </c:pt>
                <c:pt idx="2">
                  <c:v>0.43</c:v>
                </c:pt>
                <c:pt idx="3">
                  <c:v>0.5</c:v>
                </c:pt>
                <c:pt idx="4">
                  <c:v>0.4</c:v>
                </c:pt>
                <c:pt idx="5">
                  <c:v>0.43</c:v>
                </c:pt>
                <c:pt idx="6">
                  <c:v>0.44</c:v>
                </c:pt>
                <c:pt idx="7">
                  <c:v>0.48</c:v>
                </c:pt>
                <c:pt idx="8">
                  <c:v>0.46</c:v>
                </c:pt>
                <c:pt idx="9">
                  <c:v>0.43</c:v>
                </c:pt>
              </c:numCache>
            </c:numRef>
          </c:val>
        </c:ser>
        <c:marker val="1"/>
        <c:axId val="149558400"/>
        <c:axId val="149559936"/>
      </c:lineChart>
      <c:catAx>
        <c:axId val="149558400"/>
        <c:scaling>
          <c:orientation val="minMax"/>
        </c:scaling>
        <c:axPos val="b"/>
        <c:numFmt formatCode="General" sourceLinked="1"/>
        <c:tickLblPos val="none"/>
        <c:crossAx val="149559936"/>
        <c:crosses val="autoZero"/>
        <c:auto val="1"/>
        <c:lblAlgn val="ctr"/>
        <c:lblOffset val="100"/>
      </c:catAx>
      <c:valAx>
        <c:axId val="149559936"/>
        <c:scaling>
          <c:orientation val="minMax"/>
        </c:scaling>
        <c:axPos val="l"/>
        <c:majorGridlines/>
        <c:numFmt formatCode="0%" sourceLinked="1"/>
        <c:tickLblPos val="nextTo"/>
        <c:crossAx val="14955840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Gan/Per Tot.</a:t>
            </a:r>
          </a:p>
        </c:rich>
      </c:tx>
    </c:title>
    <c:plotArea>
      <c:layout/>
      <c:lineChart>
        <c:grouping val="standard"/>
        <c:ser>
          <c:idx val="0"/>
          <c:order val="0"/>
          <c:tx>
            <c:strRef>
              <c:f>Bank.E2!$F$1</c:f>
              <c:strCache>
                <c:ptCount val="1"/>
                <c:pt idx="0">
                  <c:v>Gan/Per Tot.</c:v>
                </c:pt>
              </c:strCache>
            </c:strRef>
          </c:tx>
          <c:spPr>
            <a:ln w="25400"/>
          </c:spPr>
          <c:marker>
            <c:symbol val="circle"/>
            <c:size val="4"/>
          </c:marker>
          <c:cat>
            <c:strRef>
              <c:f>Bank.E2!$A$2:$A$25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Bank.E2!$F$2:$F$25</c:f>
              <c:numCache>
                <c:formatCode>0.00_ ;[Red]\-0.00\ </c:formatCode>
                <c:ptCount val="24"/>
                <c:pt idx="0">
                  <c:v>0</c:v>
                </c:pt>
                <c:pt idx="1">
                  <c:v>27.599999999999994</c:v>
                </c:pt>
                <c:pt idx="2">
                  <c:v>21.599999999999994</c:v>
                </c:pt>
                <c:pt idx="3">
                  <c:v>21.599999999999994</c:v>
                </c:pt>
                <c:pt idx="4">
                  <c:v>15.599999999999994</c:v>
                </c:pt>
                <c:pt idx="5">
                  <c:v>25.099999999999994</c:v>
                </c:pt>
                <c:pt idx="6">
                  <c:v>27.099999999999994</c:v>
                </c:pt>
                <c:pt idx="7">
                  <c:v>46.849999999999994</c:v>
                </c:pt>
                <c:pt idx="8">
                  <c:v>49.680000000000007</c:v>
                </c:pt>
                <c:pt idx="9">
                  <c:v>39.680000000000007</c:v>
                </c:pt>
              </c:numCache>
            </c:numRef>
          </c:val>
        </c:ser>
        <c:marker val="1"/>
        <c:axId val="149575552"/>
        <c:axId val="149577088"/>
      </c:lineChart>
      <c:catAx>
        <c:axId val="149575552"/>
        <c:scaling>
          <c:orientation val="minMax"/>
        </c:scaling>
        <c:axPos val="b"/>
        <c:numFmt formatCode="General" sourceLinked="1"/>
        <c:tickLblPos val="none"/>
        <c:crossAx val="149577088"/>
        <c:crosses val="autoZero"/>
        <c:auto val="1"/>
        <c:lblAlgn val="ctr"/>
        <c:lblOffset val="100"/>
      </c:catAx>
      <c:valAx>
        <c:axId val="149577088"/>
        <c:scaling>
          <c:orientation val="minMax"/>
        </c:scaling>
        <c:axPos val="l"/>
        <c:majorGridlines/>
        <c:numFmt formatCode="0.00_ ;[Red]\-0.00\ " sourceLinked="1"/>
        <c:tickLblPos val="nextTo"/>
        <c:crossAx val="149575552"/>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Yield Tot.</a:t>
            </a:r>
          </a:p>
        </c:rich>
      </c:tx>
    </c:title>
    <c:plotArea>
      <c:layout/>
      <c:lineChart>
        <c:grouping val="standard"/>
        <c:ser>
          <c:idx val="0"/>
          <c:order val="0"/>
          <c:tx>
            <c:strRef>
              <c:f>Bank.E2!$I$1</c:f>
              <c:strCache>
                <c:ptCount val="1"/>
                <c:pt idx="0">
                  <c:v>Yield Tot.</c:v>
                </c:pt>
              </c:strCache>
            </c:strRef>
          </c:tx>
          <c:spPr>
            <a:ln w="25400"/>
          </c:spPr>
          <c:marker>
            <c:symbol val="circle"/>
            <c:size val="4"/>
          </c:marker>
          <c:cat>
            <c:strRef>
              <c:f>Bank.E2!$A$2:$A$25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Bank.E2!$I$2:$I$25</c:f>
              <c:numCache>
                <c:formatCode>0.00%</c:formatCode>
                <c:ptCount val="24"/>
                <c:pt idx="0">
                  <c:v>0</c:v>
                </c:pt>
                <c:pt idx="1">
                  <c:v>1.6235294117647054</c:v>
                </c:pt>
                <c:pt idx="2">
                  <c:v>0.93913043478260849</c:v>
                </c:pt>
                <c:pt idx="3">
                  <c:v>0.77142857142857124</c:v>
                </c:pt>
                <c:pt idx="4">
                  <c:v>0.45882352941176452</c:v>
                </c:pt>
                <c:pt idx="5">
                  <c:v>0.46481481481481474</c:v>
                </c:pt>
                <c:pt idx="6">
                  <c:v>0.36621621621621614</c:v>
                </c:pt>
                <c:pt idx="7">
                  <c:v>0.52640449438202241</c:v>
                </c:pt>
                <c:pt idx="8">
                  <c:v>0.48705882352941182</c:v>
                </c:pt>
                <c:pt idx="9">
                  <c:v>0.35428571428571437</c:v>
                </c:pt>
              </c:numCache>
            </c:numRef>
          </c:val>
        </c:ser>
        <c:marker val="1"/>
        <c:axId val="149600896"/>
        <c:axId val="149488000"/>
      </c:lineChart>
      <c:catAx>
        <c:axId val="149600896"/>
        <c:scaling>
          <c:orientation val="minMax"/>
        </c:scaling>
        <c:axPos val="b"/>
        <c:numFmt formatCode="General" sourceLinked="1"/>
        <c:tickLblPos val="none"/>
        <c:crossAx val="149488000"/>
        <c:crosses val="autoZero"/>
        <c:auto val="1"/>
        <c:lblAlgn val="ctr"/>
        <c:lblOffset val="100"/>
      </c:catAx>
      <c:valAx>
        <c:axId val="149488000"/>
        <c:scaling>
          <c:orientation val="minMax"/>
        </c:scaling>
        <c:axPos val="l"/>
        <c:majorGridlines/>
        <c:numFmt formatCode="0.00%" sourceLinked="1"/>
        <c:tickLblPos val="nextTo"/>
        <c:crossAx val="149600896"/>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Bank</a:t>
            </a:r>
          </a:p>
        </c:rich>
      </c:tx>
    </c:title>
    <c:plotArea>
      <c:layout/>
      <c:lineChart>
        <c:grouping val="standard"/>
        <c:ser>
          <c:idx val="0"/>
          <c:order val="0"/>
          <c:tx>
            <c:strRef>
              <c:f>Bank.E2!$H$1</c:f>
              <c:strCache>
                <c:ptCount val="1"/>
                <c:pt idx="0">
                  <c:v>Bank</c:v>
                </c:pt>
              </c:strCache>
            </c:strRef>
          </c:tx>
          <c:spPr>
            <a:ln w="25400"/>
          </c:spPr>
          <c:marker>
            <c:symbol val="circle"/>
            <c:size val="4"/>
          </c:marker>
          <c:cat>
            <c:strRef>
              <c:f>Bank.E2!$A$2:$A$25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Bank.E2!$H$2:$H$25</c:f>
              <c:numCache>
                <c:formatCode>#,##0.00\ "€"</c:formatCode>
                <c:ptCount val="24"/>
                <c:pt idx="0">
                  <c:v>0</c:v>
                </c:pt>
                <c:pt idx="1">
                  <c:v>127.6</c:v>
                </c:pt>
                <c:pt idx="2">
                  <c:v>121.6</c:v>
                </c:pt>
                <c:pt idx="3">
                  <c:v>121.6</c:v>
                </c:pt>
                <c:pt idx="4">
                  <c:v>115.6</c:v>
                </c:pt>
                <c:pt idx="5">
                  <c:v>125.1</c:v>
                </c:pt>
                <c:pt idx="6">
                  <c:v>127.1</c:v>
                </c:pt>
                <c:pt idx="7">
                  <c:v>146.85</c:v>
                </c:pt>
                <c:pt idx="8">
                  <c:v>149.68</c:v>
                </c:pt>
                <c:pt idx="9">
                  <c:v>139.68</c:v>
                </c:pt>
              </c:numCache>
            </c:numRef>
          </c:val>
        </c:ser>
        <c:marker val="1"/>
        <c:axId val="149503360"/>
        <c:axId val="149517440"/>
      </c:lineChart>
      <c:catAx>
        <c:axId val="149503360"/>
        <c:scaling>
          <c:orientation val="minMax"/>
        </c:scaling>
        <c:axPos val="b"/>
        <c:numFmt formatCode="General" sourceLinked="1"/>
        <c:tickLblPos val="none"/>
        <c:crossAx val="149517440"/>
        <c:crossesAt val="50"/>
        <c:auto val="1"/>
        <c:lblAlgn val="ctr"/>
        <c:lblOffset val="100"/>
      </c:catAx>
      <c:valAx>
        <c:axId val="149517440"/>
        <c:scaling>
          <c:orientation val="minMax"/>
          <c:min val="40"/>
        </c:scaling>
        <c:axPos val="l"/>
        <c:majorGridlines/>
        <c:numFmt formatCode="#,##0.00\ &quot;€&quot;" sourceLinked="1"/>
        <c:tickLblPos val="nextTo"/>
        <c:crossAx val="14950336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Gan/Per</a:t>
            </a:r>
          </a:p>
        </c:rich>
      </c:tx>
    </c:title>
    <c:plotArea>
      <c:layout/>
      <c:lineChart>
        <c:grouping val="standard"/>
        <c:ser>
          <c:idx val="0"/>
          <c:order val="0"/>
          <c:tx>
            <c:strRef>
              <c:f>Bank.I1!$B$1</c:f>
              <c:strCache>
                <c:ptCount val="1"/>
                <c:pt idx="0">
                  <c:v>Gan/Per Jor.</c:v>
                </c:pt>
              </c:strCache>
            </c:strRef>
          </c:tx>
          <c:spPr>
            <a:ln w="25400"/>
          </c:spPr>
          <c:marker>
            <c:symbol val="circle"/>
            <c:size val="4"/>
          </c:marker>
          <c:cat>
            <c:strRef>
              <c:f>Bank.I1!$A$2:$A$25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Bank.I1!$B$2:$B$25</c:f>
              <c:numCache>
                <c:formatCode>0.00_ ;[Red]\-0.00\ </c:formatCode>
                <c:ptCount val="24"/>
                <c:pt idx="0">
                  <c:v>0</c:v>
                </c:pt>
                <c:pt idx="1">
                  <c:v>9</c:v>
                </c:pt>
                <c:pt idx="2">
                  <c:v>4</c:v>
                </c:pt>
                <c:pt idx="3">
                  <c:v>-3</c:v>
                </c:pt>
                <c:pt idx="4">
                  <c:v>0</c:v>
                </c:pt>
                <c:pt idx="5">
                  <c:v>3.25</c:v>
                </c:pt>
              </c:numCache>
            </c:numRef>
          </c:val>
        </c:ser>
        <c:marker val="1"/>
        <c:axId val="149742336"/>
        <c:axId val="149743872"/>
      </c:lineChart>
      <c:catAx>
        <c:axId val="149742336"/>
        <c:scaling>
          <c:orientation val="minMax"/>
        </c:scaling>
        <c:axPos val="b"/>
        <c:numFmt formatCode="General" sourceLinked="1"/>
        <c:tickLblPos val="none"/>
        <c:crossAx val="149743872"/>
        <c:crosses val="autoZero"/>
        <c:auto val="1"/>
        <c:lblAlgn val="ctr"/>
        <c:lblOffset val="100"/>
      </c:catAx>
      <c:valAx>
        <c:axId val="149743872"/>
        <c:scaling>
          <c:orientation val="minMax"/>
        </c:scaling>
        <c:axPos val="l"/>
        <c:majorGridlines/>
        <c:numFmt formatCode="0.00_ ;[Red]\-0.00\ " sourceLinked="1"/>
        <c:tickLblPos val="nextTo"/>
        <c:crossAx val="149742336"/>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Yield</a:t>
            </a:r>
          </a:p>
        </c:rich>
      </c:tx>
    </c:title>
    <c:plotArea>
      <c:layout/>
      <c:lineChart>
        <c:grouping val="standard"/>
        <c:ser>
          <c:idx val="0"/>
          <c:order val="0"/>
          <c:tx>
            <c:strRef>
              <c:f>Bank.I1!$D$1</c:f>
              <c:strCache>
                <c:ptCount val="1"/>
                <c:pt idx="0">
                  <c:v>Yield</c:v>
                </c:pt>
              </c:strCache>
            </c:strRef>
          </c:tx>
          <c:spPr>
            <a:ln w="25400"/>
          </c:spPr>
          <c:marker>
            <c:symbol val="circle"/>
            <c:size val="4"/>
          </c:marker>
          <c:cat>
            <c:strRef>
              <c:f>Bank.I1!$A$2:$A$25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Bank.I1!$D$2:$D$25</c:f>
              <c:numCache>
                <c:formatCode>0.00%</c:formatCode>
                <c:ptCount val="24"/>
                <c:pt idx="0">
                  <c:v>0</c:v>
                </c:pt>
                <c:pt idx="1">
                  <c:v>0.5625</c:v>
                </c:pt>
                <c:pt idx="2">
                  <c:v>0.8</c:v>
                </c:pt>
                <c:pt idx="3">
                  <c:v>-1</c:v>
                </c:pt>
                <c:pt idx="4">
                  <c:v>0</c:v>
                </c:pt>
                <c:pt idx="5">
                  <c:v>0.54166666666666663</c:v>
                </c:pt>
              </c:numCache>
            </c:numRef>
          </c:val>
        </c:ser>
        <c:marker val="1"/>
        <c:axId val="149763584"/>
        <c:axId val="149765120"/>
      </c:lineChart>
      <c:catAx>
        <c:axId val="149763584"/>
        <c:scaling>
          <c:orientation val="minMax"/>
        </c:scaling>
        <c:axPos val="b"/>
        <c:numFmt formatCode="General" sourceLinked="1"/>
        <c:tickLblPos val="none"/>
        <c:crossAx val="149765120"/>
        <c:crosses val="autoZero"/>
        <c:auto val="1"/>
        <c:lblAlgn val="ctr"/>
        <c:lblOffset val="100"/>
      </c:catAx>
      <c:valAx>
        <c:axId val="149765120"/>
        <c:scaling>
          <c:orientation val="minMax"/>
        </c:scaling>
        <c:axPos val="l"/>
        <c:majorGridlines/>
        <c:numFmt formatCode="0.00%" sourceLinked="1"/>
        <c:tickLblPos val="nextTo"/>
        <c:crossAx val="149763584"/>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 Acierto</a:t>
            </a:r>
          </a:p>
        </c:rich>
      </c:tx>
    </c:title>
    <c:plotArea>
      <c:layout/>
      <c:lineChart>
        <c:grouping val="standard"/>
        <c:ser>
          <c:idx val="0"/>
          <c:order val="0"/>
          <c:tx>
            <c:strRef>
              <c:f>Bank.I1!$E$1</c:f>
              <c:strCache>
                <c:ptCount val="1"/>
                <c:pt idx="0">
                  <c:v>% Acierto</c:v>
                </c:pt>
              </c:strCache>
            </c:strRef>
          </c:tx>
          <c:spPr>
            <a:ln w="25400"/>
          </c:spPr>
          <c:marker>
            <c:symbol val="circle"/>
            <c:size val="4"/>
          </c:marker>
          <c:cat>
            <c:strRef>
              <c:f>Bank.I1!$A$2:$A$25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Bank.I1!$E$2:$E$25</c:f>
              <c:numCache>
                <c:formatCode>0%</c:formatCode>
                <c:ptCount val="24"/>
                <c:pt idx="0">
                  <c:v>0</c:v>
                </c:pt>
                <c:pt idx="1">
                  <c:v>0.5</c:v>
                </c:pt>
                <c:pt idx="2">
                  <c:v>0.6</c:v>
                </c:pt>
                <c:pt idx="3">
                  <c:v>0.5</c:v>
                </c:pt>
                <c:pt idx="4">
                  <c:v>0.56999999999999995</c:v>
                </c:pt>
                <c:pt idx="5">
                  <c:v>0.56000000000000005</c:v>
                </c:pt>
              </c:numCache>
            </c:numRef>
          </c:val>
        </c:ser>
        <c:marker val="1"/>
        <c:axId val="149776640"/>
        <c:axId val="149794816"/>
      </c:lineChart>
      <c:catAx>
        <c:axId val="149776640"/>
        <c:scaling>
          <c:orientation val="minMax"/>
        </c:scaling>
        <c:axPos val="b"/>
        <c:numFmt formatCode="General" sourceLinked="1"/>
        <c:tickLblPos val="none"/>
        <c:crossAx val="149794816"/>
        <c:crosses val="autoZero"/>
        <c:auto val="1"/>
        <c:lblAlgn val="ctr"/>
        <c:lblOffset val="100"/>
      </c:catAx>
      <c:valAx>
        <c:axId val="149794816"/>
        <c:scaling>
          <c:orientation val="minMax"/>
        </c:scaling>
        <c:axPos val="l"/>
        <c:majorGridlines/>
        <c:numFmt formatCode="0%" sourceLinked="1"/>
        <c:tickLblPos val="nextTo"/>
        <c:crossAx val="14977664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Gan/Per Tot.</a:t>
            </a:r>
          </a:p>
        </c:rich>
      </c:tx>
    </c:title>
    <c:plotArea>
      <c:layout/>
      <c:lineChart>
        <c:grouping val="standard"/>
        <c:ser>
          <c:idx val="0"/>
          <c:order val="0"/>
          <c:tx>
            <c:strRef>
              <c:f>Bank.F1!$F$1</c:f>
              <c:strCache>
                <c:ptCount val="1"/>
                <c:pt idx="0">
                  <c:v>Gan/Per Tot.</c:v>
                </c:pt>
              </c:strCache>
            </c:strRef>
          </c:tx>
          <c:spPr>
            <a:ln w="25400"/>
          </c:spPr>
          <c:marker>
            <c:symbol val="circle"/>
            <c:size val="4"/>
          </c:marker>
          <c:cat>
            <c:strRef>
              <c:f>Bank.F1!$A$2:$A$25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Bank.F1!$F$2:$F$25</c:f>
              <c:numCache>
                <c:formatCode>0.00_ ;[Red]\-0.00\ </c:formatCode>
                <c:ptCount val="24"/>
                <c:pt idx="0">
                  <c:v>0</c:v>
                </c:pt>
                <c:pt idx="1">
                  <c:v>7</c:v>
                </c:pt>
                <c:pt idx="2">
                  <c:v>1</c:v>
                </c:pt>
                <c:pt idx="3">
                  <c:v>3.75</c:v>
                </c:pt>
                <c:pt idx="4">
                  <c:v>-2.25</c:v>
                </c:pt>
                <c:pt idx="5">
                  <c:v>7</c:v>
                </c:pt>
                <c:pt idx="6">
                  <c:v>1</c:v>
                </c:pt>
              </c:numCache>
            </c:numRef>
          </c:val>
        </c:ser>
        <c:marker val="1"/>
        <c:axId val="147673472"/>
        <c:axId val="147675008"/>
      </c:lineChart>
      <c:catAx>
        <c:axId val="147673472"/>
        <c:scaling>
          <c:orientation val="minMax"/>
        </c:scaling>
        <c:axPos val="b"/>
        <c:numFmt formatCode="General" sourceLinked="1"/>
        <c:tickLblPos val="none"/>
        <c:crossAx val="147675008"/>
        <c:crosses val="autoZero"/>
        <c:auto val="1"/>
        <c:lblAlgn val="ctr"/>
        <c:lblOffset val="100"/>
      </c:catAx>
      <c:valAx>
        <c:axId val="147675008"/>
        <c:scaling>
          <c:orientation val="minMax"/>
        </c:scaling>
        <c:axPos val="l"/>
        <c:majorGridlines/>
        <c:numFmt formatCode="0.00_ ;[Red]\-0.00\ " sourceLinked="1"/>
        <c:tickLblPos val="nextTo"/>
        <c:crossAx val="147673472"/>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Gan/Per Tot.</a:t>
            </a:r>
          </a:p>
        </c:rich>
      </c:tx>
    </c:title>
    <c:plotArea>
      <c:layout/>
      <c:lineChart>
        <c:grouping val="standard"/>
        <c:ser>
          <c:idx val="0"/>
          <c:order val="0"/>
          <c:tx>
            <c:strRef>
              <c:f>Bank.I1!$F$1</c:f>
              <c:strCache>
                <c:ptCount val="1"/>
                <c:pt idx="0">
                  <c:v>Gan/Per Tot.</c:v>
                </c:pt>
              </c:strCache>
            </c:strRef>
          </c:tx>
          <c:spPr>
            <a:ln w="25400"/>
          </c:spPr>
          <c:marker>
            <c:symbol val="circle"/>
            <c:size val="4"/>
          </c:marker>
          <c:cat>
            <c:strRef>
              <c:f>Bank.I1!$A$2:$A$25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Bank.I1!$F$2:$F$25</c:f>
              <c:numCache>
                <c:formatCode>0.00_ ;[Red]\-0.00\ </c:formatCode>
                <c:ptCount val="24"/>
                <c:pt idx="0">
                  <c:v>0</c:v>
                </c:pt>
                <c:pt idx="1">
                  <c:v>9</c:v>
                </c:pt>
                <c:pt idx="2">
                  <c:v>13</c:v>
                </c:pt>
                <c:pt idx="3">
                  <c:v>10</c:v>
                </c:pt>
                <c:pt idx="4">
                  <c:v>10</c:v>
                </c:pt>
                <c:pt idx="5">
                  <c:v>13.25</c:v>
                </c:pt>
              </c:numCache>
            </c:numRef>
          </c:val>
        </c:ser>
        <c:marker val="1"/>
        <c:axId val="149883904"/>
        <c:axId val="149897984"/>
      </c:lineChart>
      <c:catAx>
        <c:axId val="149883904"/>
        <c:scaling>
          <c:orientation val="minMax"/>
        </c:scaling>
        <c:axPos val="b"/>
        <c:numFmt formatCode="General" sourceLinked="1"/>
        <c:tickLblPos val="none"/>
        <c:crossAx val="149897984"/>
        <c:crosses val="autoZero"/>
        <c:auto val="1"/>
        <c:lblAlgn val="ctr"/>
        <c:lblOffset val="100"/>
      </c:catAx>
      <c:valAx>
        <c:axId val="149897984"/>
        <c:scaling>
          <c:orientation val="minMax"/>
        </c:scaling>
        <c:axPos val="l"/>
        <c:majorGridlines/>
        <c:numFmt formatCode="0.00_ ;[Red]\-0.00\ " sourceLinked="1"/>
        <c:tickLblPos val="nextTo"/>
        <c:crossAx val="149883904"/>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Yield Tot.</a:t>
            </a:r>
          </a:p>
        </c:rich>
      </c:tx>
    </c:title>
    <c:plotArea>
      <c:layout/>
      <c:lineChart>
        <c:grouping val="standard"/>
        <c:ser>
          <c:idx val="0"/>
          <c:order val="0"/>
          <c:tx>
            <c:strRef>
              <c:f>Bank.I1!$I$1</c:f>
              <c:strCache>
                <c:ptCount val="1"/>
                <c:pt idx="0">
                  <c:v>Yield Tot.</c:v>
                </c:pt>
              </c:strCache>
            </c:strRef>
          </c:tx>
          <c:spPr>
            <a:ln w="25400"/>
          </c:spPr>
          <c:marker>
            <c:symbol val="circle"/>
            <c:size val="4"/>
          </c:marker>
          <c:cat>
            <c:strRef>
              <c:f>Bank.I1!$A$2:$A$25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Bank.I1!$I$2:$I$25</c:f>
              <c:numCache>
                <c:formatCode>0.00%</c:formatCode>
                <c:ptCount val="24"/>
                <c:pt idx="0">
                  <c:v>0</c:v>
                </c:pt>
                <c:pt idx="1">
                  <c:v>0.5625</c:v>
                </c:pt>
                <c:pt idx="2">
                  <c:v>0.61904761904761907</c:v>
                </c:pt>
                <c:pt idx="3">
                  <c:v>0.41666666666666669</c:v>
                </c:pt>
                <c:pt idx="4">
                  <c:v>0.34482758620689657</c:v>
                </c:pt>
                <c:pt idx="5">
                  <c:v>0.37857142857142856</c:v>
                </c:pt>
              </c:numCache>
            </c:numRef>
          </c:val>
        </c:ser>
        <c:marker val="1"/>
        <c:axId val="149909504"/>
        <c:axId val="149911040"/>
      </c:lineChart>
      <c:catAx>
        <c:axId val="149909504"/>
        <c:scaling>
          <c:orientation val="minMax"/>
        </c:scaling>
        <c:axPos val="b"/>
        <c:numFmt formatCode="General" sourceLinked="1"/>
        <c:tickLblPos val="none"/>
        <c:crossAx val="149911040"/>
        <c:crosses val="autoZero"/>
        <c:auto val="1"/>
        <c:lblAlgn val="ctr"/>
        <c:lblOffset val="100"/>
      </c:catAx>
      <c:valAx>
        <c:axId val="149911040"/>
        <c:scaling>
          <c:orientation val="minMax"/>
        </c:scaling>
        <c:axPos val="l"/>
        <c:majorGridlines/>
        <c:numFmt formatCode="0.00%" sourceLinked="1"/>
        <c:tickLblPos val="nextTo"/>
        <c:crossAx val="149909504"/>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Bank</a:t>
            </a:r>
          </a:p>
        </c:rich>
      </c:tx>
    </c:title>
    <c:plotArea>
      <c:layout/>
      <c:lineChart>
        <c:grouping val="standard"/>
        <c:ser>
          <c:idx val="0"/>
          <c:order val="0"/>
          <c:tx>
            <c:strRef>
              <c:f>Bank.I1!$H$1</c:f>
              <c:strCache>
                <c:ptCount val="1"/>
                <c:pt idx="0">
                  <c:v>Bank</c:v>
                </c:pt>
              </c:strCache>
            </c:strRef>
          </c:tx>
          <c:spPr>
            <a:ln w="25400"/>
          </c:spPr>
          <c:marker>
            <c:symbol val="circle"/>
            <c:size val="4"/>
          </c:marker>
          <c:cat>
            <c:strRef>
              <c:f>Bank.I1!$A$2:$A$25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Bank.I1!$H$2:$H$25</c:f>
              <c:numCache>
                <c:formatCode>#,##0.00\ "€"</c:formatCode>
                <c:ptCount val="24"/>
                <c:pt idx="0">
                  <c:v>0</c:v>
                </c:pt>
                <c:pt idx="1">
                  <c:v>109</c:v>
                </c:pt>
                <c:pt idx="2">
                  <c:v>113</c:v>
                </c:pt>
                <c:pt idx="3">
                  <c:v>110</c:v>
                </c:pt>
                <c:pt idx="4">
                  <c:v>110</c:v>
                </c:pt>
                <c:pt idx="5">
                  <c:v>113.25</c:v>
                </c:pt>
              </c:numCache>
            </c:numRef>
          </c:val>
        </c:ser>
        <c:marker val="1"/>
        <c:axId val="149943040"/>
        <c:axId val="149944576"/>
      </c:lineChart>
      <c:catAx>
        <c:axId val="149943040"/>
        <c:scaling>
          <c:orientation val="minMax"/>
        </c:scaling>
        <c:axPos val="b"/>
        <c:numFmt formatCode="General" sourceLinked="1"/>
        <c:tickLblPos val="none"/>
        <c:crossAx val="149944576"/>
        <c:crossesAt val="50"/>
        <c:auto val="1"/>
        <c:lblAlgn val="ctr"/>
        <c:lblOffset val="100"/>
      </c:catAx>
      <c:valAx>
        <c:axId val="149944576"/>
        <c:scaling>
          <c:orientation val="minMax"/>
          <c:min val="40"/>
        </c:scaling>
        <c:axPos val="l"/>
        <c:majorGridlines/>
        <c:numFmt formatCode="#,##0.00\ &quot;€&quot;" sourceLinked="1"/>
        <c:tickLblPos val="nextTo"/>
        <c:crossAx val="14994304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Gan/Per</a:t>
            </a:r>
          </a:p>
        </c:rich>
      </c:tx>
    </c:title>
    <c:plotArea>
      <c:layout/>
      <c:lineChart>
        <c:grouping val="standard"/>
        <c:ser>
          <c:idx val="0"/>
          <c:order val="0"/>
          <c:tx>
            <c:strRef>
              <c:f>Bank.I2!$B$1</c:f>
              <c:strCache>
                <c:ptCount val="1"/>
                <c:pt idx="0">
                  <c:v>Gan/Per Jor.</c:v>
                </c:pt>
              </c:strCache>
            </c:strRef>
          </c:tx>
          <c:spPr>
            <a:ln w="25400"/>
          </c:spPr>
          <c:marker>
            <c:symbol val="circle"/>
            <c:size val="4"/>
          </c:marker>
          <c:cat>
            <c:strRef>
              <c:f>Bank.I2!$A$2:$A$25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Bank.I2!$B$2:$B$25</c:f>
              <c:numCache>
                <c:formatCode>0.00_ ;[Red]\-0.00\ </c:formatCode>
                <c:ptCount val="24"/>
                <c:pt idx="0">
                  <c:v>0</c:v>
                </c:pt>
                <c:pt idx="1">
                  <c:v>4.8</c:v>
                </c:pt>
                <c:pt idx="2">
                  <c:v>8</c:v>
                </c:pt>
                <c:pt idx="3">
                  <c:v>-15</c:v>
                </c:pt>
                <c:pt idx="4">
                  <c:v>-5</c:v>
                </c:pt>
                <c:pt idx="5">
                  <c:v>0</c:v>
                </c:pt>
              </c:numCache>
            </c:numRef>
          </c:val>
        </c:ser>
        <c:marker val="1"/>
        <c:axId val="148703104"/>
        <c:axId val="148704640"/>
      </c:lineChart>
      <c:catAx>
        <c:axId val="148703104"/>
        <c:scaling>
          <c:orientation val="minMax"/>
        </c:scaling>
        <c:axPos val="b"/>
        <c:numFmt formatCode="General" sourceLinked="1"/>
        <c:tickLblPos val="none"/>
        <c:crossAx val="148704640"/>
        <c:crosses val="autoZero"/>
        <c:auto val="1"/>
        <c:lblAlgn val="ctr"/>
        <c:lblOffset val="100"/>
      </c:catAx>
      <c:valAx>
        <c:axId val="148704640"/>
        <c:scaling>
          <c:orientation val="minMax"/>
        </c:scaling>
        <c:axPos val="l"/>
        <c:majorGridlines/>
        <c:numFmt formatCode="0.00_ ;[Red]\-0.00\ " sourceLinked="1"/>
        <c:tickLblPos val="nextTo"/>
        <c:crossAx val="148703104"/>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Yield</a:t>
            </a:r>
          </a:p>
        </c:rich>
      </c:tx>
    </c:title>
    <c:plotArea>
      <c:layout/>
      <c:lineChart>
        <c:grouping val="standard"/>
        <c:ser>
          <c:idx val="0"/>
          <c:order val="0"/>
          <c:tx>
            <c:strRef>
              <c:f>Bank.I2!$D$1</c:f>
              <c:strCache>
                <c:ptCount val="1"/>
                <c:pt idx="0">
                  <c:v>Yield</c:v>
                </c:pt>
              </c:strCache>
            </c:strRef>
          </c:tx>
          <c:spPr>
            <a:ln w="25400"/>
          </c:spPr>
          <c:marker>
            <c:symbol val="circle"/>
            <c:size val="4"/>
          </c:marker>
          <c:cat>
            <c:strRef>
              <c:f>Bank.I2!$A$2:$A$25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Bank.I2!$D$2:$D$25</c:f>
              <c:numCache>
                <c:formatCode>0.00%</c:formatCode>
                <c:ptCount val="24"/>
                <c:pt idx="0">
                  <c:v>0</c:v>
                </c:pt>
                <c:pt idx="1">
                  <c:v>0.32</c:v>
                </c:pt>
                <c:pt idx="2">
                  <c:v>1.1428571428571428</c:v>
                </c:pt>
                <c:pt idx="3">
                  <c:v>-1</c:v>
                </c:pt>
                <c:pt idx="4">
                  <c:v>-1</c:v>
                </c:pt>
                <c:pt idx="5">
                  <c:v>0</c:v>
                </c:pt>
              </c:numCache>
            </c:numRef>
          </c:val>
        </c:ser>
        <c:marker val="1"/>
        <c:axId val="148753024"/>
        <c:axId val="150024576"/>
      </c:lineChart>
      <c:catAx>
        <c:axId val="148753024"/>
        <c:scaling>
          <c:orientation val="minMax"/>
        </c:scaling>
        <c:axPos val="b"/>
        <c:numFmt formatCode="General" sourceLinked="1"/>
        <c:tickLblPos val="none"/>
        <c:crossAx val="150024576"/>
        <c:crosses val="autoZero"/>
        <c:auto val="1"/>
        <c:lblAlgn val="ctr"/>
        <c:lblOffset val="100"/>
      </c:catAx>
      <c:valAx>
        <c:axId val="150024576"/>
        <c:scaling>
          <c:orientation val="minMax"/>
        </c:scaling>
        <c:axPos val="l"/>
        <c:majorGridlines/>
        <c:numFmt formatCode="0.00%" sourceLinked="1"/>
        <c:tickLblPos val="nextTo"/>
        <c:crossAx val="148753024"/>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 Acierto</a:t>
            </a:r>
          </a:p>
        </c:rich>
      </c:tx>
    </c:title>
    <c:plotArea>
      <c:layout/>
      <c:lineChart>
        <c:grouping val="standard"/>
        <c:ser>
          <c:idx val="0"/>
          <c:order val="0"/>
          <c:tx>
            <c:strRef>
              <c:f>Bank.I2!$E$1</c:f>
              <c:strCache>
                <c:ptCount val="1"/>
                <c:pt idx="0">
                  <c:v>% Acierto</c:v>
                </c:pt>
              </c:strCache>
            </c:strRef>
          </c:tx>
          <c:spPr>
            <a:ln w="25400"/>
          </c:spPr>
          <c:marker>
            <c:symbol val="circle"/>
            <c:size val="4"/>
          </c:marker>
          <c:cat>
            <c:strRef>
              <c:f>Bank.I2!$A$2:$A$25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Bank.I2!$E$2:$E$25</c:f>
              <c:numCache>
                <c:formatCode>0%</c:formatCode>
                <c:ptCount val="24"/>
                <c:pt idx="0">
                  <c:v>0</c:v>
                </c:pt>
                <c:pt idx="1">
                  <c:v>0.66</c:v>
                </c:pt>
                <c:pt idx="2">
                  <c:v>0.66</c:v>
                </c:pt>
                <c:pt idx="3">
                  <c:v>0.44</c:v>
                </c:pt>
                <c:pt idx="4">
                  <c:v>0.4</c:v>
                </c:pt>
                <c:pt idx="5">
                  <c:v>0.42</c:v>
                </c:pt>
              </c:numCache>
            </c:numRef>
          </c:val>
        </c:ser>
        <c:marker val="1"/>
        <c:axId val="150031744"/>
        <c:axId val="150041728"/>
      </c:lineChart>
      <c:catAx>
        <c:axId val="150031744"/>
        <c:scaling>
          <c:orientation val="minMax"/>
        </c:scaling>
        <c:axPos val="b"/>
        <c:numFmt formatCode="General" sourceLinked="1"/>
        <c:tickLblPos val="none"/>
        <c:crossAx val="150041728"/>
        <c:crosses val="autoZero"/>
        <c:auto val="1"/>
        <c:lblAlgn val="ctr"/>
        <c:lblOffset val="100"/>
      </c:catAx>
      <c:valAx>
        <c:axId val="150041728"/>
        <c:scaling>
          <c:orientation val="minMax"/>
        </c:scaling>
        <c:axPos val="l"/>
        <c:majorGridlines/>
        <c:numFmt formatCode="0%" sourceLinked="1"/>
        <c:tickLblPos val="nextTo"/>
        <c:crossAx val="150031744"/>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Gan/Per Tot.</a:t>
            </a:r>
          </a:p>
        </c:rich>
      </c:tx>
    </c:title>
    <c:plotArea>
      <c:layout/>
      <c:lineChart>
        <c:grouping val="standard"/>
        <c:ser>
          <c:idx val="0"/>
          <c:order val="0"/>
          <c:tx>
            <c:strRef>
              <c:f>Bank.I2!$F$1</c:f>
              <c:strCache>
                <c:ptCount val="1"/>
                <c:pt idx="0">
                  <c:v>Gan/Per Tot.</c:v>
                </c:pt>
              </c:strCache>
            </c:strRef>
          </c:tx>
          <c:spPr>
            <a:ln w="25400"/>
          </c:spPr>
          <c:marker>
            <c:symbol val="circle"/>
            <c:size val="4"/>
          </c:marker>
          <c:cat>
            <c:strRef>
              <c:f>Bank.I2!$A$2:$A$25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Bank.I2!$F$2:$F$25</c:f>
              <c:numCache>
                <c:formatCode>0.00_ ;[Red]\-0.00\ </c:formatCode>
                <c:ptCount val="24"/>
                <c:pt idx="0">
                  <c:v>0</c:v>
                </c:pt>
                <c:pt idx="1">
                  <c:v>4.7999999999999972</c:v>
                </c:pt>
                <c:pt idx="2">
                  <c:v>12.799999999999997</c:v>
                </c:pt>
                <c:pt idx="3">
                  <c:v>-2.2000000000000028</c:v>
                </c:pt>
                <c:pt idx="4">
                  <c:v>-7.2000000000000028</c:v>
                </c:pt>
                <c:pt idx="5">
                  <c:v>-7.2000000000000028</c:v>
                </c:pt>
              </c:numCache>
            </c:numRef>
          </c:val>
        </c:ser>
        <c:marker val="1"/>
        <c:axId val="150061440"/>
        <c:axId val="150062976"/>
      </c:lineChart>
      <c:catAx>
        <c:axId val="150061440"/>
        <c:scaling>
          <c:orientation val="minMax"/>
        </c:scaling>
        <c:axPos val="b"/>
        <c:numFmt formatCode="General" sourceLinked="1"/>
        <c:tickLblPos val="none"/>
        <c:crossAx val="150062976"/>
        <c:crosses val="autoZero"/>
        <c:auto val="1"/>
        <c:lblAlgn val="ctr"/>
        <c:lblOffset val="100"/>
      </c:catAx>
      <c:valAx>
        <c:axId val="150062976"/>
        <c:scaling>
          <c:orientation val="minMax"/>
        </c:scaling>
        <c:axPos val="l"/>
        <c:majorGridlines/>
        <c:numFmt formatCode="0.00_ ;[Red]\-0.00\ " sourceLinked="1"/>
        <c:tickLblPos val="nextTo"/>
        <c:crossAx val="15006144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Yield Tot.</a:t>
            </a:r>
          </a:p>
        </c:rich>
      </c:tx>
    </c:title>
    <c:plotArea>
      <c:layout/>
      <c:lineChart>
        <c:grouping val="standard"/>
        <c:ser>
          <c:idx val="0"/>
          <c:order val="0"/>
          <c:tx>
            <c:strRef>
              <c:f>Bank.I2!$I$1</c:f>
              <c:strCache>
                <c:ptCount val="1"/>
                <c:pt idx="0">
                  <c:v>Yield Tot.</c:v>
                </c:pt>
              </c:strCache>
            </c:strRef>
          </c:tx>
          <c:spPr>
            <a:ln w="25400"/>
          </c:spPr>
          <c:marker>
            <c:symbol val="circle"/>
            <c:size val="4"/>
          </c:marker>
          <c:cat>
            <c:strRef>
              <c:f>Bank.I2!$A$2:$A$25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Bank.I2!$I$2:$I$25</c:f>
              <c:numCache>
                <c:formatCode>0.00%</c:formatCode>
                <c:ptCount val="24"/>
                <c:pt idx="0">
                  <c:v>0</c:v>
                </c:pt>
                <c:pt idx="1">
                  <c:v>0.31999999999999978</c:v>
                </c:pt>
                <c:pt idx="2">
                  <c:v>0.58181818181818168</c:v>
                </c:pt>
                <c:pt idx="3">
                  <c:v>-5.9459459459459539E-2</c:v>
                </c:pt>
                <c:pt idx="4">
                  <c:v>-0.17142857142857149</c:v>
                </c:pt>
                <c:pt idx="5">
                  <c:v>-0.13846153846153852</c:v>
                </c:pt>
              </c:numCache>
            </c:numRef>
          </c:val>
        </c:ser>
        <c:marker val="1"/>
        <c:axId val="150107264"/>
        <c:axId val="150108800"/>
      </c:lineChart>
      <c:catAx>
        <c:axId val="150107264"/>
        <c:scaling>
          <c:orientation val="minMax"/>
        </c:scaling>
        <c:axPos val="b"/>
        <c:numFmt formatCode="General" sourceLinked="1"/>
        <c:tickLblPos val="none"/>
        <c:crossAx val="150108800"/>
        <c:crosses val="autoZero"/>
        <c:auto val="1"/>
        <c:lblAlgn val="ctr"/>
        <c:lblOffset val="100"/>
      </c:catAx>
      <c:valAx>
        <c:axId val="150108800"/>
        <c:scaling>
          <c:orientation val="minMax"/>
        </c:scaling>
        <c:axPos val="l"/>
        <c:majorGridlines/>
        <c:numFmt formatCode="0.00%" sourceLinked="1"/>
        <c:tickLblPos val="nextTo"/>
        <c:crossAx val="150107264"/>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Bank</a:t>
            </a:r>
          </a:p>
        </c:rich>
      </c:tx>
    </c:title>
    <c:plotArea>
      <c:layout/>
      <c:lineChart>
        <c:grouping val="standard"/>
        <c:ser>
          <c:idx val="0"/>
          <c:order val="0"/>
          <c:tx>
            <c:strRef>
              <c:f>Bank.I2!$H$1</c:f>
              <c:strCache>
                <c:ptCount val="1"/>
                <c:pt idx="0">
                  <c:v>Bank</c:v>
                </c:pt>
              </c:strCache>
            </c:strRef>
          </c:tx>
          <c:spPr>
            <a:ln w="25400"/>
          </c:spPr>
          <c:marker>
            <c:symbol val="circle"/>
            <c:size val="4"/>
          </c:marker>
          <c:cat>
            <c:strRef>
              <c:f>Bank.I2!$A$2:$A$25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Bank.I2!$H$2:$H$25</c:f>
              <c:numCache>
                <c:formatCode>#,##0.00\ "€"</c:formatCode>
                <c:ptCount val="24"/>
                <c:pt idx="0">
                  <c:v>0</c:v>
                </c:pt>
                <c:pt idx="1">
                  <c:v>104.8</c:v>
                </c:pt>
                <c:pt idx="2">
                  <c:v>112.8</c:v>
                </c:pt>
                <c:pt idx="3">
                  <c:v>97.8</c:v>
                </c:pt>
                <c:pt idx="4">
                  <c:v>92.8</c:v>
                </c:pt>
                <c:pt idx="5">
                  <c:v>92.8</c:v>
                </c:pt>
              </c:numCache>
            </c:numRef>
          </c:val>
        </c:ser>
        <c:marker val="1"/>
        <c:axId val="150136704"/>
        <c:axId val="150138240"/>
      </c:lineChart>
      <c:catAx>
        <c:axId val="150136704"/>
        <c:scaling>
          <c:orientation val="minMax"/>
        </c:scaling>
        <c:axPos val="b"/>
        <c:numFmt formatCode="General" sourceLinked="1"/>
        <c:tickLblPos val="none"/>
        <c:crossAx val="150138240"/>
        <c:crossesAt val="50"/>
        <c:auto val="1"/>
        <c:lblAlgn val="ctr"/>
        <c:lblOffset val="100"/>
      </c:catAx>
      <c:valAx>
        <c:axId val="150138240"/>
        <c:scaling>
          <c:orientation val="minMax"/>
          <c:min val="40"/>
        </c:scaling>
        <c:axPos val="l"/>
        <c:majorGridlines/>
        <c:numFmt formatCode="#,##0.00\ &quot;€&quot;" sourceLinked="1"/>
        <c:tickLblPos val="nextTo"/>
        <c:crossAx val="150136704"/>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Gan/Per</a:t>
            </a:r>
          </a:p>
        </c:rich>
      </c:tx>
    </c:title>
    <c:plotArea>
      <c:layout/>
      <c:lineChart>
        <c:grouping val="standard"/>
        <c:ser>
          <c:idx val="0"/>
          <c:order val="0"/>
          <c:tx>
            <c:strRef>
              <c:f>Bank.T1!$B$1</c:f>
              <c:strCache>
                <c:ptCount val="1"/>
                <c:pt idx="0">
                  <c:v>Gan/Per Jor.</c:v>
                </c:pt>
              </c:strCache>
            </c:strRef>
          </c:tx>
          <c:spPr>
            <a:ln w="25400"/>
          </c:spPr>
          <c:marker>
            <c:symbol val="circle"/>
            <c:size val="4"/>
          </c:marker>
          <c:cat>
            <c:strRef>
              <c:f>Bank.T1!$A$2:$A$25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Bank.T1!$B$2:$B$25</c:f>
              <c:numCache>
                <c:formatCode>0.00_ ;[Red]\-0.00\ </c:formatCode>
                <c:ptCount val="24"/>
                <c:pt idx="0">
                  <c:v>0</c:v>
                </c:pt>
                <c:pt idx="1">
                  <c:v>-8</c:v>
                </c:pt>
                <c:pt idx="2">
                  <c:v>-4</c:v>
                </c:pt>
                <c:pt idx="3">
                  <c:v>10.75</c:v>
                </c:pt>
                <c:pt idx="4">
                  <c:v>3</c:v>
                </c:pt>
                <c:pt idx="5">
                  <c:v>3.7</c:v>
                </c:pt>
                <c:pt idx="6">
                  <c:v>-2</c:v>
                </c:pt>
              </c:numCache>
            </c:numRef>
          </c:val>
        </c:ser>
        <c:marker val="1"/>
        <c:axId val="150232064"/>
        <c:axId val="150242048"/>
      </c:lineChart>
      <c:catAx>
        <c:axId val="150232064"/>
        <c:scaling>
          <c:orientation val="minMax"/>
        </c:scaling>
        <c:axPos val="b"/>
        <c:numFmt formatCode="General" sourceLinked="1"/>
        <c:tickLblPos val="none"/>
        <c:crossAx val="150242048"/>
        <c:crosses val="autoZero"/>
        <c:auto val="1"/>
        <c:lblAlgn val="ctr"/>
        <c:lblOffset val="100"/>
      </c:catAx>
      <c:valAx>
        <c:axId val="150242048"/>
        <c:scaling>
          <c:orientation val="minMax"/>
        </c:scaling>
        <c:axPos val="l"/>
        <c:majorGridlines/>
        <c:numFmt formatCode="0.00_ ;[Red]\-0.00\ " sourceLinked="1"/>
        <c:tickLblPos val="nextTo"/>
        <c:crossAx val="150232064"/>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Yield Tot.</a:t>
            </a:r>
          </a:p>
        </c:rich>
      </c:tx>
    </c:title>
    <c:plotArea>
      <c:layout/>
      <c:lineChart>
        <c:grouping val="standard"/>
        <c:ser>
          <c:idx val="0"/>
          <c:order val="0"/>
          <c:tx>
            <c:strRef>
              <c:f>Bank.F1!$I$1</c:f>
              <c:strCache>
                <c:ptCount val="1"/>
                <c:pt idx="0">
                  <c:v>Yield Tot.</c:v>
                </c:pt>
              </c:strCache>
            </c:strRef>
          </c:tx>
          <c:spPr>
            <a:ln w="25400"/>
          </c:spPr>
          <c:marker>
            <c:symbol val="circle"/>
            <c:size val="4"/>
          </c:marker>
          <c:cat>
            <c:strRef>
              <c:f>Bank.F1!$A$2:$A$25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Bank.F1!$I$2:$I$25</c:f>
              <c:numCache>
                <c:formatCode>0.00%</c:formatCode>
                <c:ptCount val="24"/>
                <c:pt idx="0">
                  <c:v>0</c:v>
                </c:pt>
                <c:pt idx="1">
                  <c:v>0.4375</c:v>
                </c:pt>
                <c:pt idx="2">
                  <c:v>4.5454545454545456E-2</c:v>
                </c:pt>
                <c:pt idx="3">
                  <c:v>0.13392857142857142</c:v>
                </c:pt>
                <c:pt idx="4">
                  <c:v>-6.6176470588235295E-2</c:v>
                </c:pt>
                <c:pt idx="5">
                  <c:v>0.14285714285714285</c:v>
                </c:pt>
                <c:pt idx="6">
                  <c:v>1.6666666666666666E-2</c:v>
                </c:pt>
              </c:numCache>
            </c:numRef>
          </c:val>
        </c:ser>
        <c:marker val="1"/>
        <c:axId val="147690624"/>
        <c:axId val="147692160"/>
      </c:lineChart>
      <c:catAx>
        <c:axId val="147690624"/>
        <c:scaling>
          <c:orientation val="minMax"/>
        </c:scaling>
        <c:axPos val="b"/>
        <c:numFmt formatCode="General" sourceLinked="1"/>
        <c:tickLblPos val="none"/>
        <c:crossAx val="147692160"/>
        <c:crosses val="autoZero"/>
        <c:auto val="1"/>
        <c:lblAlgn val="ctr"/>
        <c:lblOffset val="100"/>
      </c:catAx>
      <c:valAx>
        <c:axId val="147692160"/>
        <c:scaling>
          <c:orientation val="minMax"/>
        </c:scaling>
        <c:axPos val="l"/>
        <c:majorGridlines/>
        <c:numFmt formatCode="0.00%" sourceLinked="1"/>
        <c:tickLblPos val="nextTo"/>
        <c:crossAx val="147690624"/>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Yield</a:t>
            </a:r>
          </a:p>
        </c:rich>
      </c:tx>
    </c:title>
    <c:plotArea>
      <c:layout/>
      <c:lineChart>
        <c:grouping val="standard"/>
        <c:ser>
          <c:idx val="0"/>
          <c:order val="0"/>
          <c:tx>
            <c:strRef>
              <c:f>Bank.T1!$D$1</c:f>
              <c:strCache>
                <c:ptCount val="1"/>
                <c:pt idx="0">
                  <c:v>Yield</c:v>
                </c:pt>
              </c:strCache>
            </c:strRef>
          </c:tx>
          <c:spPr>
            <a:ln w="25400"/>
          </c:spPr>
          <c:marker>
            <c:symbol val="circle"/>
            <c:size val="4"/>
          </c:marker>
          <c:cat>
            <c:strRef>
              <c:f>Bank.T1!$A$2:$A$25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Bank.T1!$D$2:$D$25</c:f>
              <c:numCache>
                <c:formatCode>0.00%</c:formatCode>
                <c:ptCount val="24"/>
                <c:pt idx="0">
                  <c:v>0</c:v>
                </c:pt>
                <c:pt idx="1">
                  <c:v>-1</c:v>
                </c:pt>
                <c:pt idx="2">
                  <c:v>-1</c:v>
                </c:pt>
                <c:pt idx="3">
                  <c:v>2.15</c:v>
                </c:pt>
                <c:pt idx="4">
                  <c:v>0.3</c:v>
                </c:pt>
                <c:pt idx="5">
                  <c:v>0.74</c:v>
                </c:pt>
                <c:pt idx="6">
                  <c:v>-1</c:v>
                </c:pt>
              </c:numCache>
            </c:numRef>
          </c:val>
        </c:ser>
        <c:marker val="1"/>
        <c:axId val="150265856"/>
        <c:axId val="150267392"/>
      </c:lineChart>
      <c:catAx>
        <c:axId val="150265856"/>
        <c:scaling>
          <c:orientation val="minMax"/>
        </c:scaling>
        <c:axPos val="b"/>
        <c:numFmt formatCode="General" sourceLinked="1"/>
        <c:tickLblPos val="none"/>
        <c:crossAx val="150267392"/>
        <c:crosses val="autoZero"/>
        <c:auto val="1"/>
        <c:lblAlgn val="ctr"/>
        <c:lblOffset val="100"/>
      </c:catAx>
      <c:valAx>
        <c:axId val="150267392"/>
        <c:scaling>
          <c:orientation val="minMax"/>
        </c:scaling>
        <c:axPos val="l"/>
        <c:majorGridlines/>
        <c:numFmt formatCode="0.00%" sourceLinked="1"/>
        <c:tickLblPos val="nextTo"/>
        <c:crossAx val="150265856"/>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 Acierto</a:t>
            </a:r>
          </a:p>
        </c:rich>
      </c:tx>
    </c:title>
    <c:plotArea>
      <c:layout/>
      <c:lineChart>
        <c:grouping val="standard"/>
        <c:ser>
          <c:idx val="0"/>
          <c:order val="0"/>
          <c:tx>
            <c:strRef>
              <c:f>Bank.T1!$E$1</c:f>
              <c:strCache>
                <c:ptCount val="1"/>
                <c:pt idx="0">
                  <c:v>% Acierto</c:v>
                </c:pt>
              </c:strCache>
            </c:strRef>
          </c:tx>
          <c:spPr>
            <a:ln w="25400"/>
          </c:spPr>
          <c:marker>
            <c:symbol val="circle"/>
            <c:size val="4"/>
          </c:marker>
          <c:cat>
            <c:strRef>
              <c:f>Bank.T1!$A$2:$A$25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Bank.T1!$E$2:$E$25</c:f>
              <c:numCache>
                <c:formatCode>0%</c:formatCode>
                <c:ptCount val="24"/>
                <c:pt idx="0">
                  <c:v>0</c:v>
                </c:pt>
                <c:pt idx="1">
                  <c:v>0</c:v>
                </c:pt>
                <c:pt idx="2">
                  <c:v>0</c:v>
                </c:pt>
                <c:pt idx="3">
                  <c:v>0.14000000000000001</c:v>
                </c:pt>
                <c:pt idx="4">
                  <c:v>0.22</c:v>
                </c:pt>
                <c:pt idx="5">
                  <c:v>0.3</c:v>
                </c:pt>
                <c:pt idx="6">
                  <c:v>0.25</c:v>
                </c:pt>
              </c:numCache>
            </c:numRef>
          </c:val>
        </c:ser>
        <c:marker val="1"/>
        <c:axId val="150295296"/>
        <c:axId val="150296832"/>
      </c:lineChart>
      <c:catAx>
        <c:axId val="150295296"/>
        <c:scaling>
          <c:orientation val="minMax"/>
        </c:scaling>
        <c:axPos val="b"/>
        <c:numFmt formatCode="General" sourceLinked="1"/>
        <c:tickLblPos val="none"/>
        <c:crossAx val="150296832"/>
        <c:crosses val="autoZero"/>
        <c:auto val="1"/>
        <c:lblAlgn val="ctr"/>
        <c:lblOffset val="100"/>
      </c:catAx>
      <c:valAx>
        <c:axId val="150296832"/>
        <c:scaling>
          <c:orientation val="minMax"/>
        </c:scaling>
        <c:axPos val="l"/>
        <c:majorGridlines/>
        <c:numFmt formatCode="0%" sourceLinked="1"/>
        <c:tickLblPos val="nextTo"/>
        <c:crossAx val="150295296"/>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Gan/Per Tot.</a:t>
            </a:r>
          </a:p>
        </c:rich>
      </c:tx>
    </c:title>
    <c:plotArea>
      <c:layout/>
      <c:lineChart>
        <c:grouping val="standard"/>
        <c:ser>
          <c:idx val="0"/>
          <c:order val="0"/>
          <c:tx>
            <c:strRef>
              <c:f>Bank.T1!$F$1</c:f>
              <c:strCache>
                <c:ptCount val="1"/>
                <c:pt idx="0">
                  <c:v>Gan/Per Tot.</c:v>
                </c:pt>
              </c:strCache>
            </c:strRef>
          </c:tx>
          <c:spPr>
            <a:ln w="25400"/>
          </c:spPr>
          <c:marker>
            <c:symbol val="circle"/>
            <c:size val="4"/>
          </c:marker>
          <c:cat>
            <c:strRef>
              <c:f>Bank.T1!$A$2:$A$25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Bank.T1!$F$2:$F$25</c:f>
              <c:numCache>
                <c:formatCode>0.00_ ;[Red]\-0.00\ </c:formatCode>
                <c:ptCount val="24"/>
                <c:pt idx="0">
                  <c:v>0</c:v>
                </c:pt>
                <c:pt idx="1">
                  <c:v>-8</c:v>
                </c:pt>
                <c:pt idx="2">
                  <c:v>-12</c:v>
                </c:pt>
                <c:pt idx="3">
                  <c:v>-1.25</c:v>
                </c:pt>
                <c:pt idx="4">
                  <c:v>1.75</c:v>
                </c:pt>
                <c:pt idx="5">
                  <c:v>5.4500000000000028</c:v>
                </c:pt>
                <c:pt idx="6">
                  <c:v>3.4500000000000028</c:v>
                </c:pt>
              </c:numCache>
            </c:numRef>
          </c:val>
        </c:ser>
        <c:marker val="1"/>
        <c:axId val="150316544"/>
        <c:axId val="150318080"/>
      </c:lineChart>
      <c:catAx>
        <c:axId val="150316544"/>
        <c:scaling>
          <c:orientation val="minMax"/>
        </c:scaling>
        <c:axPos val="b"/>
        <c:numFmt formatCode="General" sourceLinked="1"/>
        <c:tickLblPos val="none"/>
        <c:crossAx val="150318080"/>
        <c:crosses val="autoZero"/>
        <c:auto val="1"/>
        <c:lblAlgn val="ctr"/>
        <c:lblOffset val="100"/>
      </c:catAx>
      <c:valAx>
        <c:axId val="150318080"/>
        <c:scaling>
          <c:orientation val="minMax"/>
        </c:scaling>
        <c:axPos val="l"/>
        <c:majorGridlines/>
        <c:numFmt formatCode="0.00_ ;[Red]\-0.00\ " sourceLinked="1"/>
        <c:tickLblPos val="nextTo"/>
        <c:crossAx val="150316544"/>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Yield Tot.</a:t>
            </a:r>
          </a:p>
        </c:rich>
      </c:tx>
    </c:title>
    <c:plotArea>
      <c:layout/>
      <c:lineChart>
        <c:grouping val="standard"/>
        <c:ser>
          <c:idx val="0"/>
          <c:order val="0"/>
          <c:tx>
            <c:strRef>
              <c:f>Bank.T1!$I$1</c:f>
              <c:strCache>
                <c:ptCount val="1"/>
                <c:pt idx="0">
                  <c:v>Yield Tot.</c:v>
                </c:pt>
              </c:strCache>
            </c:strRef>
          </c:tx>
          <c:spPr>
            <a:ln w="25400"/>
          </c:spPr>
          <c:marker>
            <c:symbol val="circle"/>
            <c:size val="4"/>
          </c:marker>
          <c:cat>
            <c:strRef>
              <c:f>Bank.T1!$A$2:$A$25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Bank.T1!$I$2:$I$25</c:f>
              <c:numCache>
                <c:formatCode>0.00%</c:formatCode>
                <c:ptCount val="24"/>
                <c:pt idx="0">
                  <c:v>0</c:v>
                </c:pt>
                <c:pt idx="1">
                  <c:v>-1</c:v>
                </c:pt>
                <c:pt idx="2">
                  <c:v>-1</c:v>
                </c:pt>
                <c:pt idx="3">
                  <c:v>-7.3529411764705885E-2</c:v>
                </c:pt>
                <c:pt idx="4">
                  <c:v>6.4814814814814811E-2</c:v>
                </c:pt>
                <c:pt idx="5">
                  <c:v>0.17031250000000009</c:v>
                </c:pt>
                <c:pt idx="6">
                  <c:v>0.1014705882352942</c:v>
                </c:pt>
              </c:numCache>
            </c:numRef>
          </c:val>
        </c:ser>
        <c:marker val="1"/>
        <c:axId val="150350080"/>
        <c:axId val="150368256"/>
      </c:lineChart>
      <c:catAx>
        <c:axId val="150350080"/>
        <c:scaling>
          <c:orientation val="minMax"/>
        </c:scaling>
        <c:axPos val="b"/>
        <c:numFmt formatCode="General" sourceLinked="1"/>
        <c:tickLblPos val="none"/>
        <c:crossAx val="150368256"/>
        <c:crosses val="autoZero"/>
        <c:auto val="1"/>
        <c:lblAlgn val="ctr"/>
        <c:lblOffset val="100"/>
      </c:catAx>
      <c:valAx>
        <c:axId val="150368256"/>
        <c:scaling>
          <c:orientation val="minMax"/>
        </c:scaling>
        <c:axPos val="l"/>
        <c:majorGridlines/>
        <c:numFmt formatCode="0.00%" sourceLinked="1"/>
        <c:tickLblPos val="nextTo"/>
        <c:crossAx val="15035008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Bank</a:t>
            </a:r>
          </a:p>
        </c:rich>
      </c:tx>
    </c:title>
    <c:plotArea>
      <c:layout/>
      <c:lineChart>
        <c:grouping val="standard"/>
        <c:ser>
          <c:idx val="0"/>
          <c:order val="0"/>
          <c:tx>
            <c:strRef>
              <c:f>Bank.T1!$H$1</c:f>
              <c:strCache>
                <c:ptCount val="1"/>
                <c:pt idx="0">
                  <c:v>Bank</c:v>
                </c:pt>
              </c:strCache>
            </c:strRef>
          </c:tx>
          <c:spPr>
            <a:ln w="25400"/>
          </c:spPr>
          <c:marker>
            <c:symbol val="circle"/>
            <c:size val="4"/>
          </c:marker>
          <c:cat>
            <c:strRef>
              <c:f>Bank.T1!$A$2:$A$25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Bank.T1!$H$2:$H$25</c:f>
              <c:numCache>
                <c:formatCode>#,##0.00\ "€"</c:formatCode>
                <c:ptCount val="24"/>
                <c:pt idx="0">
                  <c:v>0</c:v>
                </c:pt>
                <c:pt idx="1">
                  <c:v>92</c:v>
                </c:pt>
                <c:pt idx="2">
                  <c:v>88</c:v>
                </c:pt>
                <c:pt idx="3">
                  <c:v>98.75</c:v>
                </c:pt>
                <c:pt idx="4">
                  <c:v>101.75</c:v>
                </c:pt>
                <c:pt idx="5">
                  <c:v>105.45</c:v>
                </c:pt>
                <c:pt idx="6">
                  <c:v>103.45</c:v>
                </c:pt>
              </c:numCache>
            </c:numRef>
          </c:val>
        </c:ser>
        <c:marker val="1"/>
        <c:axId val="150379520"/>
        <c:axId val="150393600"/>
      </c:lineChart>
      <c:catAx>
        <c:axId val="150379520"/>
        <c:scaling>
          <c:orientation val="minMax"/>
        </c:scaling>
        <c:axPos val="b"/>
        <c:numFmt formatCode="General" sourceLinked="1"/>
        <c:tickLblPos val="none"/>
        <c:crossAx val="150393600"/>
        <c:crossesAt val="50"/>
        <c:auto val="1"/>
        <c:lblAlgn val="ctr"/>
        <c:lblOffset val="100"/>
      </c:catAx>
      <c:valAx>
        <c:axId val="150393600"/>
        <c:scaling>
          <c:orientation val="minMax"/>
          <c:min val="40"/>
        </c:scaling>
        <c:axPos val="l"/>
        <c:majorGridlines/>
        <c:numFmt formatCode="#,##0.00\ &quot;€&quot;" sourceLinked="1"/>
        <c:tickLblPos val="nextTo"/>
        <c:crossAx val="15037952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Gan/Per</a:t>
            </a:r>
          </a:p>
        </c:rich>
      </c:tx>
      <c:layout/>
    </c:title>
    <c:plotArea>
      <c:layout/>
      <c:lineChart>
        <c:grouping val="standard"/>
        <c:ser>
          <c:idx val="0"/>
          <c:order val="0"/>
          <c:tx>
            <c:strRef>
              <c:f>Bank.T2!$B$1</c:f>
              <c:strCache>
                <c:ptCount val="1"/>
                <c:pt idx="0">
                  <c:v>Gan/Per Jor.</c:v>
                </c:pt>
              </c:strCache>
            </c:strRef>
          </c:tx>
          <c:spPr>
            <a:ln w="25400"/>
          </c:spPr>
          <c:marker>
            <c:symbol val="circle"/>
            <c:size val="4"/>
          </c:marker>
          <c:cat>
            <c:strRef>
              <c:f>Bank.T2!$A$2:$A$25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Bank.T2!$B$2:$B$25</c:f>
              <c:numCache>
                <c:formatCode>0.00_ ;[Red]\-0.00\ </c:formatCode>
                <c:ptCount val="24"/>
                <c:pt idx="0">
                  <c:v>0</c:v>
                </c:pt>
                <c:pt idx="1">
                  <c:v>0</c:v>
                </c:pt>
                <c:pt idx="2">
                  <c:v>5.5</c:v>
                </c:pt>
                <c:pt idx="3">
                  <c:v>-21</c:v>
                </c:pt>
                <c:pt idx="4">
                  <c:v>4.3099999999999996</c:v>
                </c:pt>
                <c:pt idx="5">
                  <c:v>-7.9</c:v>
                </c:pt>
              </c:numCache>
            </c:numRef>
          </c:val>
        </c:ser>
        <c:marker val="1"/>
        <c:axId val="150471040"/>
        <c:axId val="150472576"/>
      </c:lineChart>
      <c:catAx>
        <c:axId val="150471040"/>
        <c:scaling>
          <c:orientation val="minMax"/>
        </c:scaling>
        <c:axPos val="b"/>
        <c:numFmt formatCode="General" sourceLinked="1"/>
        <c:tickLblPos val="none"/>
        <c:crossAx val="150472576"/>
        <c:crosses val="autoZero"/>
        <c:auto val="1"/>
        <c:lblAlgn val="ctr"/>
        <c:lblOffset val="100"/>
      </c:catAx>
      <c:valAx>
        <c:axId val="150472576"/>
        <c:scaling>
          <c:orientation val="minMax"/>
        </c:scaling>
        <c:axPos val="l"/>
        <c:majorGridlines/>
        <c:numFmt formatCode="0.00_ ;[Red]\-0.00\ " sourceLinked="1"/>
        <c:tickLblPos val="nextTo"/>
        <c:crossAx val="15047104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Yield</a:t>
            </a:r>
          </a:p>
        </c:rich>
      </c:tx>
      <c:layout/>
    </c:title>
    <c:plotArea>
      <c:layout/>
      <c:lineChart>
        <c:grouping val="standard"/>
        <c:ser>
          <c:idx val="0"/>
          <c:order val="0"/>
          <c:tx>
            <c:strRef>
              <c:f>Bank.T2!$D$1</c:f>
              <c:strCache>
                <c:ptCount val="1"/>
                <c:pt idx="0">
                  <c:v>Yield</c:v>
                </c:pt>
              </c:strCache>
            </c:strRef>
          </c:tx>
          <c:spPr>
            <a:ln w="25400"/>
          </c:spPr>
          <c:marker>
            <c:symbol val="circle"/>
            <c:size val="4"/>
          </c:marker>
          <c:cat>
            <c:strRef>
              <c:f>Bank.T2!$A$2:$A$25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Bank.T2!$D$2:$D$25</c:f>
              <c:numCache>
                <c:formatCode>0.00%</c:formatCode>
                <c:ptCount val="24"/>
                <c:pt idx="0">
                  <c:v>0</c:v>
                </c:pt>
                <c:pt idx="1">
                  <c:v>0</c:v>
                </c:pt>
                <c:pt idx="2">
                  <c:v>1.1000000000000001</c:v>
                </c:pt>
                <c:pt idx="3">
                  <c:v>-1</c:v>
                </c:pt>
                <c:pt idx="4">
                  <c:v>0.39181818181818179</c:v>
                </c:pt>
                <c:pt idx="5">
                  <c:v>-0.71818181818181825</c:v>
                </c:pt>
              </c:numCache>
            </c:numRef>
          </c:val>
        </c:ser>
        <c:marker val="1"/>
        <c:axId val="150508672"/>
        <c:axId val="150510208"/>
      </c:lineChart>
      <c:catAx>
        <c:axId val="150508672"/>
        <c:scaling>
          <c:orientation val="minMax"/>
        </c:scaling>
        <c:axPos val="b"/>
        <c:numFmt formatCode="General" sourceLinked="1"/>
        <c:tickLblPos val="none"/>
        <c:crossAx val="150510208"/>
        <c:crosses val="autoZero"/>
        <c:auto val="1"/>
        <c:lblAlgn val="ctr"/>
        <c:lblOffset val="100"/>
      </c:catAx>
      <c:valAx>
        <c:axId val="150510208"/>
        <c:scaling>
          <c:orientation val="minMax"/>
        </c:scaling>
        <c:axPos val="l"/>
        <c:majorGridlines/>
        <c:numFmt formatCode="0.00%" sourceLinked="1"/>
        <c:tickLblPos val="nextTo"/>
        <c:crossAx val="150508672"/>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 Acierto</a:t>
            </a:r>
          </a:p>
        </c:rich>
      </c:tx>
    </c:title>
    <c:plotArea>
      <c:layout/>
      <c:lineChart>
        <c:grouping val="standard"/>
        <c:ser>
          <c:idx val="0"/>
          <c:order val="0"/>
          <c:tx>
            <c:strRef>
              <c:f>Bank.T2!$E$1</c:f>
              <c:strCache>
                <c:ptCount val="1"/>
                <c:pt idx="0">
                  <c:v>% Acierto</c:v>
                </c:pt>
              </c:strCache>
            </c:strRef>
          </c:tx>
          <c:spPr>
            <a:ln w="25400"/>
          </c:spPr>
          <c:marker>
            <c:symbol val="circle"/>
            <c:size val="4"/>
          </c:marker>
          <c:cat>
            <c:strRef>
              <c:f>Bank.T2!$A$2:$A$25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Bank.T2!$E$2:$E$25</c:f>
              <c:numCache>
                <c:formatCode>0%</c:formatCode>
                <c:ptCount val="24"/>
                <c:pt idx="0">
                  <c:v>0</c:v>
                </c:pt>
                <c:pt idx="1">
                  <c:v>1</c:v>
                </c:pt>
                <c:pt idx="2">
                  <c:v>1</c:v>
                </c:pt>
                <c:pt idx="3">
                  <c:v>0.28999999999999998</c:v>
                </c:pt>
                <c:pt idx="4">
                  <c:v>0.4</c:v>
                </c:pt>
                <c:pt idx="5">
                  <c:v>0.38</c:v>
                </c:pt>
              </c:numCache>
            </c:numRef>
          </c:val>
        </c:ser>
        <c:marker val="1"/>
        <c:axId val="150529920"/>
        <c:axId val="150531456"/>
      </c:lineChart>
      <c:catAx>
        <c:axId val="150529920"/>
        <c:scaling>
          <c:orientation val="minMax"/>
        </c:scaling>
        <c:axPos val="b"/>
        <c:numFmt formatCode="General" sourceLinked="1"/>
        <c:tickLblPos val="none"/>
        <c:crossAx val="150531456"/>
        <c:crosses val="autoZero"/>
        <c:auto val="1"/>
        <c:lblAlgn val="ctr"/>
        <c:lblOffset val="100"/>
      </c:catAx>
      <c:valAx>
        <c:axId val="150531456"/>
        <c:scaling>
          <c:orientation val="minMax"/>
        </c:scaling>
        <c:axPos val="l"/>
        <c:majorGridlines/>
        <c:numFmt formatCode="0%" sourceLinked="1"/>
        <c:tickLblPos val="nextTo"/>
        <c:crossAx val="15052992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Gan/Per Tot.</a:t>
            </a:r>
          </a:p>
        </c:rich>
      </c:tx>
      <c:layout/>
    </c:title>
    <c:plotArea>
      <c:layout/>
      <c:lineChart>
        <c:grouping val="standard"/>
        <c:ser>
          <c:idx val="0"/>
          <c:order val="0"/>
          <c:tx>
            <c:strRef>
              <c:f>Bank.T2!$F$1</c:f>
              <c:strCache>
                <c:ptCount val="1"/>
                <c:pt idx="0">
                  <c:v>Gan/Per Tot.</c:v>
                </c:pt>
              </c:strCache>
            </c:strRef>
          </c:tx>
          <c:spPr>
            <a:ln w="25400"/>
          </c:spPr>
          <c:marker>
            <c:symbol val="circle"/>
            <c:size val="4"/>
          </c:marker>
          <c:cat>
            <c:strRef>
              <c:f>Bank.T2!$A$2:$A$25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Bank.T2!$F$2:$F$25</c:f>
              <c:numCache>
                <c:formatCode>0.00_ ;[Red]\-0.00\ </c:formatCode>
                <c:ptCount val="24"/>
                <c:pt idx="0">
                  <c:v>0</c:v>
                </c:pt>
                <c:pt idx="1">
                  <c:v>0</c:v>
                </c:pt>
                <c:pt idx="2">
                  <c:v>5.5</c:v>
                </c:pt>
                <c:pt idx="3">
                  <c:v>-15.5</c:v>
                </c:pt>
                <c:pt idx="4">
                  <c:v>-11.189999999999998</c:v>
                </c:pt>
                <c:pt idx="5">
                  <c:v>-19.090000000000003</c:v>
                </c:pt>
              </c:numCache>
            </c:numRef>
          </c:val>
        </c:ser>
        <c:marker val="1"/>
        <c:axId val="150559360"/>
        <c:axId val="150565248"/>
      </c:lineChart>
      <c:catAx>
        <c:axId val="150559360"/>
        <c:scaling>
          <c:orientation val="minMax"/>
        </c:scaling>
        <c:axPos val="b"/>
        <c:numFmt formatCode="General" sourceLinked="1"/>
        <c:tickLblPos val="none"/>
        <c:crossAx val="150565248"/>
        <c:crosses val="autoZero"/>
        <c:auto val="1"/>
        <c:lblAlgn val="ctr"/>
        <c:lblOffset val="100"/>
      </c:catAx>
      <c:valAx>
        <c:axId val="150565248"/>
        <c:scaling>
          <c:orientation val="minMax"/>
        </c:scaling>
        <c:axPos val="l"/>
        <c:majorGridlines/>
        <c:numFmt formatCode="0.00_ ;[Red]\-0.00\ " sourceLinked="1"/>
        <c:tickLblPos val="nextTo"/>
        <c:crossAx val="15055936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Yield Tot.</a:t>
            </a:r>
          </a:p>
        </c:rich>
      </c:tx>
    </c:title>
    <c:plotArea>
      <c:layout/>
      <c:lineChart>
        <c:grouping val="standard"/>
        <c:ser>
          <c:idx val="0"/>
          <c:order val="0"/>
          <c:tx>
            <c:strRef>
              <c:f>Bank.T2!$I$1</c:f>
              <c:strCache>
                <c:ptCount val="1"/>
                <c:pt idx="0">
                  <c:v>Yield Tot.</c:v>
                </c:pt>
              </c:strCache>
            </c:strRef>
          </c:tx>
          <c:spPr>
            <a:ln w="25400"/>
          </c:spPr>
          <c:marker>
            <c:symbol val="circle"/>
            <c:size val="4"/>
          </c:marker>
          <c:cat>
            <c:strRef>
              <c:f>Bank.T2!$A$2:$A$25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Bank.T2!$I$2:$I$25</c:f>
              <c:numCache>
                <c:formatCode>0.00%</c:formatCode>
                <c:ptCount val="24"/>
                <c:pt idx="0">
                  <c:v>0</c:v>
                </c:pt>
                <c:pt idx="1">
                  <c:v>0</c:v>
                </c:pt>
                <c:pt idx="2">
                  <c:v>0.55000000000000004</c:v>
                </c:pt>
                <c:pt idx="3">
                  <c:v>-0.5</c:v>
                </c:pt>
                <c:pt idx="4">
                  <c:v>-0.26642857142857135</c:v>
                </c:pt>
                <c:pt idx="5">
                  <c:v>-0.36018867924528308</c:v>
                </c:pt>
              </c:numCache>
            </c:numRef>
          </c:val>
        </c:ser>
        <c:marker val="1"/>
        <c:axId val="150572416"/>
        <c:axId val="150598784"/>
      </c:lineChart>
      <c:catAx>
        <c:axId val="150572416"/>
        <c:scaling>
          <c:orientation val="minMax"/>
        </c:scaling>
        <c:axPos val="b"/>
        <c:numFmt formatCode="General" sourceLinked="1"/>
        <c:tickLblPos val="none"/>
        <c:crossAx val="150598784"/>
        <c:crosses val="autoZero"/>
        <c:auto val="1"/>
        <c:lblAlgn val="ctr"/>
        <c:lblOffset val="100"/>
      </c:catAx>
      <c:valAx>
        <c:axId val="150598784"/>
        <c:scaling>
          <c:orientation val="minMax"/>
        </c:scaling>
        <c:axPos val="l"/>
        <c:majorGridlines/>
        <c:numFmt formatCode="0.00%" sourceLinked="1"/>
        <c:tickLblPos val="nextTo"/>
        <c:crossAx val="150572416"/>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Bank</a:t>
            </a:r>
          </a:p>
        </c:rich>
      </c:tx>
    </c:title>
    <c:plotArea>
      <c:layout/>
      <c:lineChart>
        <c:grouping val="standard"/>
        <c:ser>
          <c:idx val="0"/>
          <c:order val="0"/>
          <c:tx>
            <c:strRef>
              <c:f>Bank.F1!$H$1</c:f>
              <c:strCache>
                <c:ptCount val="1"/>
                <c:pt idx="0">
                  <c:v>Bank</c:v>
                </c:pt>
              </c:strCache>
            </c:strRef>
          </c:tx>
          <c:spPr>
            <a:ln w="25400"/>
          </c:spPr>
          <c:marker>
            <c:symbol val="circle"/>
            <c:size val="4"/>
          </c:marker>
          <c:cat>
            <c:strRef>
              <c:f>Bank.F1!$A$2:$A$25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Bank.F1!$H$2:$H$25</c:f>
              <c:numCache>
                <c:formatCode>#,##0.00\ "€"</c:formatCode>
                <c:ptCount val="24"/>
                <c:pt idx="0">
                  <c:v>0</c:v>
                </c:pt>
                <c:pt idx="1">
                  <c:v>107</c:v>
                </c:pt>
                <c:pt idx="2">
                  <c:v>101</c:v>
                </c:pt>
                <c:pt idx="3">
                  <c:v>103.75</c:v>
                </c:pt>
                <c:pt idx="4">
                  <c:v>97.75</c:v>
                </c:pt>
                <c:pt idx="5">
                  <c:v>107</c:v>
                </c:pt>
                <c:pt idx="6">
                  <c:v>101</c:v>
                </c:pt>
              </c:numCache>
            </c:numRef>
          </c:val>
        </c:ser>
        <c:marker val="1"/>
        <c:axId val="148137856"/>
        <c:axId val="148139392"/>
      </c:lineChart>
      <c:catAx>
        <c:axId val="148137856"/>
        <c:scaling>
          <c:orientation val="minMax"/>
        </c:scaling>
        <c:axPos val="b"/>
        <c:numFmt formatCode="General" sourceLinked="1"/>
        <c:tickLblPos val="none"/>
        <c:crossAx val="148139392"/>
        <c:crossesAt val="50"/>
        <c:auto val="1"/>
        <c:lblAlgn val="ctr"/>
        <c:lblOffset val="100"/>
      </c:catAx>
      <c:valAx>
        <c:axId val="148139392"/>
        <c:scaling>
          <c:orientation val="minMax"/>
          <c:min val="40"/>
        </c:scaling>
        <c:axPos val="l"/>
        <c:majorGridlines/>
        <c:numFmt formatCode="#,##0.00\ &quot;€&quot;" sourceLinked="1"/>
        <c:tickLblPos val="nextTo"/>
        <c:crossAx val="148137856"/>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Bank</a:t>
            </a:r>
          </a:p>
        </c:rich>
      </c:tx>
      <c:layout/>
    </c:title>
    <c:plotArea>
      <c:layout/>
      <c:lineChart>
        <c:grouping val="standard"/>
        <c:ser>
          <c:idx val="0"/>
          <c:order val="0"/>
          <c:tx>
            <c:strRef>
              <c:f>Bank.T2!$H$1</c:f>
              <c:strCache>
                <c:ptCount val="1"/>
                <c:pt idx="0">
                  <c:v>Bank</c:v>
                </c:pt>
              </c:strCache>
            </c:strRef>
          </c:tx>
          <c:spPr>
            <a:ln w="25400"/>
          </c:spPr>
          <c:marker>
            <c:symbol val="circle"/>
            <c:size val="4"/>
          </c:marker>
          <c:cat>
            <c:strRef>
              <c:f>Bank.T2!$A$2:$A$25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Bank.T2!$H$2:$H$25</c:f>
              <c:numCache>
                <c:formatCode>#,##0.00\ "€"</c:formatCode>
                <c:ptCount val="24"/>
                <c:pt idx="0">
                  <c:v>0</c:v>
                </c:pt>
                <c:pt idx="1">
                  <c:v>100</c:v>
                </c:pt>
                <c:pt idx="2">
                  <c:v>105.5</c:v>
                </c:pt>
                <c:pt idx="3">
                  <c:v>84.5</c:v>
                </c:pt>
                <c:pt idx="4">
                  <c:v>88.81</c:v>
                </c:pt>
                <c:pt idx="5">
                  <c:v>80.91</c:v>
                </c:pt>
              </c:numCache>
            </c:numRef>
          </c:val>
        </c:ser>
        <c:marker val="1"/>
        <c:axId val="150638976"/>
        <c:axId val="150640512"/>
      </c:lineChart>
      <c:catAx>
        <c:axId val="150638976"/>
        <c:scaling>
          <c:orientation val="minMax"/>
        </c:scaling>
        <c:axPos val="b"/>
        <c:numFmt formatCode="General" sourceLinked="1"/>
        <c:tickLblPos val="none"/>
        <c:crossAx val="150640512"/>
        <c:crossesAt val="50"/>
        <c:auto val="1"/>
        <c:lblAlgn val="ctr"/>
        <c:lblOffset val="100"/>
      </c:catAx>
      <c:valAx>
        <c:axId val="150640512"/>
        <c:scaling>
          <c:orientation val="minMax"/>
          <c:min val="40"/>
        </c:scaling>
        <c:axPos val="l"/>
        <c:majorGridlines/>
        <c:numFmt formatCode="#,##0.00\ &quot;€&quot;" sourceLinked="1"/>
        <c:tickLblPos val="nextTo"/>
        <c:crossAx val="150638976"/>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s-ES"/>
  <c:chart>
    <c:plotArea>
      <c:layout/>
      <c:lineChart>
        <c:grouping val="standard"/>
        <c:ser>
          <c:idx val="0"/>
          <c:order val="0"/>
          <c:marker>
            <c:symbol val="none"/>
          </c:marker>
          <c:val>
            <c:numRef>
              <c:f>'TODOS (2)'!$N$1:$N$175</c:f>
              <c:numCache>
                <c:formatCode>0.00</c:formatCode>
                <c:ptCount val="175"/>
                <c:pt idx="0" formatCode="General">
                  <c:v>0</c:v>
                </c:pt>
                <c:pt idx="1">
                  <c:v>3.75</c:v>
                </c:pt>
                <c:pt idx="2">
                  <c:v>5.91</c:v>
                </c:pt>
                <c:pt idx="3">
                  <c:v>0.91000000000000014</c:v>
                </c:pt>
                <c:pt idx="4">
                  <c:v>-4.09</c:v>
                </c:pt>
                <c:pt idx="5">
                  <c:v>-4.09</c:v>
                </c:pt>
                <c:pt idx="6">
                  <c:v>4.16</c:v>
                </c:pt>
                <c:pt idx="7">
                  <c:v>6.76</c:v>
                </c:pt>
                <c:pt idx="8">
                  <c:v>9.51</c:v>
                </c:pt>
                <c:pt idx="9">
                  <c:v>23.759999999999998</c:v>
                </c:pt>
                <c:pt idx="10">
                  <c:v>18.759999999999998</c:v>
                </c:pt>
                <c:pt idx="11">
                  <c:v>13.759999999999998</c:v>
                </c:pt>
                <c:pt idx="12">
                  <c:v>8.759999999999998</c:v>
                </c:pt>
                <c:pt idx="13">
                  <c:v>3.759999999999998</c:v>
                </c:pt>
                <c:pt idx="14">
                  <c:v>-1.240000000000002</c:v>
                </c:pt>
                <c:pt idx="15">
                  <c:v>-2.240000000000002</c:v>
                </c:pt>
                <c:pt idx="16">
                  <c:v>-2.240000000000002</c:v>
                </c:pt>
                <c:pt idx="17">
                  <c:v>4.509999999999998</c:v>
                </c:pt>
                <c:pt idx="18">
                  <c:v>3.509999999999998</c:v>
                </c:pt>
                <c:pt idx="19">
                  <c:v>16.509999999999998</c:v>
                </c:pt>
                <c:pt idx="20">
                  <c:v>11.509999999999998</c:v>
                </c:pt>
                <c:pt idx="21">
                  <c:v>17.759999999999998</c:v>
                </c:pt>
                <c:pt idx="22">
                  <c:v>12.759999999999998</c:v>
                </c:pt>
                <c:pt idx="23">
                  <c:v>7.759999999999998</c:v>
                </c:pt>
                <c:pt idx="24">
                  <c:v>11.759999999999998</c:v>
                </c:pt>
                <c:pt idx="25">
                  <c:v>10.759999999999998</c:v>
                </c:pt>
                <c:pt idx="26">
                  <c:v>5.759999999999998</c:v>
                </c:pt>
                <c:pt idx="27">
                  <c:v>21.31</c:v>
                </c:pt>
                <c:pt idx="28">
                  <c:v>26.159999999999997</c:v>
                </c:pt>
                <c:pt idx="29">
                  <c:v>25.159999999999997</c:v>
                </c:pt>
                <c:pt idx="30">
                  <c:v>20.159999999999997</c:v>
                </c:pt>
                <c:pt idx="31">
                  <c:v>15.159999999999997</c:v>
                </c:pt>
                <c:pt idx="32">
                  <c:v>24.359999999999996</c:v>
                </c:pt>
                <c:pt idx="33">
                  <c:v>23.359999999999996</c:v>
                </c:pt>
                <c:pt idx="34">
                  <c:v>34.86</c:v>
                </c:pt>
                <c:pt idx="35">
                  <c:v>29.86</c:v>
                </c:pt>
                <c:pt idx="36">
                  <c:v>24.86</c:v>
                </c:pt>
                <c:pt idx="37">
                  <c:v>19.86</c:v>
                </c:pt>
                <c:pt idx="38">
                  <c:v>18.86</c:v>
                </c:pt>
                <c:pt idx="39">
                  <c:v>26.36</c:v>
                </c:pt>
                <c:pt idx="40">
                  <c:v>30.66</c:v>
                </c:pt>
                <c:pt idx="41">
                  <c:v>36.81</c:v>
                </c:pt>
                <c:pt idx="42">
                  <c:v>40.46</c:v>
                </c:pt>
                <c:pt idx="43">
                  <c:v>35.46</c:v>
                </c:pt>
                <c:pt idx="44">
                  <c:v>34.46</c:v>
                </c:pt>
                <c:pt idx="45">
                  <c:v>37.06</c:v>
                </c:pt>
                <c:pt idx="46">
                  <c:v>37.06</c:v>
                </c:pt>
                <c:pt idx="47">
                  <c:v>36.06</c:v>
                </c:pt>
                <c:pt idx="48">
                  <c:v>31.060000000000002</c:v>
                </c:pt>
                <c:pt idx="49">
                  <c:v>31.060000000000002</c:v>
                </c:pt>
                <c:pt idx="50">
                  <c:v>37.11</c:v>
                </c:pt>
                <c:pt idx="51">
                  <c:v>42.46</c:v>
                </c:pt>
                <c:pt idx="52">
                  <c:v>47.51</c:v>
                </c:pt>
                <c:pt idx="53">
                  <c:v>53.91</c:v>
                </c:pt>
                <c:pt idx="54">
                  <c:v>48.91</c:v>
                </c:pt>
                <c:pt idx="55">
                  <c:v>47.91</c:v>
                </c:pt>
                <c:pt idx="56">
                  <c:v>54.309999999999995</c:v>
                </c:pt>
                <c:pt idx="57">
                  <c:v>53.309999999999995</c:v>
                </c:pt>
                <c:pt idx="58">
                  <c:v>57.059999999999995</c:v>
                </c:pt>
                <c:pt idx="59">
                  <c:v>57.059999999999995</c:v>
                </c:pt>
                <c:pt idx="60">
                  <c:v>57.059999999999995</c:v>
                </c:pt>
                <c:pt idx="61">
                  <c:v>57.059999999999995</c:v>
                </c:pt>
                <c:pt idx="62">
                  <c:v>67.06</c:v>
                </c:pt>
                <c:pt idx="63">
                  <c:v>66.06</c:v>
                </c:pt>
                <c:pt idx="64">
                  <c:v>65.06</c:v>
                </c:pt>
                <c:pt idx="65">
                  <c:v>64.06</c:v>
                </c:pt>
                <c:pt idx="66">
                  <c:v>59.06</c:v>
                </c:pt>
                <c:pt idx="67">
                  <c:v>56.06</c:v>
                </c:pt>
                <c:pt idx="68">
                  <c:v>67.81</c:v>
                </c:pt>
                <c:pt idx="69">
                  <c:v>62.81</c:v>
                </c:pt>
                <c:pt idx="70">
                  <c:v>57.81</c:v>
                </c:pt>
                <c:pt idx="71">
                  <c:v>52.81</c:v>
                </c:pt>
                <c:pt idx="72">
                  <c:v>52.81</c:v>
                </c:pt>
                <c:pt idx="73">
                  <c:v>58.31</c:v>
                </c:pt>
                <c:pt idx="74">
                  <c:v>64.81</c:v>
                </c:pt>
                <c:pt idx="75">
                  <c:v>61.81</c:v>
                </c:pt>
                <c:pt idx="76">
                  <c:v>58.81</c:v>
                </c:pt>
                <c:pt idx="77">
                  <c:v>57.81</c:v>
                </c:pt>
                <c:pt idx="78">
                  <c:v>52.81</c:v>
                </c:pt>
                <c:pt idx="79">
                  <c:v>51.81</c:v>
                </c:pt>
                <c:pt idx="80">
                  <c:v>46.81</c:v>
                </c:pt>
                <c:pt idx="81">
                  <c:v>45.81</c:v>
                </c:pt>
                <c:pt idx="82">
                  <c:v>40.81</c:v>
                </c:pt>
                <c:pt idx="83">
                  <c:v>53.06</c:v>
                </c:pt>
                <c:pt idx="84">
                  <c:v>60.31</c:v>
                </c:pt>
                <c:pt idx="85">
                  <c:v>67.41</c:v>
                </c:pt>
                <c:pt idx="86">
                  <c:v>62.41</c:v>
                </c:pt>
                <c:pt idx="87">
                  <c:v>64.61999999999999</c:v>
                </c:pt>
                <c:pt idx="88">
                  <c:v>63.61999999999999</c:v>
                </c:pt>
                <c:pt idx="89">
                  <c:v>58.61999999999999</c:v>
                </c:pt>
                <c:pt idx="90">
                  <c:v>53.61999999999999</c:v>
                </c:pt>
                <c:pt idx="91">
                  <c:v>64.36999999999999</c:v>
                </c:pt>
                <c:pt idx="92">
                  <c:v>63.36999999999999</c:v>
                </c:pt>
                <c:pt idx="93">
                  <c:v>63.36999999999999</c:v>
                </c:pt>
                <c:pt idx="94">
                  <c:v>58.36999999999999</c:v>
                </c:pt>
                <c:pt idx="95">
                  <c:v>53.36999999999999</c:v>
                </c:pt>
                <c:pt idx="96">
                  <c:v>48.36999999999999</c:v>
                </c:pt>
                <c:pt idx="97">
                  <c:v>43.36999999999999</c:v>
                </c:pt>
                <c:pt idx="98">
                  <c:v>38.36999999999999</c:v>
                </c:pt>
                <c:pt idx="99">
                  <c:v>33.36999999999999</c:v>
                </c:pt>
                <c:pt idx="100">
                  <c:v>39.86999999999999</c:v>
                </c:pt>
                <c:pt idx="101">
                  <c:v>45.36999999999999</c:v>
                </c:pt>
                <c:pt idx="102">
                  <c:v>52.019999999999989</c:v>
                </c:pt>
                <c:pt idx="103">
                  <c:v>47.019999999999989</c:v>
                </c:pt>
                <c:pt idx="104">
                  <c:v>55.019999999999989</c:v>
                </c:pt>
                <c:pt idx="105">
                  <c:v>64.269999999999982</c:v>
                </c:pt>
                <c:pt idx="106">
                  <c:v>59.269999999999982</c:v>
                </c:pt>
                <c:pt idx="107">
                  <c:v>54.269999999999982</c:v>
                </c:pt>
                <c:pt idx="108">
                  <c:v>49.269999999999982</c:v>
                </c:pt>
                <c:pt idx="109">
                  <c:v>54.269999999999982</c:v>
                </c:pt>
                <c:pt idx="110">
                  <c:v>58.019999999999982</c:v>
                </c:pt>
                <c:pt idx="111">
                  <c:v>65.119999999999976</c:v>
                </c:pt>
                <c:pt idx="112">
                  <c:v>85.119999999999976</c:v>
                </c:pt>
                <c:pt idx="113">
                  <c:v>80.119999999999976</c:v>
                </c:pt>
                <c:pt idx="114">
                  <c:v>84.869999999999976</c:v>
                </c:pt>
                <c:pt idx="115">
                  <c:v>83.869999999999976</c:v>
                </c:pt>
                <c:pt idx="116">
                  <c:v>88.019999999999982</c:v>
                </c:pt>
                <c:pt idx="117">
                  <c:v>87.019999999999982</c:v>
                </c:pt>
                <c:pt idx="118">
                  <c:v>86.519999999999982</c:v>
                </c:pt>
                <c:pt idx="119">
                  <c:v>90.219999999999985</c:v>
                </c:pt>
                <c:pt idx="120">
                  <c:v>85.219999999999985</c:v>
                </c:pt>
                <c:pt idx="121">
                  <c:v>85.219999999999985</c:v>
                </c:pt>
                <c:pt idx="122">
                  <c:v>89.919999999999987</c:v>
                </c:pt>
                <c:pt idx="123">
                  <c:v>88.919999999999987</c:v>
                </c:pt>
                <c:pt idx="124">
                  <c:v>83.919999999999987</c:v>
                </c:pt>
                <c:pt idx="125">
                  <c:v>78.919999999999987</c:v>
                </c:pt>
                <c:pt idx="126">
                  <c:v>84.36999999999999</c:v>
                </c:pt>
                <c:pt idx="127">
                  <c:v>79.36999999999999</c:v>
                </c:pt>
                <c:pt idx="128">
                  <c:v>86.969999999999985</c:v>
                </c:pt>
                <c:pt idx="129">
                  <c:v>89.199999999999989</c:v>
                </c:pt>
                <c:pt idx="130">
                  <c:v>88.199999999999989</c:v>
                </c:pt>
                <c:pt idx="131">
                  <c:v>87.199999999999989</c:v>
                </c:pt>
                <c:pt idx="132">
                  <c:v>82.199999999999989</c:v>
                </c:pt>
                <c:pt idx="133">
                  <c:v>87.199999999999989</c:v>
                </c:pt>
                <c:pt idx="134">
                  <c:v>87.199999999999989</c:v>
                </c:pt>
                <c:pt idx="135">
                  <c:v>90.699999999999989</c:v>
                </c:pt>
                <c:pt idx="136">
                  <c:v>98.549999999999983</c:v>
                </c:pt>
                <c:pt idx="137">
                  <c:v>112.04999999999998</c:v>
                </c:pt>
                <c:pt idx="138">
                  <c:v>111.04999999999998</c:v>
                </c:pt>
                <c:pt idx="139">
                  <c:v>110.04999999999998</c:v>
                </c:pt>
                <c:pt idx="140">
                  <c:v>105.04999999999998</c:v>
                </c:pt>
                <c:pt idx="141">
                  <c:v>100.04999999999998</c:v>
                </c:pt>
                <c:pt idx="142">
                  <c:v>95.049999999999983</c:v>
                </c:pt>
                <c:pt idx="143">
                  <c:v>97.149999999999977</c:v>
                </c:pt>
                <c:pt idx="144">
                  <c:v>92.149999999999977</c:v>
                </c:pt>
                <c:pt idx="145">
                  <c:v>95.799999999999983</c:v>
                </c:pt>
                <c:pt idx="146">
                  <c:v>90.799999999999983</c:v>
                </c:pt>
                <c:pt idx="147">
                  <c:v>85.799999999999983</c:v>
                </c:pt>
                <c:pt idx="148">
                  <c:v>84.799999999999983</c:v>
                </c:pt>
                <c:pt idx="149">
                  <c:v>79.799999999999983</c:v>
                </c:pt>
                <c:pt idx="150">
                  <c:v>78.799999999999983</c:v>
                </c:pt>
                <c:pt idx="151">
                  <c:v>73.799999999999983</c:v>
                </c:pt>
                <c:pt idx="152">
                  <c:v>79.549999999999983</c:v>
                </c:pt>
                <c:pt idx="153">
                  <c:v>74.549999999999983</c:v>
                </c:pt>
                <c:pt idx="154">
                  <c:v>69.549999999999983</c:v>
                </c:pt>
                <c:pt idx="155">
                  <c:v>64.549999999999983</c:v>
                </c:pt>
                <c:pt idx="156">
                  <c:v>59.549999999999983</c:v>
                </c:pt>
                <c:pt idx="157">
                  <c:v>54.549999999999983</c:v>
                </c:pt>
                <c:pt idx="158">
                  <c:v>49.549999999999983</c:v>
                </c:pt>
                <c:pt idx="159">
                  <c:v>44.549999999999983</c:v>
                </c:pt>
                <c:pt idx="160">
                  <c:v>39.549999999999983</c:v>
                </c:pt>
                <c:pt idx="161">
                  <c:v>34.549999999999983</c:v>
                </c:pt>
                <c:pt idx="162">
                  <c:v>39.449999999999982</c:v>
                </c:pt>
                <c:pt idx="163">
                  <c:v>34.449999999999982</c:v>
                </c:pt>
                <c:pt idx="164">
                  <c:v>49.949999999999982</c:v>
                </c:pt>
                <c:pt idx="165">
                  <c:v>44.949999999999982</c:v>
                </c:pt>
                <c:pt idx="166">
                  <c:v>50.799999999999983</c:v>
                </c:pt>
                <c:pt idx="167">
                  <c:v>45.799999999999983</c:v>
                </c:pt>
                <c:pt idx="168">
                  <c:v>49.549999999999983</c:v>
                </c:pt>
                <c:pt idx="169">
                  <c:v>53.799999999999983</c:v>
                </c:pt>
                <c:pt idx="170">
                  <c:v>48.799999999999983</c:v>
                </c:pt>
              </c:numCache>
            </c:numRef>
          </c:val>
        </c:ser>
        <c:marker val="1"/>
        <c:axId val="150815872"/>
        <c:axId val="150817408"/>
      </c:lineChart>
      <c:catAx>
        <c:axId val="150815872"/>
        <c:scaling>
          <c:orientation val="minMax"/>
        </c:scaling>
        <c:axPos val="b"/>
        <c:tickLblPos val="nextTo"/>
        <c:crossAx val="150817408"/>
        <c:crosses val="autoZero"/>
        <c:auto val="1"/>
        <c:lblAlgn val="ctr"/>
        <c:lblOffset val="100"/>
      </c:catAx>
      <c:valAx>
        <c:axId val="150817408"/>
        <c:scaling>
          <c:orientation val="minMax"/>
        </c:scaling>
        <c:axPos val="l"/>
        <c:majorGridlines/>
        <c:numFmt formatCode="General" sourceLinked="1"/>
        <c:tickLblPos val="nextTo"/>
        <c:crossAx val="150815872"/>
        <c:crosses val="autoZero"/>
        <c:crossBetween val="between"/>
      </c:valAx>
    </c:plotArea>
    <c:plotVisOnly val="1"/>
  </c:chart>
  <c:printSettings>
    <c:headerFooter/>
    <c:pageMargins b="0.75000000000000011" l="0.70000000000000007" r="0.70000000000000007" t="0.75000000000000011" header="0.30000000000000004" footer="0.30000000000000004"/>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s-ES"/>
  <c:chart>
    <c:plotArea>
      <c:layout/>
      <c:lineChart>
        <c:grouping val="standard"/>
        <c:ser>
          <c:idx val="0"/>
          <c:order val="0"/>
          <c:marker>
            <c:symbol val="none"/>
          </c:marker>
          <c:val>
            <c:numRef>
              <c:f>'TODOS (4)'!$N$1:$N$175</c:f>
              <c:numCache>
                <c:formatCode>0.00</c:formatCode>
                <c:ptCount val="175"/>
                <c:pt idx="0" formatCode="General">
                  <c:v>0</c:v>
                </c:pt>
                <c:pt idx="1">
                  <c:v>0</c:v>
                </c:pt>
                <c:pt idx="2">
                  <c:v>11.5</c:v>
                </c:pt>
                <c:pt idx="3">
                  <c:v>22.25</c:v>
                </c:pt>
                <c:pt idx="4">
                  <c:v>17.25</c:v>
                </c:pt>
                <c:pt idx="5">
                  <c:v>25.5</c:v>
                </c:pt>
                <c:pt idx="6">
                  <c:v>20.5</c:v>
                </c:pt>
                <c:pt idx="7">
                  <c:v>27.25</c:v>
                </c:pt>
                <c:pt idx="8">
                  <c:v>33.65</c:v>
                </c:pt>
                <c:pt idx="9">
                  <c:v>40.049999999999997</c:v>
                </c:pt>
                <c:pt idx="10">
                  <c:v>46.3</c:v>
                </c:pt>
                <c:pt idx="11">
                  <c:v>41.3</c:v>
                </c:pt>
                <c:pt idx="12">
                  <c:v>46.349999999999994</c:v>
                </c:pt>
                <c:pt idx="13">
                  <c:v>51.249999999999993</c:v>
                </c:pt>
                <c:pt idx="14">
                  <c:v>46.249999999999993</c:v>
                </c:pt>
                <c:pt idx="15">
                  <c:v>49.999999999999993</c:v>
                </c:pt>
                <c:pt idx="16">
                  <c:v>44.999999999999993</c:v>
                </c:pt>
                <c:pt idx="17">
                  <c:v>60.499999999999993</c:v>
                </c:pt>
                <c:pt idx="18">
                  <c:v>74</c:v>
                </c:pt>
                <c:pt idx="19">
                  <c:v>69</c:v>
                </c:pt>
                <c:pt idx="20">
                  <c:v>64</c:v>
                </c:pt>
                <c:pt idx="21">
                  <c:v>75.75</c:v>
                </c:pt>
                <c:pt idx="22">
                  <c:v>70.75</c:v>
                </c:pt>
                <c:pt idx="23">
                  <c:v>65.75</c:v>
                </c:pt>
                <c:pt idx="24">
                  <c:v>60.75</c:v>
                </c:pt>
                <c:pt idx="25">
                  <c:v>55.75</c:v>
                </c:pt>
                <c:pt idx="26">
                  <c:v>65</c:v>
                </c:pt>
                <c:pt idx="27">
                  <c:v>74.2</c:v>
                </c:pt>
                <c:pt idx="28">
                  <c:v>69.2</c:v>
                </c:pt>
                <c:pt idx="29">
                  <c:v>64.2</c:v>
                </c:pt>
                <c:pt idx="30">
                  <c:v>59.2</c:v>
                </c:pt>
                <c:pt idx="31">
                  <c:v>54.2</c:v>
                </c:pt>
                <c:pt idx="32">
                  <c:v>49.2</c:v>
                </c:pt>
                <c:pt idx="33">
                  <c:v>44.2</c:v>
                </c:pt>
                <c:pt idx="34">
                  <c:v>52.2</c:v>
                </c:pt>
                <c:pt idx="35">
                  <c:v>60.050000000000004</c:v>
                </c:pt>
                <c:pt idx="36">
                  <c:v>55.050000000000004</c:v>
                </c:pt>
                <c:pt idx="37">
                  <c:v>62.650000000000006</c:v>
                </c:pt>
                <c:pt idx="38">
                  <c:v>57.650000000000006</c:v>
                </c:pt>
                <c:pt idx="39">
                  <c:v>64.900000000000006</c:v>
                </c:pt>
                <c:pt idx="40">
                  <c:v>59.900000000000006</c:v>
                </c:pt>
                <c:pt idx="41">
                  <c:v>67</c:v>
                </c:pt>
                <c:pt idx="42">
                  <c:v>62</c:v>
                </c:pt>
                <c:pt idx="43">
                  <c:v>57</c:v>
                </c:pt>
                <c:pt idx="44">
                  <c:v>52</c:v>
                </c:pt>
                <c:pt idx="45">
                  <c:v>47</c:v>
                </c:pt>
                <c:pt idx="46">
                  <c:v>53.65</c:v>
                </c:pt>
                <c:pt idx="47">
                  <c:v>48.65</c:v>
                </c:pt>
                <c:pt idx="48">
                  <c:v>55.15</c:v>
                </c:pt>
                <c:pt idx="49">
                  <c:v>61.3</c:v>
                </c:pt>
                <c:pt idx="50">
                  <c:v>56.3</c:v>
                </c:pt>
                <c:pt idx="51">
                  <c:v>51.3</c:v>
                </c:pt>
                <c:pt idx="52">
                  <c:v>57.15</c:v>
                </c:pt>
                <c:pt idx="53">
                  <c:v>52.15</c:v>
                </c:pt>
                <c:pt idx="54">
                  <c:v>47.15</c:v>
                </c:pt>
                <c:pt idx="55">
                  <c:v>52.9</c:v>
                </c:pt>
                <c:pt idx="56">
                  <c:v>47.9</c:v>
                </c:pt>
                <c:pt idx="57">
                  <c:v>53.4</c:v>
                </c:pt>
                <c:pt idx="58">
                  <c:v>48.4</c:v>
                </c:pt>
                <c:pt idx="59">
                  <c:v>53.849999999999994</c:v>
                </c:pt>
                <c:pt idx="60">
                  <c:v>48.849999999999994</c:v>
                </c:pt>
                <c:pt idx="61">
                  <c:v>53.849999999999994</c:v>
                </c:pt>
                <c:pt idx="62">
                  <c:v>58.849999999999994</c:v>
                </c:pt>
                <c:pt idx="63">
                  <c:v>63.699999999999996</c:v>
                </c:pt>
                <c:pt idx="64">
                  <c:v>68.449999999999989</c:v>
                </c:pt>
                <c:pt idx="65">
                  <c:v>63.449999999999989</c:v>
                </c:pt>
                <c:pt idx="66">
                  <c:v>58.449999999999989</c:v>
                </c:pt>
                <c:pt idx="67">
                  <c:v>53.449999999999989</c:v>
                </c:pt>
                <c:pt idx="68">
                  <c:v>57.599999999999987</c:v>
                </c:pt>
                <c:pt idx="69">
                  <c:v>61.349999999999987</c:v>
                </c:pt>
                <c:pt idx="70">
                  <c:v>65.099999999999994</c:v>
                </c:pt>
                <c:pt idx="71">
                  <c:v>68.75</c:v>
                </c:pt>
                <c:pt idx="72">
                  <c:v>72.400000000000006</c:v>
                </c:pt>
                <c:pt idx="73">
                  <c:v>75.150000000000006</c:v>
                </c:pt>
                <c:pt idx="74">
                  <c:v>70.150000000000006</c:v>
                </c:pt>
                <c:pt idx="75">
                  <c:v>70.150000000000006</c:v>
                </c:pt>
                <c:pt idx="76">
                  <c:v>65.150000000000006</c:v>
                </c:pt>
                <c:pt idx="77">
                  <c:v>72.25</c:v>
                </c:pt>
                <c:pt idx="78">
                  <c:v>67.25</c:v>
                </c:pt>
                <c:pt idx="79">
                  <c:v>73.3</c:v>
                </c:pt>
                <c:pt idx="80">
                  <c:v>73.3</c:v>
                </c:pt>
                <c:pt idx="81">
                  <c:v>73.3</c:v>
                </c:pt>
                <c:pt idx="82">
                  <c:v>73.3</c:v>
                </c:pt>
                <c:pt idx="83">
                  <c:v>78.649999999999991</c:v>
                </c:pt>
                <c:pt idx="84">
                  <c:v>73.649999999999991</c:v>
                </c:pt>
                <c:pt idx="85">
                  <c:v>78.349999999999994</c:v>
                </c:pt>
                <c:pt idx="86">
                  <c:v>73.349999999999994</c:v>
                </c:pt>
                <c:pt idx="87">
                  <c:v>77.649999999999991</c:v>
                </c:pt>
                <c:pt idx="88">
                  <c:v>72.649999999999991</c:v>
                </c:pt>
                <c:pt idx="89">
                  <c:v>76.399999999999991</c:v>
                </c:pt>
                <c:pt idx="90">
                  <c:v>80.099999999999994</c:v>
                </c:pt>
                <c:pt idx="91">
                  <c:v>83.6</c:v>
                </c:pt>
                <c:pt idx="92">
                  <c:v>78.599999999999994</c:v>
                </c:pt>
                <c:pt idx="93">
                  <c:v>73.599999999999994</c:v>
                </c:pt>
                <c:pt idx="94">
                  <c:v>68.599999999999994</c:v>
                </c:pt>
                <c:pt idx="95">
                  <c:v>63.599999999999994</c:v>
                </c:pt>
                <c:pt idx="96">
                  <c:v>58.599999999999994</c:v>
                </c:pt>
                <c:pt idx="97">
                  <c:v>53.599999999999994</c:v>
                </c:pt>
                <c:pt idx="98">
                  <c:v>73.599999999999994</c:v>
                </c:pt>
                <c:pt idx="99">
                  <c:v>68.599999999999994</c:v>
                </c:pt>
                <c:pt idx="100">
                  <c:v>63.599999999999994</c:v>
                </c:pt>
                <c:pt idx="101">
                  <c:v>58.599999999999994</c:v>
                </c:pt>
                <c:pt idx="102">
                  <c:v>53.599999999999994</c:v>
                </c:pt>
                <c:pt idx="103">
                  <c:v>48.599999999999994</c:v>
                </c:pt>
                <c:pt idx="104">
                  <c:v>64.149999999999991</c:v>
                </c:pt>
                <c:pt idx="105">
                  <c:v>59.149999999999991</c:v>
                </c:pt>
                <c:pt idx="106">
                  <c:v>54.149999999999991</c:v>
                </c:pt>
                <c:pt idx="107">
                  <c:v>49.149999999999991</c:v>
                </c:pt>
                <c:pt idx="108">
                  <c:v>44.149999999999991</c:v>
                </c:pt>
                <c:pt idx="109">
                  <c:v>57.149999999999991</c:v>
                </c:pt>
                <c:pt idx="110">
                  <c:v>69.399999999999991</c:v>
                </c:pt>
                <c:pt idx="111">
                  <c:v>64.399999999999991</c:v>
                </c:pt>
                <c:pt idx="112">
                  <c:v>59.399999999999991</c:v>
                </c:pt>
                <c:pt idx="113">
                  <c:v>54.399999999999991</c:v>
                </c:pt>
                <c:pt idx="114">
                  <c:v>60.899999999999991</c:v>
                </c:pt>
                <c:pt idx="115">
                  <c:v>55.899999999999991</c:v>
                </c:pt>
                <c:pt idx="116">
                  <c:v>50.899999999999991</c:v>
                </c:pt>
                <c:pt idx="117">
                  <c:v>55.149999999999991</c:v>
                </c:pt>
                <c:pt idx="118">
                  <c:v>55.149999999999991</c:v>
                </c:pt>
                <c:pt idx="119">
                  <c:v>50.149999999999991</c:v>
                </c:pt>
                <c:pt idx="120">
                  <c:v>45.149999999999991</c:v>
                </c:pt>
                <c:pt idx="121">
                  <c:v>59.399999999999991</c:v>
                </c:pt>
                <c:pt idx="122">
                  <c:v>59.399999999999991</c:v>
                </c:pt>
                <c:pt idx="123">
                  <c:v>59.399999999999991</c:v>
                </c:pt>
                <c:pt idx="124">
                  <c:v>59.399999999999991</c:v>
                </c:pt>
                <c:pt idx="125">
                  <c:v>54.399999999999991</c:v>
                </c:pt>
                <c:pt idx="126">
                  <c:v>54.399999999999991</c:v>
                </c:pt>
                <c:pt idx="127">
                  <c:v>49.399999999999991</c:v>
                </c:pt>
                <c:pt idx="128">
                  <c:v>54.899999999999991</c:v>
                </c:pt>
                <c:pt idx="129">
                  <c:v>54.899999999999991</c:v>
                </c:pt>
                <c:pt idx="130">
                  <c:v>49.899999999999991</c:v>
                </c:pt>
                <c:pt idx="131">
                  <c:v>53.899999999999991</c:v>
                </c:pt>
                <c:pt idx="132">
                  <c:v>53.899999999999991</c:v>
                </c:pt>
                <c:pt idx="133">
                  <c:v>53.899999999999991</c:v>
                </c:pt>
                <c:pt idx="134">
                  <c:v>53.899999999999991</c:v>
                </c:pt>
                <c:pt idx="135">
                  <c:v>53.899999999999991</c:v>
                </c:pt>
                <c:pt idx="136">
                  <c:v>53.899999999999991</c:v>
                </c:pt>
                <c:pt idx="137">
                  <c:v>53.899999999999991</c:v>
                </c:pt>
                <c:pt idx="138">
                  <c:v>53.899999999999991</c:v>
                </c:pt>
                <c:pt idx="139">
                  <c:v>53.899999999999991</c:v>
                </c:pt>
                <c:pt idx="140">
                  <c:v>53.899999999999991</c:v>
                </c:pt>
                <c:pt idx="141">
                  <c:v>53.899999999999991</c:v>
                </c:pt>
                <c:pt idx="142">
                  <c:v>53.899999999999991</c:v>
                </c:pt>
                <c:pt idx="143">
                  <c:v>53.899999999999991</c:v>
                </c:pt>
                <c:pt idx="144">
                  <c:v>53.899999999999991</c:v>
                </c:pt>
                <c:pt idx="145">
                  <c:v>53.899999999999991</c:v>
                </c:pt>
                <c:pt idx="146">
                  <c:v>53.899999999999991</c:v>
                </c:pt>
                <c:pt idx="147">
                  <c:v>53.899999999999991</c:v>
                </c:pt>
                <c:pt idx="148">
                  <c:v>53.899999999999991</c:v>
                </c:pt>
                <c:pt idx="149">
                  <c:v>53.899999999999991</c:v>
                </c:pt>
                <c:pt idx="150">
                  <c:v>53.899999999999991</c:v>
                </c:pt>
                <c:pt idx="151">
                  <c:v>53.899999999999991</c:v>
                </c:pt>
                <c:pt idx="152">
                  <c:v>53.899999999999991</c:v>
                </c:pt>
                <c:pt idx="153">
                  <c:v>53.899999999999991</c:v>
                </c:pt>
                <c:pt idx="154">
                  <c:v>53.899999999999991</c:v>
                </c:pt>
                <c:pt idx="155">
                  <c:v>53.899999999999991</c:v>
                </c:pt>
                <c:pt idx="156">
                  <c:v>53.899999999999991</c:v>
                </c:pt>
                <c:pt idx="157">
                  <c:v>53.899999999999991</c:v>
                </c:pt>
                <c:pt idx="158">
                  <c:v>53.899999999999991</c:v>
                </c:pt>
                <c:pt idx="159">
                  <c:v>53.899999999999991</c:v>
                </c:pt>
                <c:pt idx="160">
                  <c:v>53.899999999999991</c:v>
                </c:pt>
                <c:pt idx="161">
                  <c:v>53.899999999999991</c:v>
                </c:pt>
                <c:pt idx="162">
                  <c:v>53.899999999999991</c:v>
                </c:pt>
                <c:pt idx="163">
                  <c:v>53.899999999999991</c:v>
                </c:pt>
                <c:pt idx="164">
                  <c:v>53.899999999999991</c:v>
                </c:pt>
                <c:pt idx="165">
                  <c:v>53.899999999999991</c:v>
                </c:pt>
                <c:pt idx="166">
                  <c:v>53.899999999999991</c:v>
                </c:pt>
                <c:pt idx="167">
                  <c:v>53.899999999999991</c:v>
                </c:pt>
                <c:pt idx="168">
                  <c:v>53.899999999999991</c:v>
                </c:pt>
                <c:pt idx="169">
                  <c:v>53.899999999999991</c:v>
                </c:pt>
                <c:pt idx="170">
                  <c:v>53.899999999999991</c:v>
                </c:pt>
              </c:numCache>
            </c:numRef>
          </c:val>
        </c:ser>
        <c:marker val="1"/>
        <c:axId val="164894592"/>
        <c:axId val="164896128"/>
      </c:lineChart>
      <c:catAx>
        <c:axId val="164894592"/>
        <c:scaling>
          <c:orientation val="minMax"/>
        </c:scaling>
        <c:axPos val="b"/>
        <c:tickLblPos val="nextTo"/>
        <c:crossAx val="164896128"/>
        <c:crosses val="autoZero"/>
        <c:auto val="1"/>
        <c:lblAlgn val="ctr"/>
        <c:lblOffset val="100"/>
      </c:catAx>
      <c:valAx>
        <c:axId val="164896128"/>
        <c:scaling>
          <c:orientation val="minMax"/>
        </c:scaling>
        <c:axPos val="l"/>
        <c:majorGridlines/>
        <c:numFmt formatCode="General" sourceLinked="1"/>
        <c:tickLblPos val="nextTo"/>
        <c:crossAx val="164894592"/>
        <c:crosses val="autoZero"/>
        <c:crossBetween val="between"/>
      </c:valAx>
    </c:plotArea>
    <c:plotVisOnly val="1"/>
  </c:chart>
  <c:printSettings>
    <c:headerFooter/>
    <c:pageMargins b="0.75000000000000033" l="0.70000000000000029" r="0.70000000000000029" t="0.75000000000000033" header="0.30000000000000016" footer="0.30000000000000016"/>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s-ES"/>
  <c:chart>
    <c:plotArea>
      <c:layout/>
      <c:lineChart>
        <c:grouping val="standard"/>
        <c:ser>
          <c:idx val="0"/>
          <c:order val="0"/>
          <c:marker>
            <c:symbol val="none"/>
          </c:marker>
          <c:val>
            <c:numRef>
              <c:f>'TODOS (3)'!$L$1:$L$148</c:f>
              <c:numCache>
                <c:formatCode>0.00</c:formatCode>
                <c:ptCount val="148"/>
                <c:pt idx="0" formatCode="General">
                  <c:v>0</c:v>
                </c:pt>
                <c:pt idx="1">
                  <c:v>3.75</c:v>
                </c:pt>
                <c:pt idx="2">
                  <c:v>-1.25</c:v>
                </c:pt>
                <c:pt idx="3">
                  <c:v>-6.25</c:v>
                </c:pt>
                <c:pt idx="4">
                  <c:v>-6.25</c:v>
                </c:pt>
                <c:pt idx="5">
                  <c:v>2</c:v>
                </c:pt>
                <c:pt idx="6">
                  <c:v>4.75</c:v>
                </c:pt>
                <c:pt idx="7">
                  <c:v>19</c:v>
                </c:pt>
                <c:pt idx="8">
                  <c:v>14</c:v>
                </c:pt>
                <c:pt idx="9">
                  <c:v>9</c:v>
                </c:pt>
                <c:pt idx="10">
                  <c:v>4</c:v>
                </c:pt>
                <c:pt idx="11">
                  <c:v>-1</c:v>
                </c:pt>
                <c:pt idx="12">
                  <c:v>-6</c:v>
                </c:pt>
                <c:pt idx="13">
                  <c:v>-6</c:v>
                </c:pt>
                <c:pt idx="14">
                  <c:v>0.75</c:v>
                </c:pt>
                <c:pt idx="15">
                  <c:v>13.75</c:v>
                </c:pt>
                <c:pt idx="16">
                  <c:v>8.75</c:v>
                </c:pt>
                <c:pt idx="17">
                  <c:v>15</c:v>
                </c:pt>
                <c:pt idx="18">
                  <c:v>10</c:v>
                </c:pt>
                <c:pt idx="19">
                  <c:v>5</c:v>
                </c:pt>
                <c:pt idx="20">
                  <c:v>9</c:v>
                </c:pt>
                <c:pt idx="21">
                  <c:v>4</c:v>
                </c:pt>
                <c:pt idx="22">
                  <c:v>19.55</c:v>
                </c:pt>
                <c:pt idx="23">
                  <c:v>24.4</c:v>
                </c:pt>
                <c:pt idx="24">
                  <c:v>19.399999999999999</c:v>
                </c:pt>
                <c:pt idx="25">
                  <c:v>14.399999999999999</c:v>
                </c:pt>
                <c:pt idx="26">
                  <c:v>23.599999999999998</c:v>
                </c:pt>
                <c:pt idx="27">
                  <c:v>35.099999999999994</c:v>
                </c:pt>
                <c:pt idx="28">
                  <c:v>30.099999999999994</c:v>
                </c:pt>
                <c:pt idx="29">
                  <c:v>25.099999999999994</c:v>
                </c:pt>
                <c:pt idx="30">
                  <c:v>20.099999999999994</c:v>
                </c:pt>
                <c:pt idx="31">
                  <c:v>27.599999999999994</c:v>
                </c:pt>
                <c:pt idx="32">
                  <c:v>31.899999999999995</c:v>
                </c:pt>
                <c:pt idx="33">
                  <c:v>38.049999999999997</c:v>
                </c:pt>
                <c:pt idx="34">
                  <c:v>41.699999999999996</c:v>
                </c:pt>
                <c:pt idx="35">
                  <c:v>36.699999999999996</c:v>
                </c:pt>
                <c:pt idx="36">
                  <c:v>36.699999999999996</c:v>
                </c:pt>
                <c:pt idx="37">
                  <c:v>31.699999999999996</c:v>
                </c:pt>
                <c:pt idx="38">
                  <c:v>31.699999999999996</c:v>
                </c:pt>
                <c:pt idx="39">
                  <c:v>37.749999999999993</c:v>
                </c:pt>
                <c:pt idx="40">
                  <c:v>43.099999999999994</c:v>
                </c:pt>
                <c:pt idx="41">
                  <c:v>48.149999999999991</c:v>
                </c:pt>
                <c:pt idx="42">
                  <c:v>54.54999999999999</c:v>
                </c:pt>
                <c:pt idx="43">
                  <c:v>49.54999999999999</c:v>
                </c:pt>
                <c:pt idx="44">
                  <c:v>55.949999999999989</c:v>
                </c:pt>
                <c:pt idx="45">
                  <c:v>59.699999999999989</c:v>
                </c:pt>
                <c:pt idx="46">
                  <c:v>59.699999999999989</c:v>
                </c:pt>
                <c:pt idx="47">
                  <c:v>59.699999999999989</c:v>
                </c:pt>
                <c:pt idx="48">
                  <c:v>59.699999999999989</c:v>
                </c:pt>
                <c:pt idx="49">
                  <c:v>69.699999999999989</c:v>
                </c:pt>
                <c:pt idx="50">
                  <c:v>64.699999999999989</c:v>
                </c:pt>
                <c:pt idx="51">
                  <c:v>61.699999999999989</c:v>
                </c:pt>
                <c:pt idx="52">
                  <c:v>73.449999999999989</c:v>
                </c:pt>
                <c:pt idx="53">
                  <c:v>68.449999999999989</c:v>
                </c:pt>
                <c:pt idx="54">
                  <c:v>63.449999999999989</c:v>
                </c:pt>
                <c:pt idx="55">
                  <c:v>58.449999999999989</c:v>
                </c:pt>
                <c:pt idx="56">
                  <c:v>58.449999999999989</c:v>
                </c:pt>
                <c:pt idx="57">
                  <c:v>63.949999999999989</c:v>
                </c:pt>
                <c:pt idx="58">
                  <c:v>70.449999999999989</c:v>
                </c:pt>
                <c:pt idx="59">
                  <c:v>67.449999999999989</c:v>
                </c:pt>
                <c:pt idx="60">
                  <c:v>64.449999999999989</c:v>
                </c:pt>
                <c:pt idx="61">
                  <c:v>59.449999999999989</c:v>
                </c:pt>
                <c:pt idx="62">
                  <c:v>54.449999999999989</c:v>
                </c:pt>
                <c:pt idx="63">
                  <c:v>53.449999999999989</c:v>
                </c:pt>
                <c:pt idx="64">
                  <c:v>48.449999999999989</c:v>
                </c:pt>
                <c:pt idx="65">
                  <c:v>60.699999999999989</c:v>
                </c:pt>
                <c:pt idx="66">
                  <c:v>67.949999999999989</c:v>
                </c:pt>
                <c:pt idx="67">
                  <c:v>75.049999999999983</c:v>
                </c:pt>
                <c:pt idx="68">
                  <c:v>70.049999999999983</c:v>
                </c:pt>
                <c:pt idx="69">
                  <c:v>69.049999999999983</c:v>
                </c:pt>
                <c:pt idx="70">
                  <c:v>64.049999999999983</c:v>
                </c:pt>
                <c:pt idx="71">
                  <c:v>59.049999999999983</c:v>
                </c:pt>
                <c:pt idx="72">
                  <c:v>69.799999999999983</c:v>
                </c:pt>
                <c:pt idx="73">
                  <c:v>69.799999999999983</c:v>
                </c:pt>
                <c:pt idx="74">
                  <c:v>64.799999999999983</c:v>
                </c:pt>
                <c:pt idx="75">
                  <c:v>59.799999999999983</c:v>
                </c:pt>
                <c:pt idx="76">
                  <c:v>54.799999999999983</c:v>
                </c:pt>
                <c:pt idx="77">
                  <c:v>49.799999999999983</c:v>
                </c:pt>
                <c:pt idx="78">
                  <c:v>44.799999999999983</c:v>
                </c:pt>
                <c:pt idx="79">
                  <c:v>39.799999999999983</c:v>
                </c:pt>
                <c:pt idx="80">
                  <c:v>46.299999999999983</c:v>
                </c:pt>
                <c:pt idx="81">
                  <c:v>51.799999999999983</c:v>
                </c:pt>
                <c:pt idx="82">
                  <c:v>58.449999999999982</c:v>
                </c:pt>
                <c:pt idx="83">
                  <c:v>53.449999999999982</c:v>
                </c:pt>
                <c:pt idx="84">
                  <c:v>61.449999999999982</c:v>
                </c:pt>
                <c:pt idx="85">
                  <c:v>70.699999999999989</c:v>
                </c:pt>
                <c:pt idx="86">
                  <c:v>65.699999999999989</c:v>
                </c:pt>
                <c:pt idx="87">
                  <c:v>60.699999999999989</c:v>
                </c:pt>
                <c:pt idx="88">
                  <c:v>55.699999999999989</c:v>
                </c:pt>
                <c:pt idx="89">
                  <c:v>60.699999999999989</c:v>
                </c:pt>
                <c:pt idx="90">
                  <c:v>64.449999999999989</c:v>
                </c:pt>
                <c:pt idx="91">
                  <c:v>71.549999999999983</c:v>
                </c:pt>
                <c:pt idx="92">
                  <c:v>91.549999999999983</c:v>
                </c:pt>
                <c:pt idx="93">
                  <c:v>86.549999999999983</c:v>
                </c:pt>
                <c:pt idx="94">
                  <c:v>91.299999999999983</c:v>
                </c:pt>
                <c:pt idx="95">
                  <c:v>90.299999999999983</c:v>
                </c:pt>
                <c:pt idx="96">
                  <c:v>94.449999999999989</c:v>
                </c:pt>
                <c:pt idx="97">
                  <c:v>93.949999999999989</c:v>
                </c:pt>
                <c:pt idx="98">
                  <c:v>97.649999999999991</c:v>
                </c:pt>
                <c:pt idx="99">
                  <c:v>92.649999999999991</c:v>
                </c:pt>
                <c:pt idx="100">
                  <c:v>92.649999999999991</c:v>
                </c:pt>
                <c:pt idx="101">
                  <c:v>97.35</c:v>
                </c:pt>
                <c:pt idx="102">
                  <c:v>96.35</c:v>
                </c:pt>
                <c:pt idx="103">
                  <c:v>91.35</c:v>
                </c:pt>
                <c:pt idx="104">
                  <c:v>86.35</c:v>
                </c:pt>
                <c:pt idx="105">
                  <c:v>91.8</c:v>
                </c:pt>
                <c:pt idx="106">
                  <c:v>86.8</c:v>
                </c:pt>
                <c:pt idx="107">
                  <c:v>94.399999999999991</c:v>
                </c:pt>
                <c:pt idx="108">
                  <c:v>89.399999999999991</c:v>
                </c:pt>
                <c:pt idx="109">
                  <c:v>94.399999999999991</c:v>
                </c:pt>
                <c:pt idx="110">
                  <c:v>94.399999999999991</c:v>
                </c:pt>
                <c:pt idx="111">
                  <c:v>97.899999999999991</c:v>
                </c:pt>
                <c:pt idx="112">
                  <c:v>105.74999999999999</c:v>
                </c:pt>
                <c:pt idx="113">
                  <c:v>119.24999999999999</c:v>
                </c:pt>
                <c:pt idx="114">
                  <c:v>114.24999999999999</c:v>
                </c:pt>
                <c:pt idx="115">
                  <c:v>109.24999999999999</c:v>
                </c:pt>
                <c:pt idx="116">
                  <c:v>104.24999999999999</c:v>
                </c:pt>
                <c:pt idx="117">
                  <c:v>99.249999999999986</c:v>
                </c:pt>
                <c:pt idx="118">
                  <c:v>102.89999999999999</c:v>
                </c:pt>
                <c:pt idx="119">
                  <c:v>97.899999999999991</c:v>
                </c:pt>
                <c:pt idx="120">
                  <c:v>92.899999999999991</c:v>
                </c:pt>
                <c:pt idx="121">
                  <c:v>91.899999999999991</c:v>
                </c:pt>
                <c:pt idx="122">
                  <c:v>86.899999999999991</c:v>
                </c:pt>
                <c:pt idx="123">
                  <c:v>85.899999999999991</c:v>
                </c:pt>
                <c:pt idx="124">
                  <c:v>80.899999999999991</c:v>
                </c:pt>
                <c:pt idx="125">
                  <c:v>86.649999999999991</c:v>
                </c:pt>
                <c:pt idx="126">
                  <c:v>81.649999999999991</c:v>
                </c:pt>
                <c:pt idx="127">
                  <c:v>76.649999999999991</c:v>
                </c:pt>
                <c:pt idx="128">
                  <c:v>71.649999999999991</c:v>
                </c:pt>
                <c:pt idx="129">
                  <c:v>66.649999999999991</c:v>
                </c:pt>
                <c:pt idx="130">
                  <c:v>61.649999999999991</c:v>
                </c:pt>
                <c:pt idx="131">
                  <c:v>56.649999999999991</c:v>
                </c:pt>
                <c:pt idx="132">
                  <c:v>51.649999999999991</c:v>
                </c:pt>
                <c:pt idx="133">
                  <c:v>46.649999999999991</c:v>
                </c:pt>
                <c:pt idx="134">
                  <c:v>41.649999999999991</c:v>
                </c:pt>
                <c:pt idx="135">
                  <c:v>46.54999999999999</c:v>
                </c:pt>
                <c:pt idx="136">
                  <c:v>41.54999999999999</c:v>
                </c:pt>
                <c:pt idx="137">
                  <c:v>57.04999999999999</c:v>
                </c:pt>
                <c:pt idx="138">
                  <c:v>52.04999999999999</c:v>
                </c:pt>
                <c:pt idx="139">
                  <c:v>57.899999999999991</c:v>
                </c:pt>
                <c:pt idx="140">
                  <c:v>52.899999999999991</c:v>
                </c:pt>
                <c:pt idx="141">
                  <c:v>56.649999999999991</c:v>
                </c:pt>
                <c:pt idx="142">
                  <c:v>60.899999999999991</c:v>
                </c:pt>
                <c:pt idx="143">
                  <c:v>55.899999999999991</c:v>
                </c:pt>
              </c:numCache>
            </c:numRef>
          </c:val>
        </c:ser>
        <c:marker val="1"/>
        <c:axId val="151287680"/>
        <c:axId val="151289216"/>
      </c:lineChart>
      <c:catAx>
        <c:axId val="151287680"/>
        <c:scaling>
          <c:orientation val="minMax"/>
        </c:scaling>
        <c:axPos val="b"/>
        <c:tickLblPos val="nextTo"/>
        <c:crossAx val="151289216"/>
        <c:crosses val="autoZero"/>
        <c:auto val="1"/>
        <c:lblAlgn val="ctr"/>
        <c:lblOffset val="100"/>
      </c:catAx>
      <c:valAx>
        <c:axId val="151289216"/>
        <c:scaling>
          <c:orientation val="minMax"/>
        </c:scaling>
        <c:axPos val="l"/>
        <c:majorGridlines/>
        <c:numFmt formatCode="General" sourceLinked="1"/>
        <c:tickLblPos val="nextTo"/>
        <c:crossAx val="151287680"/>
        <c:crosses val="autoZero"/>
        <c:crossBetween val="between"/>
      </c:valAx>
    </c:plotArea>
    <c:plotVisOnly val="1"/>
  </c:chart>
  <c:printSettings>
    <c:headerFooter/>
    <c:pageMargins b="0.75000000000000033" l="0.70000000000000029" r="0.70000000000000029" t="0.75000000000000033" header="0.30000000000000016" footer="0.30000000000000016"/>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Gan/Per</a:t>
            </a:r>
          </a:p>
        </c:rich>
      </c:tx>
    </c:title>
    <c:plotArea>
      <c:layout/>
      <c:lineChart>
        <c:grouping val="standard"/>
        <c:ser>
          <c:idx val="0"/>
          <c:order val="0"/>
          <c:tx>
            <c:strRef>
              <c:f>Bank.F2!$B$1</c:f>
              <c:strCache>
                <c:ptCount val="1"/>
                <c:pt idx="0">
                  <c:v>Gan/Per Jor.</c:v>
                </c:pt>
              </c:strCache>
            </c:strRef>
          </c:tx>
          <c:spPr>
            <a:ln w="25400"/>
          </c:spPr>
          <c:marker>
            <c:symbol val="circle"/>
            <c:size val="4"/>
          </c:marker>
          <c:cat>
            <c:strRef>
              <c:f>Bank.F2!$A$2:$A$25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Bank.F2!$B$2:$B$25</c:f>
              <c:numCache>
                <c:formatCode>0.00_ ;[Red]\-0.00\ </c:formatCode>
                <c:ptCount val="24"/>
                <c:pt idx="0">
                  <c:v>0</c:v>
                </c:pt>
                <c:pt idx="1">
                  <c:v>0.91</c:v>
                </c:pt>
                <c:pt idx="2">
                  <c:v>-5</c:v>
                </c:pt>
                <c:pt idx="3">
                  <c:v>-1.7</c:v>
                </c:pt>
                <c:pt idx="4">
                  <c:v>11.75</c:v>
                </c:pt>
                <c:pt idx="5">
                  <c:v>-10</c:v>
                </c:pt>
                <c:pt idx="6">
                  <c:v>-5</c:v>
                </c:pt>
              </c:numCache>
            </c:numRef>
          </c:val>
        </c:ser>
        <c:marker val="1"/>
        <c:axId val="148151296"/>
        <c:axId val="148235008"/>
      </c:lineChart>
      <c:catAx>
        <c:axId val="148151296"/>
        <c:scaling>
          <c:orientation val="minMax"/>
        </c:scaling>
        <c:axPos val="b"/>
        <c:numFmt formatCode="General" sourceLinked="1"/>
        <c:tickLblPos val="none"/>
        <c:crossAx val="148235008"/>
        <c:crosses val="autoZero"/>
        <c:auto val="1"/>
        <c:lblAlgn val="ctr"/>
        <c:lblOffset val="100"/>
      </c:catAx>
      <c:valAx>
        <c:axId val="148235008"/>
        <c:scaling>
          <c:orientation val="minMax"/>
        </c:scaling>
        <c:axPos val="l"/>
        <c:majorGridlines/>
        <c:numFmt formatCode="0.00_ ;[Red]\-0.00\ " sourceLinked="1"/>
        <c:tickLblPos val="nextTo"/>
        <c:crossAx val="148151296"/>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Yield</a:t>
            </a:r>
          </a:p>
        </c:rich>
      </c:tx>
    </c:title>
    <c:plotArea>
      <c:layout/>
      <c:lineChart>
        <c:grouping val="standard"/>
        <c:ser>
          <c:idx val="0"/>
          <c:order val="0"/>
          <c:tx>
            <c:strRef>
              <c:f>Bank.F2!$D$1</c:f>
              <c:strCache>
                <c:ptCount val="1"/>
                <c:pt idx="0">
                  <c:v>Yield</c:v>
                </c:pt>
              </c:strCache>
            </c:strRef>
          </c:tx>
          <c:spPr>
            <a:ln w="25400"/>
          </c:spPr>
          <c:marker>
            <c:symbol val="circle"/>
            <c:size val="4"/>
          </c:marker>
          <c:cat>
            <c:strRef>
              <c:f>Bank.F2!$A$2:$A$25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Bank.F2!$D$2:$D$25</c:f>
              <c:numCache>
                <c:formatCode>0.00%</c:formatCode>
                <c:ptCount val="24"/>
                <c:pt idx="0">
                  <c:v>0</c:v>
                </c:pt>
                <c:pt idx="1">
                  <c:v>8.2727272727272733E-2</c:v>
                </c:pt>
                <c:pt idx="2">
                  <c:v>-0.5</c:v>
                </c:pt>
                <c:pt idx="3">
                  <c:v>-0.15454545454545454</c:v>
                </c:pt>
                <c:pt idx="4">
                  <c:v>2.35</c:v>
                </c:pt>
                <c:pt idx="5">
                  <c:v>-1</c:v>
                </c:pt>
                <c:pt idx="6">
                  <c:v>-1</c:v>
                </c:pt>
              </c:numCache>
            </c:numRef>
          </c:val>
        </c:ser>
        <c:marker val="1"/>
        <c:axId val="148249984"/>
        <c:axId val="148264064"/>
      </c:lineChart>
      <c:catAx>
        <c:axId val="148249984"/>
        <c:scaling>
          <c:orientation val="minMax"/>
        </c:scaling>
        <c:axPos val="b"/>
        <c:numFmt formatCode="General" sourceLinked="1"/>
        <c:tickLblPos val="none"/>
        <c:crossAx val="148264064"/>
        <c:crosses val="autoZero"/>
        <c:auto val="1"/>
        <c:lblAlgn val="ctr"/>
        <c:lblOffset val="100"/>
      </c:catAx>
      <c:valAx>
        <c:axId val="148264064"/>
        <c:scaling>
          <c:orientation val="minMax"/>
        </c:scaling>
        <c:axPos val="l"/>
        <c:majorGridlines/>
        <c:numFmt formatCode="0.00%" sourceLinked="1"/>
        <c:tickLblPos val="nextTo"/>
        <c:crossAx val="148249984"/>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n-US" sz="1200"/>
              <a:t>% Acierto</a:t>
            </a:r>
          </a:p>
        </c:rich>
      </c:tx>
    </c:title>
    <c:plotArea>
      <c:layout/>
      <c:lineChart>
        <c:grouping val="standard"/>
        <c:ser>
          <c:idx val="0"/>
          <c:order val="0"/>
          <c:tx>
            <c:strRef>
              <c:f>Bank.F2!$E$1</c:f>
              <c:strCache>
                <c:ptCount val="1"/>
                <c:pt idx="0">
                  <c:v>% Acierto</c:v>
                </c:pt>
              </c:strCache>
            </c:strRef>
          </c:tx>
          <c:spPr>
            <a:ln w="25400"/>
          </c:spPr>
          <c:marker>
            <c:symbol val="circle"/>
            <c:size val="4"/>
          </c:marker>
          <c:cat>
            <c:strRef>
              <c:f>Bank.F2!$A$2:$A$25</c:f>
              <c:strCache>
                <c:ptCount val="21"/>
                <c:pt idx="0">
                  <c:v>Jornada0</c:v>
                </c:pt>
                <c:pt idx="1">
                  <c:v>Jornada1</c:v>
                </c:pt>
                <c:pt idx="2">
                  <c:v>Jornada2</c:v>
                </c:pt>
                <c:pt idx="3">
                  <c:v>Jornada3</c:v>
                </c:pt>
                <c:pt idx="4">
                  <c:v>Jornada4</c:v>
                </c:pt>
                <c:pt idx="5">
                  <c:v>Jornada5</c:v>
                </c:pt>
                <c:pt idx="6">
                  <c:v>Jornada6</c:v>
                </c:pt>
                <c:pt idx="7">
                  <c:v>Jornada7</c:v>
                </c:pt>
                <c:pt idx="8">
                  <c:v>Jornada8</c:v>
                </c:pt>
                <c:pt idx="9">
                  <c:v>Jornada9</c:v>
                </c:pt>
                <c:pt idx="10">
                  <c:v>Jornada10</c:v>
                </c:pt>
                <c:pt idx="11">
                  <c:v>Jornada11</c:v>
                </c:pt>
                <c:pt idx="12">
                  <c:v>Jornada12</c:v>
                </c:pt>
                <c:pt idx="13">
                  <c:v>Jornada13</c:v>
                </c:pt>
                <c:pt idx="14">
                  <c:v>Jornada14</c:v>
                </c:pt>
                <c:pt idx="15">
                  <c:v>Jornada15</c:v>
                </c:pt>
                <c:pt idx="16">
                  <c:v>Jornada16</c:v>
                </c:pt>
                <c:pt idx="17">
                  <c:v>Jornada17</c:v>
                </c:pt>
                <c:pt idx="18">
                  <c:v>Jornada18</c:v>
                </c:pt>
                <c:pt idx="19">
                  <c:v>Jornada19</c:v>
                </c:pt>
                <c:pt idx="20">
                  <c:v>Jornada20</c:v>
                </c:pt>
              </c:strCache>
            </c:strRef>
          </c:cat>
          <c:val>
            <c:numRef>
              <c:f>Bank.F2!$E$2:$E$25</c:f>
              <c:numCache>
                <c:formatCode>0%</c:formatCode>
                <c:ptCount val="24"/>
                <c:pt idx="0">
                  <c:v>0</c:v>
                </c:pt>
                <c:pt idx="1">
                  <c:v>0.67</c:v>
                </c:pt>
                <c:pt idx="2">
                  <c:v>0.6</c:v>
                </c:pt>
                <c:pt idx="3">
                  <c:v>0.38</c:v>
                </c:pt>
                <c:pt idx="4">
                  <c:v>0.55000000000000004</c:v>
                </c:pt>
                <c:pt idx="5">
                  <c:v>0.45</c:v>
                </c:pt>
                <c:pt idx="6">
                  <c:v>0.41</c:v>
                </c:pt>
              </c:numCache>
            </c:numRef>
          </c:val>
        </c:ser>
        <c:marker val="1"/>
        <c:axId val="148287872"/>
        <c:axId val="148289408"/>
      </c:lineChart>
      <c:catAx>
        <c:axId val="148287872"/>
        <c:scaling>
          <c:orientation val="minMax"/>
        </c:scaling>
        <c:axPos val="b"/>
        <c:numFmt formatCode="General" sourceLinked="1"/>
        <c:tickLblPos val="none"/>
        <c:crossAx val="148289408"/>
        <c:crosses val="autoZero"/>
        <c:auto val="1"/>
        <c:lblAlgn val="ctr"/>
        <c:lblOffset val="100"/>
      </c:catAx>
      <c:valAx>
        <c:axId val="148289408"/>
        <c:scaling>
          <c:orientation val="minMax"/>
        </c:scaling>
        <c:axPos val="l"/>
        <c:majorGridlines/>
        <c:numFmt formatCode="0%" sourceLinked="1"/>
        <c:tickLblPos val="nextTo"/>
        <c:crossAx val="148287872"/>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57.xml"/><Relationship Id="rId2" Type="http://schemas.openxmlformats.org/officeDocument/2006/relationships/chart" Target="../charts/chart56.xml"/><Relationship Id="rId1" Type="http://schemas.openxmlformats.org/officeDocument/2006/relationships/chart" Target="../charts/chart55.xml"/><Relationship Id="rId6" Type="http://schemas.openxmlformats.org/officeDocument/2006/relationships/chart" Target="../charts/chart60.xml"/><Relationship Id="rId5" Type="http://schemas.openxmlformats.org/officeDocument/2006/relationships/chart" Target="../charts/chart59.xml"/><Relationship Id="rId4" Type="http://schemas.openxmlformats.org/officeDocument/2006/relationships/chart" Target="../charts/chart5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 Id="rId6" Type="http://schemas.openxmlformats.org/officeDocument/2006/relationships/chart" Target="../charts/chart36.xml"/><Relationship Id="rId5" Type="http://schemas.openxmlformats.org/officeDocument/2006/relationships/chart" Target="../charts/chart35.xml"/><Relationship Id="rId4" Type="http://schemas.openxmlformats.org/officeDocument/2006/relationships/chart" Target="../charts/chart3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 Id="rId6" Type="http://schemas.openxmlformats.org/officeDocument/2006/relationships/chart" Target="../charts/chart42.xml"/><Relationship Id="rId5" Type="http://schemas.openxmlformats.org/officeDocument/2006/relationships/chart" Target="../charts/chart41.xml"/><Relationship Id="rId4" Type="http://schemas.openxmlformats.org/officeDocument/2006/relationships/chart" Target="../charts/chart4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chart" Target="../charts/chart44.xml"/><Relationship Id="rId1" Type="http://schemas.openxmlformats.org/officeDocument/2006/relationships/chart" Target="../charts/chart43.xml"/><Relationship Id="rId6" Type="http://schemas.openxmlformats.org/officeDocument/2006/relationships/chart" Target="../charts/chart48.xml"/><Relationship Id="rId5" Type="http://schemas.openxmlformats.org/officeDocument/2006/relationships/chart" Target="../charts/chart47.xml"/><Relationship Id="rId4" Type="http://schemas.openxmlformats.org/officeDocument/2006/relationships/chart" Target="../charts/chart46.xml"/></Relationships>
</file>

<file path=xl/drawings/_rels/drawing9.xml.rels><?xml version="1.0" encoding="UTF-8" standalone="yes"?>
<Relationships xmlns="http://schemas.openxmlformats.org/package/2006/relationships"><Relationship Id="rId3" Type="http://schemas.openxmlformats.org/officeDocument/2006/relationships/chart" Target="../charts/chart51.xml"/><Relationship Id="rId2" Type="http://schemas.openxmlformats.org/officeDocument/2006/relationships/chart" Target="../charts/chart50.xml"/><Relationship Id="rId1" Type="http://schemas.openxmlformats.org/officeDocument/2006/relationships/chart" Target="../charts/chart49.xml"/><Relationship Id="rId6" Type="http://schemas.openxmlformats.org/officeDocument/2006/relationships/chart" Target="../charts/chart54.xml"/><Relationship Id="rId5" Type="http://schemas.openxmlformats.org/officeDocument/2006/relationships/chart" Target="../charts/chart53.xml"/><Relationship Id="rId4" Type="http://schemas.openxmlformats.org/officeDocument/2006/relationships/chart" Target="../charts/chart52.xml"/></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1</xdr:rowOff>
    </xdr:from>
    <xdr:to>
      <xdr:col>15</xdr:col>
      <xdr:colOff>0</xdr:colOff>
      <xdr:row>12</xdr:row>
      <xdr:rowOff>180975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15</xdr:row>
      <xdr:rowOff>0</xdr:rowOff>
    </xdr:from>
    <xdr:to>
      <xdr:col>15</xdr:col>
      <xdr:colOff>0</xdr:colOff>
      <xdr:row>26</xdr:row>
      <xdr:rowOff>180974</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29</xdr:row>
      <xdr:rowOff>0</xdr:rowOff>
    </xdr:from>
    <xdr:to>
      <xdr:col>15</xdr:col>
      <xdr:colOff>0</xdr:colOff>
      <xdr:row>40</xdr:row>
      <xdr:rowOff>180974</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1</xdr:row>
      <xdr:rowOff>0</xdr:rowOff>
    </xdr:from>
    <xdr:to>
      <xdr:col>21</xdr:col>
      <xdr:colOff>0</xdr:colOff>
      <xdr:row>12</xdr:row>
      <xdr:rowOff>180974</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29</xdr:row>
      <xdr:rowOff>0</xdr:rowOff>
    </xdr:from>
    <xdr:to>
      <xdr:col>21</xdr:col>
      <xdr:colOff>0</xdr:colOff>
      <xdr:row>40</xdr:row>
      <xdr:rowOff>180974</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15</xdr:row>
      <xdr:rowOff>0</xdr:rowOff>
    </xdr:from>
    <xdr:to>
      <xdr:col>21</xdr:col>
      <xdr:colOff>0</xdr:colOff>
      <xdr:row>26</xdr:row>
      <xdr:rowOff>180974</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0</xdr:colOff>
      <xdr:row>1</xdr:row>
      <xdr:rowOff>1</xdr:rowOff>
    </xdr:from>
    <xdr:to>
      <xdr:col>15</xdr:col>
      <xdr:colOff>0</xdr:colOff>
      <xdr:row>12</xdr:row>
      <xdr:rowOff>180975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15</xdr:row>
      <xdr:rowOff>0</xdr:rowOff>
    </xdr:from>
    <xdr:to>
      <xdr:col>15</xdr:col>
      <xdr:colOff>0</xdr:colOff>
      <xdr:row>26</xdr:row>
      <xdr:rowOff>180974</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29</xdr:row>
      <xdr:rowOff>0</xdr:rowOff>
    </xdr:from>
    <xdr:to>
      <xdr:col>15</xdr:col>
      <xdr:colOff>0</xdr:colOff>
      <xdr:row>40</xdr:row>
      <xdr:rowOff>180974</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1</xdr:row>
      <xdr:rowOff>0</xdr:rowOff>
    </xdr:from>
    <xdr:to>
      <xdr:col>21</xdr:col>
      <xdr:colOff>0</xdr:colOff>
      <xdr:row>12</xdr:row>
      <xdr:rowOff>180974</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29</xdr:row>
      <xdr:rowOff>0</xdr:rowOff>
    </xdr:from>
    <xdr:to>
      <xdr:col>21</xdr:col>
      <xdr:colOff>0</xdr:colOff>
      <xdr:row>40</xdr:row>
      <xdr:rowOff>180974</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15</xdr:row>
      <xdr:rowOff>0</xdr:rowOff>
    </xdr:from>
    <xdr:to>
      <xdr:col>21</xdr:col>
      <xdr:colOff>0</xdr:colOff>
      <xdr:row>26</xdr:row>
      <xdr:rowOff>180974</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742950</xdr:colOff>
      <xdr:row>179</xdr:row>
      <xdr:rowOff>123825</xdr:rowOff>
    </xdr:from>
    <xdr:to>
      <xdr:col>14</xdr:col>
      <xdr:colOff>9525</xdr:colOff>
      <xdr:row>196</xdr:row>
      <xdr:rowOff>180975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742950</xdr:colOff>
      <xdr:row>179</xdr:row>
      <xdr:rowOff>123825</xdr:rowOff>
    </xdr:from>
    <xdr:to>
      <xdr:col>14</xdr:col>
      <xdr:colOff>9525</xdr:colOff>
      <xdr:row>196</xdr:row>
      <xdr:rowOff>180975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742950</xdr:colOff>
      <xdr:row>152</xdr:row>
      <xdr:rowOff>123825</xdr:rowOff>
    </xdr:from>
    <xdr:to>
      <xdr:col>12</xdr:col>
      <xdr:colOff>9525</xdr:colOff>
      <xdr:row>169</xdr:row>
      <xdr:rowOff>180975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1</xdr:row>
      <xdr:rowOff>1</xdr:rowOff>
    </xdr:from>
    <xdr:to>
      <xdr:col>15</xdr:col>
      <xdr:colOff>0</xdr:colOff>
      <xdr:row>12</xdr:row>
      <xdr:rowOff>180975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15</xdr:row>
      <xdr:rowOff>0</xdr:rowOff>
    </xdr:from>
    <xdr:to>
      <xdr:col>15</xdr:col>
      <xdr:colOff>0</xdr:colOff>
      <xdr:row>26</xdr:row>
      <xdr:rowOff>180974</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29</xdr:row>
      <xdr:rowOff>0</xdr:rowOff>
    </xdr:from>
    <xdr:to>
      <xdr:col>15</xdr:col>
      <xdr:colOff>0</xdr:colOff>
      <xdr:row>40</xdr:row>
      <xdr:rowOff>180974</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1</xdr:row>
      <xdr:rowOff>0</xdr:rowOff>
    </xdr:from>
    <xdr:to>
      <xdr:col>21</xdr:col>
      <xdr:colOff>0</xdr:colOff>
      <xdr:row>12</xdr:row>
      <xdr:rowOff>180974</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29</xdr:row>
      <xdr:rowOff>0</xdr:rowOff>
    </xdr:from>
    <xdr:to>
      <xdr:col>21</xdr:col>
      <xdr:colOff>0</xdr:colOff>
      <xdr:row>40</xdr:row>
      <xdr:rowOff>180974</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15</xdr:row>
      <xdr:rowOff>0</xdr:rowOff>
    </xdr:from>
    <xdr:to>
      <xdr:col>21</xdr:col>
      <xdr:colOff>0</xdr:colOff>
      <xdr:row>26</xdr:row>
      <xdr:rowOff>180974</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0</xdr:colOff>
      <xdr:row>1</xdr:row>
      <xdr:rowOff>1</xdr:rowOff>
    </xdr:from>
    <xdr:to>
      <xdr:col>15</xdr:col>
      <xdr:colOff>0</xdr:colOff>
      <xdr:row>12</xdr:row>
      <xdr:rowOff>180975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15</xdr:row>
      <xdr:rowOff>0</xdr:rowOff>
    </xdr:from>
    <xdr:to>
      <xdr:col>15</xdr:col>
      <xdr:colOff>0</xdr:colOff>
      <xdr:row>26</xdr:row>
      <xdr:rowOff>180974</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29</xdr:row>
      <xdr:rowOff>0</xdr:rowOff>
    </xdr:from>
    <xdr:to>
      <xdr:col>15</xdr:col>
      <xdr:colOff>0</xdr:colOff>
      <xdr:row>40</xdr:row>
      <xdr:rowOff>180974</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1</xdr:row>
      <xdr:rowOff>0</xdr:rowOff>
    </xdr:from>
    <xdr:to>
      <xdr:col>21</xdr:col>
      <xdr:colOff>0</xdr:colOff>
      <xdr:row>12</xdr:row>
      <xdr:rowOff>180974</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29</xdr:row>
      <xdr:rowOff>0</xdr:rowOff>
    </xdr:from>
    <xdr:to>
      <xdr:col>21</xdr:col>
      <xdr:colOff>0</xdr:colOff>
      <xdr:row>40</xdr:row>
      <xdr:rowOff>180974</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15</xdr:row>
      <xdr:rowOff>0</xdr:rowOff>
    </xdr:from>
    <xdr:to>
      <xdr:col>21</xdr:col>
      <xdr:colOff>0</xdr:colOff>
      <xdr:row>26</xdr:row>
      <xdr:rowOff>180974</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0</xdr:colOff>
      <xdr:row>1</xdr:row>
      <xdr:rowOff>1</xdr:rowOff>
    </xdr:from>
    <xdr:to>
      <xdr:col>15</xdr:col>
      <xdr:colOff>0</xdr:colOff>
      <xdr:row>12</xdr:row>
      <xdr:rowOff>180975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15</xdr:row>
      <xdr:rowOff>0</xdr:rowOff>
    </xdr:from>
    <xdr:to>
      <xdr:col>15</xdr:col>
      <xdr:colOff>0</xdr:colOff>
      <xdr:row>26</xdr:row>
      <xdr:rowOff>180974</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29</xdr:row>
      <xdr:rowOff>0</xdr:rowOff>
    </xdr:from>
    <xdr:to>
      <xdr:col>15</xdr:col>
      <xdr:colOff>0</xdr:colOff>
      <xdr:row>40</xdr:row>
      <xdr:rowOff>180974</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1</xdr:row>
      <xdr:rowOff>0</xdr:rowOff>
    </xdr:from>
    <xdr:to>
      <xdr:col>21</xdr:col>
      <xdr:colOff>0</xdr:colOff>
      <xdr:row>12</xdr:row>
      <xdr:rowOff>180974</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29</xdr:row>
      <xdr:rowOff>0</xdr:rowOff>
    </xdr:from>
    <xdr:to>
      <xdr:col>21</xdr:col>
      <xdr:colOff>0</xdr:colOff>
      <xdr:row>40</xdr:row>
      <xdr:rowOff>180974</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15</xdr:row>
      <xdr:rowOff>0</xdr:rowOff>
    </xdr:from>
    <xdr:to>
      <xdr:col>21</xdr:col>
      <xdr:colOff>0</xdr:colOff>
      <xdr:row>26</xdr:row>
      <xdr:rowOff>180974</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0</xdr:colOff>
      <xdr:row>1</xdr:row>
      <xdr:rowOff>1</xdr:rowOff>
    </xdr:from>
    <xdr:to>
      <xdr:col>15</xdr:col>
      <xdr:colOff>0</xdr:colOff>
      <xdr:row>12</xdr:row>
      <xdr:rowOff>180975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15</xdr:row>
      <xdr:rowOff>0</xdr:rowOff>
    </xdr:from>
    <xdr:to>
      <xdr:col>15</xdr:col>
      <xdr:colOff>0</xdr:colOff>
      <xdr:row>26</xdr:row>
      <xdr:rowOff>180974</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29</xdr:row>
      <xdr:rowOff>0</xdr:rowOff>
    </xdr:from>
    <xdr:to>
      <xdr:col>15</xdr:col>
      <xdr:colOff>0</xdr:colOff>
      <xdr:row>40</xdr:row>
      <xdr:rowOff>180974</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1</xdr:row>
      <xdr:rowOff>0</xdr:rowOff>
    </xdr:from>
    <xdr:to>
      <xdr:col>21</xdr:col>
      <xdr:colOff>0</xdr:colOff>
      <xdr:row>12</xdr:row>
      <xdr:rowOff>180974</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29</xdr:row>
      <xdr:rowOff>0</xdr:rowOff>
    </xdr:from>
    <xdr:to>
      <xdr:col>21</xdr:col>
      <xdr:colOff>0</xdr:colOff>
      <xdr:row>40</xdr:row>
      <xdr:rowOff>180974</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15</xdr:row>
      <xdr:rowOff>0</xdr:rowOff>
    </xdr:from>
    <xdr:to>
      <xdr:col>21</xdr:col>
      <xdr:colOff>0</xdr:colOff>
      <xdr:row>26</xdr:row>
      <xdr:rowOff>180974</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0</xdr:colOff>
      <xdr:row>1</xdr:row>
      <xdr:rowOff>1</xdr:rowOff>
    </xdr:from>
    <xdr:to>
      <xdr:col>15</xdr:col>
      <xdr:colOff>0</xdr:colOff>
      <xdr:row>12</xdr:row>
      <xdr:rowOff>180975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15</xdr:row>
      <xdr:rowOff>0</xdr:rowOff>
    </xdr:from>
    <xdr:to>
      <xdr:col>15</xdr:col>
      <xdr:colOff>0</xdr:colOff>
      <xdr:row>26</xdr:row>
      <xdr:rowOff>180974</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29</xdr:row>
      <xdr:rowOff>0</xdr:rowOff>
    </xdr:from>
    <xdr:to>
      <xdr:col>15</xdr:col>
      <xdr:colOff>0</xdr:colOff>
      <xdr:row>40</xdr:row>
      <xdr:rowOff>180974</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1</xdr:row>
      <xdr:rowOff>0</xdr:rowOff>
    </xdr:from>
    <xdr:to>
      <xdr:col>21</xdr:col>
      <xdr:colOff>0</xdr:colOff>
      <xdr:row>12</xdr:row>
      <xdr:rowOff>180974</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29</xdr:row>
      <xdr:rowOff>0</xdr:rowOff>
    </xdr:from>
    <xdr:to>
      <xdr:col>21</xdr:col>
      <xdr:colOff>0</xdr:colOff>
      <xdr:row>40</xdr:row>
      <xdr:rowOff>180974</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15</xdr:row>
      <xdr:rowOff>0</xdr:rowOff>
    </xdr:from>
    <xdr:to>
      <xdr:col>21</xdr:col>
      <xdr:colOff>0</xdr:colOff>
      <xdr:row>26</xdr:row>
      <xdr:rowOff>180974</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1</xdr:rowOff>
    </xdr:from>
    <xdr:to>
      <xdr:col>15</xdr:col>
      <xdr:colOff>0</xdr:colOff>
      <xdr:row>12</xdr:row>
      <xdr:rowOff>180975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15</xdr:row>
      <xdr:rowOff>0</xdr:rowOff>
    </xdr:from>
    <xdr:to>
      <xdr:col>15</xdr:col>
      <xdr:colOff>0</xdr:colOff>
      <xdr:row>26</xdr:row>
      <xdr:rowOff>180974</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29</xdr:row>
      <xdr:rowOff>0</xdr:rowOff>
    </xdr:from>
    <xdr:to>
      <xdr:col>15</xdr:col>
      <xdr:colOff>0</xdr:colOff>
      <xdr:row>40</xdr:row>
      <xdr:rowOff>180974</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1</xdr:row>
      <xdr:rowOff>0</xdr:rowOff>
    </xdr:from>
    <xdr:to>
      <xdr:col>21</xdr:col>
      <xdr:colOff>0</xdr:colOff>
      <xdr:row>12</xdr:row>
      <xdr:rowOff>180974</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29</xdr:row>
      <xdr:rowOff>0</xdr:rowOff>
    </xdr:from>
    <xdr:to>
      <xdr:col>21</xdr:col>
      <xdr:colOff>0</xdr:colOff>
      <xdr:row>40</xdr:row>
      <xdr:rowOff>180974</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15</xdr:row>
      <xdr:rowOff>0</xdr:rowOff>
    </xdr:from>
    <xdr:to>
      <xdr:col>21</xdr:col>
      <xdr:colOff>0</xdr:colOff>
      <xdr:row>26</xdr:row>
      <xdr:rowOff>180974</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0</xdr:colOff>
      <xdr:row>1</xdr:row>
      <xdr:rowOff>1</xdr:rowOff>
    </xdr:from>
    <xdr:to>
      <xdr:col>15</xdr:col>
      <xdr:colOff>0</xdr:colOff>
      <xdr:row>12</xdr:row>
      <xdr:rowOff>180975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15</xdr:row>
      <xdr:rowOff>0</xdr:rowOff>
    </xdr:from>
    <xdr:to>
      <xdr:col>15</xdr:col>
      <xdr:colOff>0</xdr:colOff>
      <xdr:row>26</xdr:row>
      <xdr:rowOff>180974</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29</xdr:row>
      <xdr:rowOff>0</xdr:rowOff>
    </xdr:from>
    <xdr:to>
      <xdr:col>15</xdr:col>
      <xdr:colOff>0</xdr:colOff>
      <xdr:row>40</xdr:row>
      <xdr:rowOff>180974</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1</xdr:row>
      <xdr:rowOff>0</xdr:rowOff>
    </xdr:from>
    <xdr:to>
      <xdr:col>21</xdr:col>
      <xdr:colOff>0</xdr:colOff>
      <xdr:row>12</xdr:row>
      <xdr:rowOff>180974</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29</xdr:row>
      <xdr:rowOff>0</xdr:rowOff>
    </xdr:from>
    <xdr:to>
      <xdr:col>21</xdr:col>
      <xdr:colOff>0</xdr:colOff>
      <xdr:row>40</xdr:row>
      <xdr:rowOff>180974</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15</xdr:row>
      <xdr:rowOff>0</xdr:rowOff>
    </xdr:from>
    <xdr:to>
      <xdr:col>21</xdr:col>
      <xdr:colOff>0</xdr:colOff>
      <xdr:row>26</xdr:row>
      <xdr:rowOff>180974</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0</xdr:colOff>
      <xdr:row>1</xdr:row>
      <xdr:rowOff>1</xdr:rowOff>
    </xdr:from>
    <xdr:to>
      <xdr:col>15</xdr:col>
      <xdr:colOff>0</xdr:colOff>
      <xdr:row>12</xdr:row>
      <xdr:rowOff>180975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15</xdr:row>
      <xdr:rowOff>0</xdr:rowOff>
    </xdr:from>
    <xdr:to>
      <xdr:col>15</xdr:col>
      <xdr:colOff>0</xdr:colOff>
      <xdr:row>26</xdr:row>
      <xdr:rowOff>180974</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29</xdr:row>
      <xdr:rowOff>0</xdr:rowOff>
    </xdr:from>
    <xdr:to>
      <xdr:col>15</xdr:col>
      <xdr:colOff>0</xdr:colOff>
      <xdr:row>40</xdr:row>
      <xdr:rowOff>180974</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1</xdr:row>
      <xdr:rowOff>0</xdr:rowOff>
    </xdr:from>
    <xdr:to>
      <xdr:col>21</xdr:col>
      <xdr:colOff>0</xdr:colOff>
      <xdr:row>12</xdr:row>
      <xdr:rowOff>180974</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29</xdr:row>
      <xdr:rowOff>0</xdr:rowOff>
    </xdr:from>
    <xdr:to>
      <xdr:col>21</xdr:col>
      <xdr:colOff>0</xdr:colOff>
      <xdr:row>40</xdr:row>
      <xdr:rowOff>180974</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15</xdr:row>
      <xdr:rowOff>0</xdr:rowOff>
    </xdr:from>
    <xdr:to>
      <xdr:col>21</xdr:col>
      <xdr:colOff>0</xdr:colOff>
      <xdr:row>26</xdr:row>
      <xdr:rowOff>180974</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uben" refreshedDate="41769.592930439816" createdVersion="3" refreshedVersion="3" minRefreshableVersion="3" recordCount="143">
  <cacheSource type="worksheet">
    <worksheetSource ref="A1:K144" sheet="TODOS (3)"/>
  </cacheSource>
  <cacheFields count="11">
    <cacheField name="Fecha" numFmtId="14">
      <sharedItems containsSemiMixedTypes="0" containsNonDate="0" containsDate="1" containsString="0" minDate="2012-07-27T00:00:00" maxDate="2122-09-30T00:00:00" count="55">
        <d v="2012-07-27T00:00:00"/>
        <d v="2012-07-28T00:00:00"/>
        <d v="2012-08-03T00:00:00"/>
        <d v="2012-08-04T00:00:00"/>
        <d v="2012-08-05T00:00:00"/>
        <d v="2012-08-06T00:00:00"/>
        <d v="2012-08-09T00:00:00"/>
        <d v="2012-08-10T00:00:00"/>
        <d v="2012-08-11T00:00:00"/>
        <d v="2012-08-12T00:00:00"/>
        <d v="2012-08-15T00:00:00"/>
        <d v="2012-08-17T00:00:00"/>
        <d v="2012-08-18T00:00:00"/>
        <d v="2012-08-19T00:00:00"/>
        <d v="2012-08-20T00:00:00"/>
        <d v="2012-08-21T00:00:00"/>
        <d v="2012-08-24T00:00:00"/>
        <d v="2012-08-25T00:00:00"/>
        <d v="2012-08-26T00:00:00"/>
        <d v="2012-08-27T00:00:00"/>
        <d v="2012-08-31T00:00:00"/>
        <d v="2012-09-01T00:00:00"/>
        <d v="2012-09-02T00:00:00"/>
        <d v="2012-09-08T00:00:00"/>
        <d v="2012-09-15T00:00:00"/>
        <d v="2012-09-16T00:00:00"/>
        <d v="2012-09-17T00:00:00"/>
        <d v="2012-09-18T00:00:00"/>
        <d v="2012-09-19T00:00:00"/>
        <d v="2012-09-22T00:00:00"/>
        <d v="2012-09-23T00:00:00"/>
        <d v="2012-09-25T00:00:00"/>
        <d v="2012-09-26T00:00:00"/>
        <d v="2012-09-28T00:00:00"/>
        <d v="2012-09-29T00:00:00"/>
        <d v="2012-09-30T00:00:00"/>
        <d v="2012-10-05T00:00:00"/>
        <d v="2012-10-06T00:00:00"/>
        <d v="2012-10-07T00:00:00"/>
        <d v="2012-10-13T00:00:00"/>
        <d v="2012-10-14T00:00:00"/>
        <d v="2012-10-15T00:00:00"/>
        <d v="2012-10-20T00:00:00"/>
        <d v="2012-10-21T00:00:00"/>
        <d v="2012-10-27T00:00:00"/>
        <d v="2012-10-28T00:00:00"/>
        <d v="2012-11-04T00:00:00"/>
        <d v="2012-11-10T00:00:00"/>
        <d v="2012-11-11T00:00:00"/>
        <d v="2012-11-17T00:00:00"/>
        <d v="2012-11-18T00:00:00"/>
        <d v="2012-11-24T00:00:00"/>
        <d v="2012-11-25T00:00:00"/>
        <d v="2102-09-29T00:00:00"/>
        <d v="2122-09-29T00:00:00"/>
      </sharedItems>
    </cacheField>
    <cacheField name="País" numFmtId="0">
      <sharedItems/>
    </cacheField>
    <cacheField name="División" numFmtId="0">
      <sharedItems/>
    </cacheField>
    <cacheField name="Equipo1" numFmtId="0">
      <sharedItems/>
    </cacheField>
    <cacheField name="Equipo2" numFmtId="0">
      <sharedItems/>
    </cacheField>
    <cacheField name="Pronóstico" numFmtId="0">
      <sharedItems/>
    </cacheField>
    <cacheField name="Stake" numFmtId="0">
      <sharedItems containsSemiMixedTypes="0" containsString="0" containsNumber="1" minValue="0.5" maxValue="5"/>
    </cacheField>
    <cacheField name="Cuota" numFmtId="2">
      <sharedItems containsSemiMixedTypes="0" containsString="0" containsNumber="1" minValue="1.55" maxValue="27.1"/>
    </cacheField>
    <cacheField name="Result" numFmtId="49">
      <sharedItems/>
    </cacheField>
    <cacheField name="r" numFmtId="0">
      <sharedItems containsSemiMixedTypes="0" containsString="0" containsNumber="1" containsInteger="1" minValue="-1" maxValue="1"/>
    </cacheField>
    <cacheField name="gan" numFmtId="2">
      <sharedItems containsSemiMixedTypes="0" containsString="0" containsNumber="1" minValue="-5" maxValue="20"/>
    </cacheField>
  </cacheFields>
</pivotCacheDefinition>
</file>

<file path=xl/pivotCache/pivotCacheRecords1.xml><?xml version="1.0" encoding="utf-8"?>
<pivotCacheRecords xmlns="http://schemas.openxmlformats.org/spreadsheetml/2006/main" xmlns:r="http://schemas.openxmlformats.org/officeDocument/2006/relationships" count="143">
  <r>
    <x v="0"/>
    <s v="Francia"/>
    <s v="Ligue2"/>
    <s v="Angers"/>
    <s v="Sedan"/>
    <s v="LOCAL DNB"/>
    <n v="5"/>
    <n v="1.75"/>
    <s v="1-0"/>
    <n v="1"/>
    <n v="3.75"/>
  </r>
  <r>
    <x v="1"/>
    <s v="Francia"/>
    <s v="Ligue2"/>
    <s v="Lens"/>
    <s v="Le Mans"/>
    <s v="VISITANTE"/>
    <n v="5"/>
    <n v="3.95"/>
    <s v="2-2"/>
    <n v="-1"/>
    <n v="-5"/>
  </r>
  <r>
    <x v="2"/>
    <s v="Francia"/>
    <s v="Ligue2"/>
    <s v="Laval"/>
    <s v="Monaco"/>
    <s v="LOCAL"/>
    <n v="5"/>
    <n v="3.58"/>
    <s v="0-0"/>
    <n v="-1"/>
    <n v="-5"/>
  </r>
  <r>
    <x v="2"/>
    <s v="Francia"/>
    <s v="Ligue2"/>
    <s v="Sedan"/>
    <s v="Chateauroux"/>
    <s v="VISITANTE DNB"/>
    <n v="5"/>
    <n v="3.7"/>
    <s v="1-1"/>
    <n v="0"/>
    <n v="0"/>
  </r>
  <r>
    <x v="2"/>
    <s v="Alemania"/>
    <s v="Bundesliga2"/>
    <s v="Hertha"/>
    <s v="Paderborn"/>
    <s v="LAY LOCAL"/>
    <n v="5"/>
    <n v="2.65"/>
    <s v="2-2"/>
    <n v="1"/>
    <n v="8.25"/>
  </r>
  <r>
    <x v="3"/>
    <s v="Alemania"/>
    <s v="Bundesliga2"/>
    <s v="1860 Munich"/>
    <s v="Regensburg"/>
    <s v="LOCAL"/>
    <n v="5"/>
    <n v="1.55"/>
    <s v="1-0"/>
    <n v="1"/>
    <n v="2.75"/>
  </r>
  <r>
    <x v="4"/>
    <s v="Alemania"/>
    <s v="Bundesliga2"/>
    <s v="Duisburg"/>
    <s v="Aalen"/>
    <s v="VISITANTE DNB"/>
    <n v="5"/>
    <n v="3.85"/>
    <s v="1-4"/>
    <n v="1"/>
    <n v="14.25"/>
  </r>
  <r>
    <x v="5"/>
    <s v="Alemania"/>
    <s v="Bundesliga2"/>
    <s v="Kaiserslautern"/>
    <s v="Union Berlín"/>
    <s v="VISITANTE"/>
    <n v="5"/>
    <n v="5.2"/>
    <s v="3-3"/>
    <n v="-1"/>
    <n v="-5"/>
  </r>
  <r>
    <x v="6"/>
    <s v="Italia"/>
    <s v="SerieB"/>
    <s v="Juve Stabia"/>
    <s v="Vicenza"/>
    <s v="LOCAL"/>
    <n v="5"/>
    <n v="1.9"/>
    <s v="1-1"/>
    <n v="-1"/>
    <n v="-5"/>
  </r>
  <r>
    <x v="6"/>
    <s v="Italia"/>
    <s v="SerieB"/>
    <s v="Lanciano"/>
    <s v="Ascoli"/>
    <s v="VISITANTE"/>
    <n v="5"/>
    <n v="3.1"/>
    <s v="1-1"/>
    <n v="-1"/>
    <n v="-5"/>
  </r>
  <r>
    <x v="6"/>
    <s v="Italia"/>
    <s v="SerieB"/>
    <s v="Pro Vercelli"/>
    <s v="Livorno"/>
    <s v="LOCAL DNB"/>
    <n v="5"/>
    <n v="1.93"/>
    <s v="1-2"/>
    <n v="-1"/>
    <n v="-5"/>
  </r>
  <r>
    <x v="6"/>
    <s v="Italia"/>
    <s v="SerieB"/>
    <s v="Bari"/>
    <s v="Ternana"/>
    <s v="VISITANTE"/>
    <n v="5"/>
    <n v="5.2"/>
    <s v="2-0"/>
    <n v="-1"/>
    <n v="-5"/>
  </r>
  <r>
    <x v="7"/>
    <s v="Francia"/>
    <s v="Ligue1"/>
    <s v="Montpellier"/>
    <s v="Toulouse"/>
    <s v="VISITANTE DNB"/>
    <n v="5"/>
    <n v="3.75"/>
    <s v="1-1"/>
    <n v="0"/>
    <n v="0"/>
  </r>
  <r>
    <x v="7"/>
    <s v="Alemania"/>
    <s v="Bundesliga2"/>
    <s v="Colonia"/>
    <s v="Sandhausen"/>
    <s v="LAY LOCAL"/>
    <n v="5"/>
    <n v="2.35"/>
    <s v="1-1"/>
    <n v="1"/>
    <n v="6.75"/>
  </r>
  <r>
    <x v="8"/>
    <s v="Francia"/>
    <s v="Ligue1"/>
    <s v="Sochaux"/>
    <s v="Bastia"/>
    <s v="VISITANTE"/>
    <n v="5"/>
    <n v="3.6"/>
    <s v="2-3"/>
    <n v="1"/>
    <n v="13"/>
  </r>
  <r>
    <x v="8"/>
    <s v="Francia"/>
    <s v="Ligue1"/>
    <s v="St. Etienne"/>
    <s v="Lille"/>
    <s v="LOCAL"/>
    <n v="5"/>
    <n v="3.4"/>
    <s v="1-2"/>
    <n v="-1"/>
    <n v="-5"/>
  </r>
  <r>
    <x v="8"/>
    <s v="Alemania"/>
    <s v="Bundesliga2"/>
    <s v="St. Pauli"/>
    <s v="Ingolstadt"/>
    <s v="LAY LOCAL"/>
    <n v="5"/>
    <n v="2.25"/>
    <s v="1-1"/>
    <n v="1"/>
    <n v="6.25"/>
  </r>
  <r>
    <x v="9"/>
    <s v="Alemania"/>
    <s v="Bundesliga2"/>
    <s v="Regensburg"/>
    <s v="Duisburg"/>
    <s v="VISITANTE DNB"/>
    <n v="5"/>
    <n v="1.83"/>
    <s v="2-0"/>
    <n v="-1"/>
    <n v="-5"/>
  </r>
  <r>
    <x v="9"/>
    <s v="Alemania"/>
    <s v="Bundesliga2"/>
    <s v="Union Berlín"/>
    <s v="Braunschweig"/>
    <s v="LOCAL"/>
    <n v="5"/>
    <n v="2.31"/>
    <s v="0-1"/>
    <n v="-1"/>
    <n v="-5"/>
  </r>
  <r>
    <x v="10"/>
    <s v="Inglaterra"/>
    <s v="Premier"/>
    <s v="Aston Villa"/>
    <s v="Everton"/>
    <s v="VISITANTE DNB"/>
    <n v="5"/>
    <n v="1.8"/>
    <s v="1-3"/>
    <n v="1"/>
    <n v="4"/>
  </r>
  <r>
    <x v="11"/>
    <s v="Francia"/>
    <s v="Ligue2"/>
    <s v="Laval"/>
    <s v="Niort"/>
    <s v="LAY LOCAL"/>
    <n v="5"/>
    <n v="1.74"/>
    <s v="1-0"/>
    <n v="-1"/>
    <n v="-5"/>
  </r>
  <r>
    <x v="11"/>
    <s v="España"/>
    <s v="División2"/>
    <s v="Mirandés"/>
    <s v="Huesca"/>
    <s v="VISITANTE"/>
    <n v="5"/>
    <n v="4.1100000000000003"/>
    <s v="0-1"/>
    <n v="1"/>
    <n v="15.55"/>
  </r>
  <r>
    <x v="11"/>
    <s v="España"/>
    <s v="División2"/>
    <s v="Villarreal"/>
    <s v="Real Madrid B"/>
    <s v="LOCAL"/>
    <n v="5"/>
    <n v="1.97"/>
    <s v="2-1"/>
    <n v="1"/>
    <n v="4.8499999999999996"/>
  </r>
  <r>
    <x v="12"/>
    <s v="España"/>
    <s v="División1"/>
    <s v="Celta"/>
    <s v="Málaga"/>
    <s v="LOCAL"/>
    <n v="5"/>
    <n v="2.5"/>
    <s v="0-1"/>
    <n v="-1"/>
    <n v="-5"/>
  </r>
  <r>
    <x v="12"/>
    <s v="España"/>
    <s v="División1"/>
    <s v="Sevilla"/>
    <s v="Getafe"/>
    <s v="VISITANTE"/>
    <n v="5"/>
    <n v="5.6"/>
    <s v="2-1"/>
    <n v="-1"/>
    <n v="-5"/>
  </r>
  <r>
    <x v="12"/>
    <s v="España"/>
    <s v="División2"/>
    <s v="Lugo"/>
    <s v="Hércules"/>
    <s v="LOCAL"/>
    <n v="5"/>
    <n v="2.84"/>
    <s v="1-0"/>
    <n v="1"/>
    <n v="9.1999999999999993"/>
  </r>
  <r>
    <x v="12"/>
    <s v="Inglaterra"/>
    <s v="Premier"/>
    <s v="Arsenal"/>
    <s v="Sunderland"/>
    <s v="LAY LOCAL"/>
    <n v="5"/>
    <n v="3.3"/>
    <s v="0-0"/>
    <n v="1"/>
    <n v="11.5"/>
  </r>
  <r>
    <x v="12"/>
    <s v="Inglaterra"/>
    <s v="Premier"/>
    <s v="QPR"/>
    <s v="Swansea"/>
    <s v="LOCAL"/>
    <n v="5"/>
    <n v="2.15"/>
    <s v="0-5"/>
    <n v="-1"/>
    <n v="-5"/>
  </r>
  <r>
    <x v="12"/>
    <s v="Inglaterra"/>
    <s v="Premier"/>
    <s v="West Brom"/>
    <s v="Liverpool"/>
    <s v="VISITANTE"/>
    <n v="5"/>
    <n v="2.08"/>
    <s v="3-0"/>
    <n v="-1"/>
    <n v="-5"/>
  </r>
  <r>
    <x v="13"/>
    <s v="Francia"/>
    <s v="Ligue1"/>
    <s v="Bordeaux"/>
    <s v="Rennes"/>
    <s v="VISITANTE"/>
    <n v="5"/>
    <n v="4.1399999999999997"/>
    <s v="1-0"/>
    <n v="-1"/>
    <n v="-5"/>
  </r>
  <r>
    <x v="13"/>
    <s v="Inglaterra"/>
    <s v="Premier"/>
    <s v="Man. City"/>
    <s v="Southampton"/>
    <s v="LOCAL GANA REMONTANDO"/>
    <n v="1"/>
    <n v="8.5"/>
    <s v="3-2"/>
    <n v="1"/>
    <n v="7.5"/>
  </r>
  <r>
    <x v="14"/>
    <s v="Francia"/>
    <s v="Ligue2"/>
    <s v="Le Mans"/>
    <s v="Auxerre"/>
    <s v="LOCAL DNB"/>
    <n v="5"/>
    <n v="1.86"/>
    <s v="3-1"/>
    <n v="1"/>
    <n v="4.3000000000000007"/>
  </r>
  <r>
    <x v="15"/>
    <s v="Inglaterra"/>
    <s v="Championship"/>
    <s v="Middlesbrough"/>
    <s v="Burnley"/>
    <s v="LOCAL"/>
    <n v="5"/>
    <n v="2.23"/>
    <s v="3-2"/>
    <n v="1"/>
    <n v="6.15"/>
  </r>
  <r>
    <x v="15"/>
    <s v="Inglaterra"/>
    <s v="Championship"/>
    <s v="Bolton"/>
    <s v="Derby"/>
    <s v="LOCAL"/>
    <n v="5"/>
    <n v="1.73"/>
    <s v="2-0"/>
    <n v="1"/>
    <n v="3.65"/>
  </r>
  <r>
    <x v="15"/>
    <s v="Inglaterra"/>
    <s v="Championship"/>
    <s v="Peterborough"/>
    <s v="Millwall"/>
    <s v="LOCAL"/>
    <n v="5"/>
    <n v="2.6"/>
    <s v="1-2"/>
    <n v="-1"/>
    <n v="-5"/>
  </r>
  <r>
    <x v="16"/>
    <s v="Italia"/>
    <s v="SerieB"/>
    <s v="Modena"/>
    <s v="Verona"/>
    <s v="LOCAL DNB"/>
    <n v="5"/>
    <n v="2.19"/>
    <s v="1-1"/>
    <n v="0"/>
    <n v="0"/>
  </r>
  <r>
    <x v="17"/>
    <s v="Alemania"/>
    <s v="Bundesliga1"/>
    <s v="Hamburgo"/>
    <s v="Nurnberg"/>
    <s v="LOCAL"/>
    <n v="5"/>
    <n v="2.19"/>
    <s v="0-1"/>
    <n v="-1"/>
    <n v="-5"/>
  </r>
  <r>
    <x v="17"/>
    <s v="Alemania"/>
    <s v="Bundesliga1"/>
    <s v="Freiburg"/>
    <s v="Mainz"/>
    <s v="VISITANTE DNB"/>
    <n v="5"/>
    <n v="2.0699999999999998"/>
    <s v="1-1"/>
    <n v="0"/>
    <n v="0"/>
  </r>
  <r>
    <x v="17"/>
    <s v="Alemania"/>
    <s v="Bundesliga1"/>
    <s v="Frankfurt"/>
    <s v="Leverkusen"/>
    <s v="LOCAL DNB"/>
    <n v="5"/>
    <n v="2.21"/>
    <s v="2-1"/>
    <n v="1"/>
    <n v="6.05"/>
  </r>
  <r>
    <x v="17"/>
    <s v="Alemania"/>
    <s v="Bundesliga2"/>
    <s v="Cottbus"/>
    <s v="St. Pauli"/>
    <s v="LOCAL DNB"/>
    <n v="5"/>
    <n v="2.0699999999999998"/>
    <s v="2-0"/>
    <n v="1"/>
    <n v="5.35"/>
  </r>
  <r>
    <x v="17"/>
    <s v="España"/>
    <s v="División1"/>
    <s v="Málaga"/>
    <s v="Mallorca"/>
    <s v="LAY LOCAL"/>
    <n v="5"/>
    <n v="2.0099999999999998"/>
    <s v="1-1"/>
    <n v="1"/>
    <n v="5.0499999999999989"/>
  </r>
  <r>
    <x v="17"/>
    <s v="España"/>
    <s v="División1"/>
    <s v="Betis"/>
    <s v="Rayo"/>
    <s v="LAY LOCAL"/>
    <n v="5"/>
    <n v="2.2799999999999998"/>
    <s v="1-2"/>
    <n v="1"/>
    <n v="6.3999999999999986"/>
  </r>
  <r>
    <x v="17"/>
    <s v="España"/>
    <s v="División2"/>
    <s v="Huesca"/>
    <s v="Numancia"/>
    <s v="LOCAL"/>
    <n v="5"/>
    <n v="2.64"/>
    <s v="1-1"/>
    <n v="-1"/>
    <n v="-5"/>
  </r>
  <r>
    <x v="17"/>
    <s v="Inglaterra"/>
    <s v="Championship"/>
    <s v="Wolves"/>
    <s v="Derby"/>
    <s v="LAY LOCAL"/>
    <n v="5"/>
    <n v="2.2799999999999998"/>
    <s v="1-1"/>
    <n v="1"/>
    <n v="6.3999999999999986"/>
  </r>
  <r>
    <x v="18"/>
    <s v="Francia"/>
    <s v="Ligue1"/>
    <s v="St. Etienne"/>
    <s v="Brest"/>
    <s v="LOCAL"/>
    <n v="5"/>
    <n v="1.75"/>
    <s v="4-0"/>
    <n v="1"/>
    <n v="3.75"/>
  </r>
  <r>
    <x v="18"/>
    <s v="Alemania"/>
    <s v="Bundesliga1"/>
    <s v="Hannover"/>
    <s v="Schalke"/>
    <s v="LOCAL DNB"/>
    <n v="5"/>
    <n v="2.14"/>
    <s v="2-2"/>
    <n v="0"/>
    <n v="0"/>
  </r>
  <r>
    <x v="18"/>
    <s v="Alemania"/>
    <s v="Bundesliga2"/>
    <s v="Bochum"/>
    <s v="Aalen"/>
    <s v="EMPATE (especial 1X)"/>
    <n v="5"/>
    <n v="2.65"/>
    <s v="0-1"/>
    <n v="0"/>
    <n v="0"/>
  </r>
  <r>
    <x v="18"/>
    <s v="España"/>
    <s v="División1"/>
    <s v="Granada"/>
    <s v="Sevilla"/>
    <s v="LOCAL DNB"/>
    <n v="5"/>
    <n v="2.2000000000000002"/>
    <s v="1-1"/>
    <n v="0"/>
    <n v="0"/>
  </r>
  <r>
    <x v="18"/>
    <s v="España"/>
    <s v="División1"/>
    <s v="Getafe"/>
    <s v="Real Madrid"/>
    <s v="LOCAL"/>
    <n v="1"/>
    <n v="11"/>
    <s v="2-1"/>
    <n v="1"/>
    <n v="10"/>
  </r>
  <r>
    <x v="18"/>
    <s v="Italia"/>
    <s v="SerieA"/>
    <s v="Atalanta"/>
    <s v="Lazio"/>
    <s v="LOCAL"/>
    <n v="5"/>
    <n v="2.6"/>
    <s v="0-1"/>
    <n v="-1"/>
    <n v="-5"/>
  </r>
  <r>
    <x v="19"/>
    <s v="España"/>
    <s v="División1"/>
    <s v="Atlético"/>
    <s v="Bilbao"/>
    <s v="VISITANTE"/>
    <n v="3"/>
    <n v="6.3"/>
    <s v="4-0"/>
    <n v="-1"/>
    <n v="-3"/>
  </r>
  <r>
    <x v="20"/>
    <s v="Francia"/>
    <s v="Ligue2"/>
    <s v="Tours"/>
    <s v="Auxerre"/>
    <s v="LOCAL"/>
    <n v="5"/>
    <n v="3.35"/>
    <s v="1-0"/>
    <n v="1"/>
    <n v="11.75"/>
  </r>
  <r>
    <x v="20"/>
    <s v="Alemania"/>
    <s v="Bundesliga1"/>
    <s v="Mainz"/>
    <s v="Furth"/>
    <s v="LOCAL"/>
    <n v="5"/>
    <n v="1.9"/>
    <s v="0-1"/>
    <n v="-1"/>
    <n v="-5"/>
  </r>
  <r>
    <x v="21"/>
    <s v="España"/>
    <s v="División1"/>
    <s v="Celta"/>
    <s v="Osasuna"/>
    <s v="VISITANTE"/>
    <n v="5"/>
    <n v="3.95"/>
    <s v="2-0"/>
    <n v="-1"/>
    <n v="-5"/>
  </r>
  <r>
    <x v="21"/>
    <s v="España"/>
    <s v="División1"/>
    <s v="Zaragoza"/>
    <s v="Málaga"/>
    <s v="LOCAL"/>
    <n v="5"/>
    <n v="2.91"/>
    <s v="0-1"/>
    <n v="-1"/>
    <n v="-5"/>
  </r>
  <r>
    <x v="21"/>
    <s v="España"/>
    <s v="División2"/>
    <s v="Numancia"/>
    <s v="Recreativo"/>
    <s v="VISITANTE DNB"/>
    <n v="5"/>
    <n v="3"/>
    <s v="0-0"/>
    <n v="0"/>
    <n v="0"/>
  </r>
  <r>
    <x v="21"/>
    <s v="Italia"/>
    <s v="SerieB"/>
    <s v="Ascoli"/>
    <s v="Bari"/>
    <s v="VISITANTE DNB"/>
    <n v="5"/>
    <n v="2.1"/>
    <s v="1-3"/>
    <n v="1"/>
    <n v="5.5"/>
  </r>
  <r>
    <x v="22"/>
    <s v="España"/>
    <s v="División1"/>
    <s v="Levante"/>
    <s v="Espanyol"/>
    <s v="LOCAL"/>
    <n v="5"/>
    <n v="2.2999999999999998"/>
    <s v="3-2"/>
    <n v="1"/>
    <n v="6.4999999999999991"/>
  </r>
  <r>
    <x v="22"/>
    <s v="Inglaterra"/>
    <s v="Premier"/>
    <s v="Liverpool"/>
    <s v="Arsenal"/>
    <s v="LOCAL"/>
    <n v="3"/>
    <n v="2.15"/>
    <s v="0-2"/>
    <n v="-1"/>
    <n v="-3"/>
  </r>
  <r>
    <x v="22"/>
    <s v="Italia"/>
    <s v="SerieA"/>
    <s v="Udinese"/>
    <s v="Juventus"/>
    <s v="LOCAL"/>
    <n v="3"/>
    <n v="5.48"/>
    <s v="1-4"/>
    <n v="-1"/>
    <n v="-3"/>
  </r>
  <r>
    <x v="23"/>
    <s v="España"/>
    <s v="División2"/>
    <s v="Mirandés"/>
    <s v="Numancia"/>
    <s v="LOCAL"/>
    <n v="5"/>
    <n v="2.15"/>
    <s v="0-0"/>
    <n v="-1"/>
    <n v="-5"/>
  </r>
  <r>
    <x v="24"/>
    <s v="Francia"/>
    <s v="Ligue1"/>
    <s v="Valenciennes"/>
    <s v="Bordeaux"/>
    <s v="LOCAL"/>
    <n v="5"/>
    <n v="3"/>
    <s v="0-0"/>
    <n v="-1"/>
    <n v="-5"/>
  </r>
  <r>
    <x v="24"/>
    <s v="España"/>
    <s v="División1"/>
    <s v="Getafe"/>
    <s v="Barcelona"/>
    <s v="VISITANTE GANA POR UN GOL"/>
    <n v="1"/>
    <n v="4"/>
    <s v="1-4"/>
    <n v="-1"/>
    <n v="-1"/>
  </r>
  <r>
    <x v="24"/>
    <s v="España"/>
    <s v="División2"/>
    <s v="Alcorcón"/>
    <s v="Córdoba"/>
    <s v="VISITANTE DNB"/>
    <n v="5"/>
    <n v="2.5099999999999998"/>
    <s v="2-1"/>
    <n v="-1"/>
    <n v="-5"/>
  </r>
  <r>
    <x v="24"/>
    <s v="España"/>
    <s v="División2"/>
    <s v="Lugo"/>
    <s v="Huesca"/>
    <s v="VISITANTE"/>
    <n v="5"/>
    <n v="3.45"/>
    <s v="2-4"/>
    <n v="1"/>
    <n v="12.25"/>
  </r>
  <r>
    <x v="24"/>
    <s v="España"/>
    <s v="División2"/>
    <s v="Xerez"/>
    <s v="Numancia"/>
    <s v="LOCAL"/>
    <n v="5"/>
    <n v="2.4500000000000002"/>
    <s v="2-0"/>
    <n v="1"/>
    <n v="7.2500000000000009"/>
  </r>
  <r>
    <x v="24"/>
    <s v="Italia"/>
    <s v="SerieB"/>
    <s v="Ascoli"/>
    <s v="Spezia"/>
    <s v="LOCAL DNB"/>
    <n v="5"/>
    <n v="2.42"/>
    <s v="2-0"/>
    <n v="1"/>
    <n v="7.1"/>
  </r>
  <r>
    <x v="24"/>
    <s v="Italia"/>
    <s v="SerieB"/>
    <s v="Novara"/>
    <s v="Juve Stabia"/>
    <s v="VISITANTE"/>
    <n v="5"/>
    <n v="4.59"/>
    <s v="1-1"/>
    <n v="-1"/>
    <n v="-5"/>
  </r>
  <r>
    <x v="25"/>
    <s v="Francia"/>
    <s v="Ligue1"/>
    <s v="Lyon"/>
    <s v="Ajaccio"/>
    <s v="LOCAL GANA REMONTANDO"/>
    <n v="1"/>
    <n v="8"/>
    <s v="2-0"/>
    <n v="-1"/>
    <n v="-1"/>
  </r>
  <r>
    <x v="25"/>
    <s v="Alemania"/>
    <s v="Bundesliga2"/>
    <s v="Hertha"/>
    <s v="Aalen"/>
    <s v="VISITANTE"/>
    <n v="5"/>
    <n v="7"/>
    <s v="2-0"/>
    <n v="-1"/>
    <n v="-5"/>
  </r>
  <r>
    <x v="25"/>
    <s v="España"/>
    <s v="División2"/>
    <s v="Girona"/>
    <s v="Las Palmas"/>
    <s v="VISITANTE"/>
    <n v="5"/>
    <n v="4.0599999999999996"/>
    <s v="5-0"/>
    <n v="-1"/>
    <n v="-5"/>
  </r>
  <r>
    <x v="25"/>
    <s v="Italia"/>
    <s v="SerieA"/>
    <s v="Roma"/>
    <s v="Bologna"/>
    <s v="LAY LOCAL"/>
    <n v="5"/>
    <n v="3.15"/>
    <s v="2-3"/>
    <n v="1"/>
    <n v="10.75"/>
  </r>
  <r>
    <x v="26"/>
    <s v="Inglaterra"/>
    <s v="Premier"/>
    <s v="Everton"/>
    <s v="Newcastle"/>
    <s v="VISITANTE DNB"/>
    <n v="5"/>
    <n v="4.8499999999999996"/>
    <s v="2-2"/>
    <n v="0"/>
    <n v="0"/>
  </r>
  <r>
    <x v="27"/>
    <s v="Inglaterra"/>
    <s v="Championship"/>
    <s v="Blackburn"/>
    <s v="Barnsley"/>
    <s v="VISITANTE"/>
    <n v="5"/>
    <n v="8"/>
    <s v="2-1"/>
    <n v="-1"/>
    <n v="-5"/>
  </r>
  <r>
    <x v="27"/>
    <s v="Inglaterra"/>
    <s v="Championship"/>
    <s v="Leeds"/>
    <s v="Hull"/>
    <s v="LOCAL"/>
    <n v="5"/>
    <n v="2.6"/>
    <s v="2-3"/>
    <n v="-1"/>
    <n v="-5"/>
  </r>
  <r>
    <x v="28"/>
    <s v="Inglaterra"/>
    <s v="Championship"/>
    <s v="Ipswich"/>
    <s v="Wolves"/>
    <s v="LOCAL"/>
    <n v="5"/>
    <n v="2.4"/>
    <s v="0-2"/>
    <n v="-1"/>
    <n v="-5"/>
  </r>
  <r>
    <x v="29"/>
    <s v="España"/>
    <s v="División1"/>
    <s v="Celta"/>
    <s v="Getafe"/>
    <s v="VISITANTE"/>
    <n v="5"/>
    <n v="4.4000000000000004"/>
    <s v="2-1"/>
    <n v="-1"/>
    <n v="-5"/>
  </r>
  <r>
    <x v="29"/>
    <s v="España"/>
    <s v="División2"/>
    <s v="Las Palmas"/>
    <s v="Villarreal"/>
    <s v="LOCAL"/>
    <n v="5"/>
    <n v="3.24"/>
    <s v="2-2"/>
    <n v="-1"/>
    <n v="-5"/>
  </r>
  <r>
    <x v="29"/>
    <s v="España"/>
    <s v="División2"/>
    <s v="Huesca"/>
    <s v="Elche"/>
    <s v="VISITANTE"/>
    <n v="5"/>
    <n v="2.6"/>
    <s v="0-0"/>
    <n v="-1"/>
    <n v="-5"/>
  </r>
  <r>
    <x v="29"/>
    <s v="España"/>
    <s v="División2"/>
    <s v="Guadalajara"/>
    <s v="Real Madrid B"/>
    <s v="VISITANTE"/>
    <n v="5"/>
    <n v="2.2999999999999998"/>
    <s v="3-4"/>
    <n v="1"/>
    <n v="6.4999999999999991"/>
  </r>
  <r>
    <x v="29"/>
    <s v="España"/>
    <s v="División2"/>
    <s v="Córdoba"/>
    <s v="Girona"/>
    <s v="LOCAL"/>
    <n v="5"/>
    <n v="2.1"/>
    <s v="2-0"/>
    <n v="1"/>
    <n v="5.5"/>
  </r>
  <r>
    <x v="30"/>
    <s v="España"/>
    <s v="División1"/>
    <s v="Levante"/>
    <s v="Real Sociedad"/>
    <s v="LOCAL"/>
    <n v="5"/>
    <n v="2.33"/>
    <s v="2-1"/>
    <n v="1"/>
    <n v="6.65"/>
  </r>
  <r>
    <x v="31"/>
    <s v="Italia"/>
    <s v="SerieA"/>
    <s v="Fiorentina"/>
    <s v="Juventus"/>
    <s v="VISITANTE"/>
    <n v="5"/>
    <n v="2.15"/>
    <s v="0-0"/>
    <n v="-1"/>
    <n v="-5"/>
  </r>
  <r>
    <x v="32"/>
    <s v="Italia"/>
    <s v="SerieA"/>
    <s v="Pescara"/>
    <s v="Palermo"/>
    <s v="LOCAL"/>
    <n v="5"/>
    <n v="2.6"/>
    <s v="1-0"/>
    <n v="1"/>
    <n v="8"/>
  </r>
  <r>
    <x v="33"/>
    <s v="Francia"/>
    <s v="Ligue1"/>
    <s v="Rennes"/>
    <s v="Lille"/>
    <s v="LOCAL"/>
    <n v="5"/>
    <n v="2.85"/>
    <s v="2-0"/>
    <n v="1"/>
    <n v="9.25"/>
  </r>
  <r>
    <x v="33"/>
    <s v="Francia"/>
    <s v="Ligue2"/>
    <s v="Clermont"/>
    <s v="Laval"/>
    <s v="LOCAL"/>
    <n v="5"/>
    <n v="2.11"/>
    <s v="0-0"/>
    <n v="-1"/>
    <n v="-5"/>
  </r>
  <r>
    <x v="33"/>
    <s v="Francia"/>
    <s v="Ligue2"/>
    <s v="Sedan"/>
    <s v="Istres"/>
    <s v="LOCAL"/>
    <n v="5"/>
    <n v="2.42"/>
    <s v="0-2"/>
    <n v="-1"/>
    <n v="-5"/>
  </r>
  <r>
    <x v="34"/>
    <s v="Francia"/>
    <s v="Ligue1"/>
    <s v="Evian TG"/>
    <s v="Lorient"/>
    <s v="LOCAL"/>
    <n v="5"/>
    <n v="2.66"/>
    <s v="1-1"/>
    <n v="-1"/>
    <n v="-5"/>
  </r>
  <r>
    <x v="34"/>
    <s v="Francia"/>
    <s v="Ligue1"/>
    <s v="Ajaccio"/>
    <s v="Brest"/>
    <s v="LOCAL"/>
    <n v="5"/>
    <n v="2"/>
    <s v="1-0"/>
    <n v="1"/>
    <n v="5"/>
  </r>
  <r>
    <x v="34"/>
    <s v="España"/>
    <s v="División1"/>
    <s v="Málaga"/>
    <s v="Betis"/>
    <s v="LOCAL"/>
    <n v="5"/>
    <n v="1.75"/>
    <s v="4-0"/>
    <n v="1"/>
    <n v="3.75"/>
  </r>
  <r>
    <x v="34"/>
    <s v="España"/>
    <s v="División1"/>
    <s v="Real Sociedad"/>
    <s v="Bilbao"/>
    <s v="LOCAL"/>
    <n v="5"/>
    <n v="2.42"/>
    <s v="2-0"/>
    <n v="1"/>
    <n v="7.1"/>
  </r>
  <r>
    <x v="34"/>
    <s v="España"/>
    <s v="División2"/>
    <s v="Real Madrid B"/>
    <s v="Ponferradina"/>
    <s v="VISITANTE"/>
    <n v="5"/>
    <n v="5"/>
    <s v="1-2"/>
    <n v="1"/>
    <n v="20"/>
  </r>
  <r>
    <x v="34"/>
    <s v="España"/>
    <s v="División2"/>
    <s v="Barcelona B"/>
    <s v="Las Palmas"/>
    <s v="VISITANTE"/>
    <n v="5"/>
    <n v="4.63"/>
    <s v="1-1"/>
    <n v="-1"/>
    <n v="-5"/>
  </r>
  <r>
    <x v="34"/>
    <s v="España"/>
    <s v="División2"/>
    <s v="Alcorcón"/>
    <s v="Huesca"/>
    <s v="LOCAL"/>
    <n v="5"/>
    <n v="1.95"/>
    <s v="1-0"/>
    <n v="1"/>
    <n v="4.75"/>
  </r>
  <r>
    <x v="34"/>
    <s v="Inglaterra"/>
    <s v="Premier"/>
    <s v="Man. United"/>
    <s v="Tottenham"/>
    <s v="LOCAL GANA REMONTANDO"/>
    <n v="1"/>
    <n v="7.5"/>
    <s v="2-3"/>
    <n v="-1"/>
    <n v="-1"/>
  </r>
  <r>
    <x v="35"/>
    <s v="Alemania"/>
    <s v="Bundesliga2"/>
    <s v="Dresde"/>
    <s v="Aue"/>
    <s v="LOCAL"/>
    <n v="5"/>
    <n v="1.83"/>
    <s v="3-1"/>
    <n v="1"/>
    <n v="4.1500000000000004"/>
  </r>
  <r>
    <x v="35"/>
    <s v="España"/>
    <s v="División1"/>
    <s v="Real Madrid"/>
    <s v="Deportivo"/>
    <s v="VISITANTE"/>
    <n v="0.5"/>
    <n v="27.1"/>
    <s v="5-1"/>
    <n v="-1"/>
    <n v="-0.5"/>
  </r>
  <r>
    <x v="35"/>
    <s v="Italia"/>
    <s v="SerieA"/>
    <s v="Bologna"/>
    <s v="Catania"/>
    <s v="LOCAL DNB"/>
    <n v="5"/>
    <n v="1.74"/>
    <s v="4-0"/>
    <n v="1"/>
    <n v="3.7"/>
  </r>
  <r>
    <x v="36"/>
    <s v="Francia"/>
    <s v="Ligue2"/>
    <s v="Le Mans"/>
    <s v="Sedan"/>
    <s v="VISITANTE"/>
    <n v="5"/>
    <n v="3.87"/>
    <s v="1-0"/>
    <n v="-1"/>
    <n v="-5"/>
  </r>
  <r>
    <x v="36"/>
    <s v="Alemania"/>
    <s v="Bundesliga2"/>
    <s v="FSV Frankfurt"/>
    <s v="Paderborn"/>
    <s v="VISITANTE DNB"/>
    <n v="5"/>
    <n v="2.36"/>
    <s v="1-1"/>
    <n v="0"/>
    <n v="0"/>
  </r>
  <r>
    <x v="36"/>
    <s v="España"/>
    <s v="División1"/>
    <s v="Celta"/>
    <s v="Sevilla"/>
    <s v="LOCAL DNB"/>
    <n v="5"/>
    <n v="1.94"/>
    <s v="2-0"/>
    <n v="1"/>
    <n v="4.6999999999999993"/>
  </r>
  <r>
    <x v="37"/>
    <s v="Francia"/>
    <s v="Ligue1"/>
    <s v="Lille"/>
    <s v="Ajaccio"/>
    <s v="LOCAL GANA REMONTANDO"/>
    <n v="1"/>
    <n v="9.5"/>
    <s v="2-0"/>
    <n v="-1"/>
    <n v="-1"/>
  </r>
  <r>
    <x v="37"/>
    <s v="Francia"/>
    <s v="Ligue1"/>
    <s v="Bastia"/>
    <s v="Troyes"/>
    <s v="VISITANTE DNB"/>
    <n v="5"/>
    <n v="4.0999999999999996"/>
    <s v="3-2"/>
    <n v="-1"/>
    <n v="-5"/>
  </r>
  <r>
    <x v="37"/>
    <s v="Alemania"/>
    <s v="Bundesliga1"/>
    <s v="Schalke"/>
    <s v="Wolfsburgo"/>
    <s v="LAY LOCAL"/>
    <n v="5"/>
    <n v="3.05"/>
    <s v="3-0"/>
    <n v="-1"/>
    <n v="-5"/>
  </r>
  <r>
    <x v="37"/>
    <s v="España"/>
    <s v="División1"/>
    <s v="Betis"/>
    <s v="Real Sociedad"/>
    <s v="LOCAL"/>
    <n v="5"/>
    <n v="2.09"/>
    <s v="2-0"/>
    <n v="1"/>
    <n v="5.4499999999999993"/>
  </r>
  <r>
    <x v="37"/>
    <s v="España"/>
    <s v="División2"/>
    <s v="Las Palmas"/>
    <s v="Almería"/>
    <s v="LOCAL"/>
    <n v="5"/>
    <n v="2.4"/>
    <s v="1-2"/>
    <n v="-1"/>
    <n v="-5"/>
  </r>
  <r>
    <x v="37"/>
    <s v="España"/>
    <s v="División2"/>
    <s v="Córdoba"/>
    <s v="Barcelona B"/>
    <s v="LOCAL"/>
    <n v="5"/>
    <n v="2.52"/>
    <s v="2-1"/>
    <n v="1"/>
    <n v="7.6"/>
  </r>
  <r>
    <x v="37"/>
    <s v="Inglaterra"/>
    <s v="Championship"/>
    <s v="Birmingham"/>
    <s v="Huddersfield"/>
    <s v="LOCAL"/>
    <n v="5"/>
    <n v="2.2000000000000002"/>
    <s v="0-1"/>
    <n v="-1"/>
    <n v="-5"/>
  </r>
  <r>
    <x v="37"/>
    <s v="Inglaterra"/>
    <s v="Championship"/>
    <s v="Leeds"/>
    <s v="Barnsley"/>
    <s v="LOCAL"/>
    <n v="5"/>
    <n v="2"/>
    <s v="1-0"/>
    <n v="1"/>
    <n v="5"/>
  </r>
  <r>
    <x v="38"/>
    <s v="Francia"/>
    <s v="Ligue1"/>
    <s v="Brest"/>
    <s v="Bordeaux"/>
    <s v="LOCAL DNB"/>
    <n v="5"/>
    <n v="2.75"/>
    <s v="1-1"/>
    <n v="0"/>
    <n v="0"/>
  </r>
  <r>
    <x v="38"/>
    <s v="Alemania"/>
    <s v="Bundesliga1"/>
    <s v="Mönchengladbach"/>
    <s v="Frankfurt"/>
    <s v="LOCAL DNB"/>
    <n v="5"/>
    <n v="1.7"/>
    <s v="2-0"/>
    <n v="1"/>
    <n v="3.5"/>
  </r>
  <r>
    <x v="38"/>
    <s v="Alemania"/>
    <s v="Bundesliga2"/>
    <s v="Sandhausen"/>
    <s v="Aalen"/>
    <s v="LOCAL"/>
    <n v="5"/>
    <n v="2.57"/>
    <s v="1-0"/>
    <n v="1"/>
    <n v="7.85"/>
  </r>
  <r>
    <x v="38"/>
    <s v="España"/>
    <s v="División1"/>
    <s v="Levante"/>
    <s v="Valencia"/>
    <s v="LOCAL"/>
    <n v="5"/>
    <n v="3.7"/>
    <s v="1-0"/>
    <n v="1"/>
    <n v="13.5"/>
  </r>
  <r>
    <x v="39"/>
    <s v="España"/>
    <s v="División2"/>
    <s v="Villarreal"/>
    <s v="Huesca"/>
    <s v="VISITANTE"/>
    <n v="5"/>
    <n v="7.21"/>
    <s v="1-1"/>
    <n v="-1"/>
    <n v="-5"/>
  </r>
  <r>
    <x v="40"/>
    <s v="Italia"/>
    <s v="SerieB"/>
    <s v="Vicenza"/>
    <s v="Padova"/>
    <s v="LOCAL DNB"/>
    <n v="5"/>
    <n v="2"/>
    <s v="0-2"/>
    <n v="-1"/>
    <n v="-5"/>
  </r>
  <r>
    <x v="40"/>
    <s v="Italia"/>
    <s v="SerieB"/>
    <s v="Cittadella"/>
    <s v="Modena"/>
    <s v="LOCAL"/>
    <n v="5"/>
    <n v="2.35"/>
    <s v="0-3"/>
    <n v="-1"/>
    <n v="-5"/>
  </r>
  <r>
    <x v="41"/>
    <s v="España"/>
    <s v="División2"/>
    <s v="Real Madrid B"/>
    <s v="Las Palmas"/>
    <s v="VISITANTE"/>
    <n v="5"/>
    <n v="4.1500000000000004"/>
    <s v="3-2"/>
    <n v="-1"/>
    <n v="-5"/>
  </r>
  <r>
    <x v="42"/>
    <s v="España"/>
    <s v="División1"/>
    <s v="Valencia"/>
    <s v="Bilbao"/>
    <s v="LOCAL"/>
    <n v="5"/>
    <n v="1.73"/>
    <s v="3-2"/>
    <n v="1"/>
    <n v="3.65"/>
  </r>
  <r>
    <x v="43"/>
    <s v="España"/>
    <s v="División1"/>
    <s v="Real Sociedad"/>
    <s v="Atlético"/>
    <s v="LOCAL DNB"/>
    <n v="5"/>
    <n v="2.74"/>
    <s v="0-1"/>
    <n v="-1"/>
    <n v="-5"/>
  </r>
  <r>
    <x v="43"/>
    <s v="España"/>
    <s v="División1"/>
    <s v="Osasuna"/>
    <s v="Betis"/>
    <s v="LOCAL"/>
    <n v="5"/>
    <n v="2.1"/>
    <s v="0-0"/>
    <n v="-1"/>
    <n v="-5"/>
  </r>
  <r>
    <x v="44"/>
    <s v="España"/>
    <s v="División1"/>
    <s v="Rayo"/>
    <s v="Barcelona"/>
    <s v="LAY VISITANTE"/>
    <n v="1"/>
    <n v="4.5999999999999996"/>
    <s v="0-5"/>
    <n v="-1"/>
    <n v="-1"/>
  </r>
  <r>
    <x v="44"/>
    <s v="España"/>
    <s v="División2"/>
    <s v="Almería"/>
    <s v="Huesca"/>
    <s v="LAY LOCAL"/>
    <n v="5"/>
    <n v="2.4"/>
    <s v="1-0"/>
    <n v="-1"/>
    <n v="-5"/>
  </r>
  <r>
    <x v="45"/>
    <s v="España"/>
    <s v="División1"/>
    <s v="Mallorca"/>
    <s v="Real Madrid"/>
    <s v="LAY VISITANTE"/>
    <n v="1"/>
    <n v="3.25"/>
    <s v="0-5"/>
    <n v="-1"/>
    <n v="-1"/>
  </r>
  <r>
    <x v="45"/>
    <s v="España"/>
    <s v="División2"/>
    <s v="Girona"/>
    <s v="Numancia"/>
    <s v="LAY LOCAL"/>
    <n v="5"/>
    <n v="2.19"/>
    <s v="3-1"/>
    <n v="-1"/>
    <n v="-5"/>
  </r>
  <r>
    <x v="45"/>
    <s v="España"/>
    <s v="División2"/>
    <s v="Ponferradina"/>
    <s v="Hércules"/>
    <s v="LOCAL"/>
    <n v="5"/>
    <n v="2.15"/>
    <s v="1-0"/>
    <n v="1"/>
    <n v="5.75"/>
  </r>
  <r>
    <x v="45"/>
    <s v="España"/>
    <s v="División2"/>
    <s v="Elche"/>
    <s v="Racing"/>
    <s v="VISITANTE DNB"/>
    <n v="5"/>
    <n v="4.4000000000000004"/>
    <s v="1-0"/>
    <n v="-1"/>
    <n v="-5"/>
  </r>
  <r>
    <x v="46"/>
    <s v="España"/>
    <s v="División1"/>
    <s v="Granada"/>
    <s v="Bilbao"/>
    <s v="LOCAL DNB"/>
    <n v="5"/>
    <n v="1.84"/>
    <s v="1-2"/>
    <n v="-1"/>
    <n v="-5"/>
  </r>
  <r>
    <x v="46"/>
    <s v="España"/>
    <s v="División1"/>
    <s v="Sevilla"/>
    <s v="Levante"/>
    <s v="LOCAL AH -1"/>
    <n v="5"/>
    <n v="1.86"/>
    <s v="0-0"/>
    <n v="-1"/>
    <n v="-5"/>
  </r>
  <r>
    <x v="46"/>
    <s v="España"/>
    <s v="División2"/>
    <s v="Hércules"/>
    <s v="Xerez"/>
    <s v="LOCAL"/>
    <n v="5"/>
    <n v="1.89"/>
    <s v="1-5"/>
    <n v="-1"/>
    <n v="-5"/>
  </r>
  <r>
    <x v="47"/>
    <s v="España"/>
    <s v="División2"/>
    <s v="Xerez"/>
    <s v="Elche"/>
    <s v="VISITANTE"/>
    <n v="5"/>
    <n v="2.6"/>
    <s v="0-0"/>
    <n v="-1"/>
    <n v="-5"/>
  </r>
  <r>
    <x v="48"/>
    <s v="España"/>
    <s v="División2"/>
    <s v="Ponferradina"/>
    <s v="Córdoba"/>
    <s v="LOCAL"/>
    <n v="5"/>
    <n v="2.61"/>
    <s v="3-5"/>
    <n v="-1"/>
    <n v="-5"/>
  </r>
  <r>
    <x v="48"/>
    <s v="España"/>
    <s v="División2"/>
    <s v="Hércules"/>
    <s v="Las Palmas"/>
    <s v="LOCAL"/>
    <n v="5"/>
    <n v="2.35"/>
    <s v="0-2"/>
    <n v="-1"/>
    <n v="-5"/>
  </r>
  <r>
    <x v="49"/>
    <s v="España"/>
    <s v="División2"/>
    <s v="Lugo"/>
    <s v="Girona"/>
    <s v="LOCAL"/>
    <n v="5"/>
    <n v="3.05"/>
    <s v="1-2"/>
    <n v="-1"/>
    <n v="-5"/>
  </r>
  <r>
    <x v="50"/>
    <s v="España"/>
    <s v="División1"/>
    <s v="Deportivo"/>
    <s v="Levante"/>
    <s v="LOCAL"/>
    <n v="5"/>
    <n v="2.0499999999999998"/>
    <s v="0-2"/>
    <n v="-1"/>
    <n v="-5"/>
  </r>
  <r>
    <x v="50"/>
    <s v="España"/>
    <s v="División1"/>
    <s v="Celta"/>
    <s v="Mallorca"/>
    <s v="LAY LOCAL"/>
    <n v="5"/>
    <n v="1.98"/>
    <s v="1-1"/>
    <n v="1"/>
    <n v="4.9000000000000004"/>
  </r>
  <r>
    <x v="50"/>
    <s v="España"/>
    <s v="División2"/>
    <s v="Numancia"/>
    <s v="Almería"/>
    <s v="LOCAL"/>
    <n v="5"/>
    <n v="2.54"/>
    <s v="0-0"/>
    <n v="-1"/>
    <n v="-5"/>
  </r>
  <r>
    <x v="51"/>
    <s v="España"/>
    <s v="División1"/>
    <s v="Betis"/>
    <s v="Real Madrid"/>
    <s v="LAY VISITANTE"/>
    <n v="5"/>
    <n v="4.0999999999999996"/>
    <s v="1-0"/>
    <n v="1"/>
    <n v="15.499999999999998"/>
  </r>
  <r>
    <x v="51"/>
    <s v="España"/>
    <s v="División1"/>
    <s v="Rayo"/>
    <s v="Mallorca"/>
    <s v="VISITANTE DNB"/>
    <n v="5"/>
    <n v="2.2999999999999998"/>
    <s v="2-0"/>
    <n v="-1"/>
    <n v="-5"/>
  </r>
  <r>
    <x v="51"/>
    <s v="España"/>
    <s v="División1"/>
    <s v="Málaga"/>
    <s v="Valencia"/>
    <s v="LOCAL"/>
    <n v="5"/>
    <n v="2.17"/>
    <s v="4-0"/>
    <n v="1"/>
    <n v="5.85"/>
  </r>
  <r>
    <x v="51"/>
    <s v="España"/>
    <s v="División2"/>
    <s v="Las Palmas"/>
    <s v="Córdoba"/>
    <s v="LAY LOCAL"/>
    <n v="5"/>
    <n v="1.77"/>
    <s v="3-0"/>
    <n v="-1"/>
    <n v="-5"/>
  </r>
  <r>
    <x v="52"/>
    <s v="España"/>
    <s v="División2"/>
    <s v="Real Madrid B"/>
    <s v="Numancia"/>
    <s v="LAY LOCAL"/>
    <n v="5"/>
    <n v="1.75"/>
    <s v="2-4"/>
    <n v="1"/>
    <n v="3.75"/>
  </r>
  <r>
    <x v="53"/>
    <s v="Inglaterra"/>
    <s v="Premier"/>
    <s v="Norwich"/>
    <s v="Liverpool"/>
    <s v="VISITANTE"/>
    <n v="5"/>
    <n v="1.85"/>
    <s v="2-5"/>
    <n v="1"/>
    <n v="4.25"/>
  </r>
  <r>
    <x v="54"/>
    <s v="Inglaterra"/>
    <s v="Championship"/>
    <s v="Middlesbrough"/>
    <s v="Leicester"/>
    <s v="LOCAL DNB"/>
    <n v="5"/>
    <n v="2.23"/>
    <s v="1-2"/>
    <n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C60" firstHeaderRow="1" firstDataRow="2" firstDataCol="1"/>
  <pivotFields count="11">
    <pivotField axis="axisRow" numFmtId="14" showAll="0">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showAll="0"/>
    <pivotField showAll="0"/>
    <pivotField showAll="0"/>
    <pivotField showAll="0"/>
    <pivotField showAll="0"/>
    <pivotField dataField="1" showAll="0"/>
    <pivotField numFmtId="2" showAll="0"/>
    <pivotField showAll="0"/>
    <pivotField showAll="0"/>
    <pivotField dataField="1" numFmtId="2" showAll="0"/>
  </pivotFields>
  <rowFields count="1">
    <field x="0"/>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Fields count="1">
    <field x="-2"/>
  </colFields>
  <colItems count="2">
    <i>
      <x/>
    </i>
    <i i="1">
      <x v="1"/>
    </i>
  </colItems>
  <dataFields count="2">
    <dataField name="Suma de Stake" fld="6" baseField="0" baseItem="0"/>
    <dataField name="Suma de gan" fld="10"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1.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2.xml"/><Relationship Id="rId1" Type="http://schemas.openxmlformats.org/officeDocument/2006/relationships/printerSettings" Target="../printerSettings/printerSettings9.bin"/><Relationship Id="rId4" Type="http://schemas.openxmlformats.org/officeDocument/2006/relationships/comments" Target="../comments4.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3.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2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K24"/>
  <sheetViews>
    <sheetView workbookViewId="0">
      <selection activeCell="I17" sqref="A2:I17"/>
    </sheetView>
  </sheetViews>
  <sheetFormatPr baseColWidth="10" defaultRowHeight="15"/>
  <cols>
    <col min="1" max="1" width="11.42578125" style="54"/>
    <col min="4" max="5" width="13.5703125" customWidth="1"/>
    <col min="6" max="6" width="14.7109375" bestFit="1" customWidth="1"/>
    <col min="7" max="7" width="7.85546875" customWidth="1"/>
    <col min="8" max="8" width="7.85546875" style="14" customWidth="1"/>
    <col min="9" max="9" width="7.85546875" style="3" customWidth="1"/>
  </cols>
  <sheetData>
    <row r="1" spans="1:11">
      <c r="A1" s="53" t="s">
        <v>191</v>
      </c>
      <c r="B1" s="1" t="s">
        <v>49</v>
      </c>
      <c r="C1" s="1" t="s">
        <v>0</v>
      </c>
      <c r="D1" s="1" t="s">
        <v>1</v>
      </c>
      <c r="E1" s="1" t="s">
        <v>2</v>
      </c>
      <c r="F1" s="1" t="s">
        <v>3</v>
      </c>
      <c r="G1" s="1" t="s">
        <v>4</v>
      </c>
      <c r="H1" s="10" t="s">
        <v>5</v>
      </c>
      <c r="I1" s="2" t="s">
        <v>6</v>
      </c>
      <c r="J1" s="1"/>
      <c r="K1" s="1"/>
    </row>
    <row r="2" spans="1:11">
      <c r="A2" s="55">
        <v>41132</v>
      </c>
      <c r="B2" s="27" t="s">
        <v>51</v>
      </c>
      <c r="C2" s="27" t="s">
        <v>52</v>
      </c>
      <c r="D2" s="27" t="s">
        <v>53</v>
      </c>
      <c r="E2" s="27" t="s">
        <v>54</v>
      </c>
      <c r="F2" s="27" t="s">
        <v>13</v>
      </c>
      <c r="G2" s="27">
        <v>1</v>
      </c>
      <c r="H2" s="28">
        <v>3.3</v>
      </c>
      <c r="I2" s="29" t="s">
        <v>62</v>
      </c>
      <c r="K2" t="str">
        <f>CONCATENATE(D2,"-",E2,"  ",F2,"  ",G2,"unid.","  ","@",H2)</f>
        <v>Rennes-Lyon  EMPATE  1unid.  @3,3</v>
      </c>
    </row>
    <row r="3" spans="1:11">
      <c r="A3" s="56">
        <v>41132</v>
      </c>
      <c r="B3" s="24" t="s">
        <v>51</v>
      </c>
      <c r="C3" s="24" t="s">
        <v>52</v>
      </c>
      <c r="D3" s="24" t="s">
        <v>55</v>
      </c>
      <c r="E3" s="24" t="s">
        <v>56</v>
      </c>
      <c r="F3" s="24" t="s">
        <v>16</v>
      </c>
      <c r="G3" s="24">
        <v>5</v>
      </c>
      <c r="H3" s="25">
        <v>3.6</v>
      </c>
      <c r="I3" s="26" t="s">
        <v>63</v>
      </c>
      <c r="K3" t="str">
        <f t="shared" ref="K3" si="0">CONCATENATE(D3,"-",E3,"  ",F3,"  ",G3,"unid.","  ","@",H3)</f>
        <v>Sochaux-Bastia  VISITANTE  5unid.  @3,6</v>
      </c>
    </row>
    <row r="4" spans="1:11">
      <c r="A4" s="55">
        <v>41132</v>
      </c>
      <c r="B4" s="27" t="s">
        <v>51</v>
      </c>
      <c r="C4" s="27" t="s">
        <v>52</v>
      </c>
      <c r="D4" s="27" t="s">
        <v>57</v>
      </c>
      <c r="E4" s="27" t="s">
        <v>58</v>
      </c>
      <c r="F4" s="27" t="s">
        <v>23</v>
      </c>
      <c r="G4" s="27">
        <v>5</v>
      </c>
      <c r="H4" s="28">
        <v>3.4</v>
      </c>
      <c r="I4" s="29" t="s">
        <v>64</v>
      </c>
      <c r="K4" t="str">
        <f>CONCATENATE(D4,"-",E4,"  ",F4,"  ",G4,"unid.","  ","@",H4)</f>
        <v>St. Etienne-Lille  LOCAL  5unid.  @3,4</v>
      </c>
    </row>
    <row r="5" spans="1:11">
      <c r="A5" s="78">
        <v>41131</v>
      </c>
      <c r="B5" s="86" t="s">
        <v>51</v>
      </c>
      <c r="C5" s="86" t="s">
        <v>52</v>
      </c>
      <c r="D5" s="86" t="s">
        <v>60</v>
      </c>
      <c r="E5" s="86" t="s">
        <v>59</v>
      </c>
      <c r="F5" s="86" t="s">
        <v>25</v>
      </c>
      <c r="G5" s="86">
        <v>5</v>
      </c>
      <c r="H5" s="87">
        <v>3.75</v>
      </c>
      <c r="I5" s="88" t="s">
        <v>20</v>
      </c>
      <c r="K5" t="str">
        <f t="shared" ref="K5:K17" si="1">CONCATENATE(D5,"-",E5,"  ",F5,"  ",G5,"unid.","  ","@",H5)</f>
        <v>Montpellier-Toulouse  VISITANTE DNB  5unid.  @3,75</v>
      </c>
    </row>
    <row r="6" spans="1:11">
      <c r="A6" s="55">
        <v>41139</v>
      </c>
      <c r="B6" s="27" t="s">
        <v>51</v>
      </c>
      <c r="C6" s="27" t="s">
        <v>52</v>
      </c>
      <c r="D6" s="27" t="s">
        <v>56</v>
      </c>
      <c r="E6" s="27" t="s">
        <v>125</v>
      </c>
      <c r="F6" s="27" t="s">
        <v>13</v>
      </c>
      <c r="G6" s="27">
        <v>1</v>
      </c>
      <c r="H6" s="28">
        <v>3.67</v>
      </c>
      <c r="I6" s="29" t="s">
        <v>130</v>
      </c>
      <c r="K6" t="str">
        <f t="shared" si="1"/>
        <v>Bastia-Reims  EMPATE  1unid.  @3,67</v>
      </c>
    </row>
    <row r="7" spans="1:11">
      <c r="A7" s="58">
        <v>41140</v>
      </c>
      <c r="B7" s="21" t="s">
        <v>51</v>
      </c>
      <c r="C7" s="21" t="s">
        <v>52</v>
      </c>
      <c r="D7" s="21" t="s">
        <v>126</v>
      </c>
      <c r="E7" s="21" t="s">
        <v>53</v>
      </c>
      <c r="F7" s="21" t="s">
        <v>16</v>
      </c>
      <c r="G7" s="21">
        <v>5</v>
      </c>
      <c r="H7" s="22">
        <v>4.1399999999999997</v>
      </c>
      <c r="I7" s="23" t="s">
        <v>18</v>
      </c>
      <c r="K7" t="str">
        <f t="shared" si="1"/>
        <v>Bordeaux-Rennes  VISITANTE  5unid.  @4,14</v>
      </c>
    </row>
    <row r="8" spans="1:11">
      <c r="A8" s="55">
        <v>41146</v>
      </c>
      <c r="B8" s="27" t="s">
        <v>51</v>
      </c>
      <c r="C8" s="27" t="s">
        <v>52</v>
      </c>
      <c r="D8" s="27" t="s">
        <v>168</v>
      </c>
      <c r="E8" s="27" t="s">
        <v>169</v>
      </c>
      <c r="F8" s="27" t="s">
        <v>13</v>
      </c>
      <c r="G8" s="27">
        <v>1</v>
      </c>
      <c r="H8" s="28">
        <v>3.4</v>
      </c>
      <c r="I8" s="29" t="s">
        <v>133</v>
      </c>
      <c r="K8" t="str">
        <f t="shared" si="1"/>
        <v>Valenciennes-Ajaccio  EMPATE  1unid.  @3,4</v>
      </c>
    </row>
    <row r="9" spans="1:11">
      <c r="A9" s="59">
        <v>41147</v>
      </c>
      <c r="B9" s="8" t="s">
        <v>51</v>
      </c>
      <c r="C9" s="8" t="s">
        <v>52</v>
      </c>
      <c r="D9" s="8" t="s">
        <v>57</v>
      </c>
      <c r="E9" s="8" t="s">
        <v>170</v>
      </c>
      <c r="F9" s="8" t="s">
        <v>23</v>
      </c>
      <c r="G9" s="8">
        <v>5</v>
      </c>
      <c r="H9" s="13">
        <v>1.75</v>
      </c>
      <c r="I9" s="9" t="s">
        <v>131</v>
      </c>
      <c r="K9" t="str">
        <f t="shared" si="1"/>
        <v>St. Etienne-Brest  LOCAL  5unid.  @1,75</v>
      </c>
    </row>
    <row r="10" spans="1:11">
      <c r="A10" s="61">
        <v>41167</v>
      </c>
      <c r="B10" s="27" t="s">
        <v>51</v>
      </c>
      <c r="C10" s="27" t="s">
        <v>52</v>
      </c>
      <c r="D10" s="27" t="s">
        <v>168</v>
      </c>
      <c r="E10" s="27" t="s">
        <v>126</v>
      </c>
      <c r="F10" s="27" t="s">
        <v>23</v>
      </c>
      <c r="G10" s="27">
        <v>5</v>
      </c>
      <c r="H10" s="28">
        <v>3</v>
      </c>
      <c r="I10" s="29" t="s">
        <v>37</v>
      </c>
      <c r="K10" t="str">
        <f t="shared" si="1"/>
        <v>Valenciennes-Bordeaux  LOCAL  5unid.  @3</v>
      </c>
    </row>
    <row r="11" spans="1:11">
      <c r="A11" s="58">
        <v>41168</v>
      </c>
      <c r="B11" s="21" t="s">
        <v>51</v>
      </c>
      <c r="C11" s="21" t="s">
        <v>52</v>
      </c>
      <c r="D11" s="21" t="s">
        <v>54</v>
      </c>
      <c r="E11" s="21" t="s">
        <v>169</v>
      </c>
      <c r="F11" s="21" t="s">
        <v>121</v>
      </c>
      <c r="G11" s="21">
        <v>1</v>
      </c>
      <c r="H11" s="22">
        <v>8</v>
      </c>
      <c r="I11" s="23" t="s">
        <v>61</v>
      </c>
      <c r="K11" t="str">
        <f t="shared" si="1"/>
        <v>Lyon-Ajaccio  LOCAL GANA REMONTANDO  1unid.  @8</v>
      </c>
    </row>
    <row r="12" spans="1:11">
      <c r="A12" s="60">
        <v>41180</v>
      </c>
      <c r="B12" s="24" t="s">
        <v>51</v>
      </c>
      <c r="C12" s="24" t="s">
        <v>52</v>
      </c>
      <c r="D12" s="24" t="s">
        <v>53</v>
      </c>
      <c r="E12" s="24" t="s">
        <v>58</v>
      </c>
      <c r="F12" s="24" t="s">
        <v>23</v>
      </c>
      <c r="G12" s="24">
        <v>5</v>
      </c>
      <c r="H12" s="25">
        <v>2.85</v>
      </c>
      <c r="I12" s="26" t="s">
        <v>61</v>
      </c>
      <c r="K12" t="str">
        <f t="shared" si="1"/>
        <v>Rennes-Lille  LOCAL  5unid.  @2,85</v>
      </c>
    </row>
    <row r="13" spans="1:11">
      <c r="A13" s="61">
        <v>41181</v>
      </c>
      <c r="B13" s="6" t="s">
        <v>51</v>
      </c>
      <c r="C13" s="6" t="s">
        <v>52</v>
      </c>
      <c r="D13" s="6" t="s">
        <v>271</v>
      </c>
      <c r="E13" s="6" t="s">
        <v>272</v>
      </c>
      <c r="F13" s="6" t="s">
        <v>23</v>
      </c>
      <c r="G13" s="6">
        <v>5</v>
      </c>
      <c r="H13" s="12">
        <v>2.66</v>
      </c>
      <c r="I13" s="7" t="s">
        <v>20</v>
      </c>
      <c r="K13" t="str">
        <f t="shared" si="1"/>
        <v>Evian TG-Lorient  LOCAL  5unid.  @2,66</v>
      </c>
    </row>
    <row r="14" spans="1:11">
      <c r="A14" s="59">
        <v>41181</v>
      </c>
      <c r="B14" s="8" t="s">
        <v>51</v>
      </c>
      <c r="C14" s="8" t="s">
        <v>52</v>
      </c>
      <c r="D14" s="8" t="s">
        <v>169</v>
      </c>
      <c r="E14" s="8" t="s">
        <v>170</v>
      </c>
      <c r="F14" s="8" t="s">
        <v>23</v>
      </c>
      <c r="G14" s="8">
        <v>5</v>
      </c>
      <c r="H14" s="13">
        <v>2</v>
      </c>
      <c r="I14" s="9" t="s">
        <v>18</v>
      </c>
      <c r="K14" t="str">
        <f t="shared" si="1"/>
        <v>Ajaccio-Brest  LOCAL  5unid.  @2</v>
      </c>
    </row>
    <row r="15" spans="1:11">
      <c r="A15" s="61">
        <v>41188</v>
      </c>
      <c r="B15" s="6" t="s">
        <v>51</v>
      </c>
      <c r="C15" s="6" t="s">
        <v>52</v>
      </c>
      <c r="D15" s="6" t="s">
        <v>58</v>
      </c>
      <c r="E15" s="6" t="s">
        <v>169</v>
      </c>
      <c r="F15" s="6" t="s">
        <v>121</v>
      </c>
      <c r="G15" s="6">
        <v>1</v>
      </c>
      <c r="H15" s="12">
        <v>9.5</v>
      </c>
      <c r="I15" s="7" t="s">
        <v>61</v>
      </c>
      <c r="K15" t="str">
        <f t="shared" si="1"/>
        <v>Lille-Ajaccio  LOCAL GANA REMONTANDO  1unid.  @9,5</v>
      </c>
    </row>
    <row r="16" spans="1:11">
      <c r="A16" s="61">
        <v>41188</v>
      </c>
      <c r="B16" s="6" t="s">
        <v>51</v>
      </c>
      <c r="C16" s="6" t="s">
        <v>52</v>
      </c>
      <c r="D16" s="6" t="s">
        <v>56</v>
      </c>
      <c r="E16" s="6" t="s">
        <v>299</v>
      </c>
      <c r="F16" s="6" t="s">
        <v>25</v>
      </c>
      <c r="G16" s="6">
        <v>5</v>
      </c>
      <c r="H16" s="12">
        <v>4.0999999999999996</v>
      </c>
      <c r="I16" s="7" t="s">
        <v>134</v>
      </c>
      <c r="K16" t="str">
        <f t="shared" si="1"/>
        <v>Bastia-Troyes  VISITANTE DNB  5unid.  @4,1</v>
      </c>
    </row>
    <row r="17" spans="1:11">
      <c r="A17" s="78">
        <v>41189</v>
      </c>
      <c r="B17" s="86" t="s">
        <v>51</v>
      </c>
      <c r="C17" s="86" t="s">
        <v>52</v>
      </c>
      <c r="D17" s="86" t="s">
        <v>170</v>
      </c>
      <c r="E17" s="86" t="s">
        <v>126</v>
      </c>
      <c r="F17" s="86" t="s">
        <v>10</v>
      </c>
      <c r="G17" s="86">
        <v>5</v>
      </c>
      <c r="H17" s="87">
        <v>2.75</v>
      </c>
      <c r="I17" s="88" t="s">
        <v>20</v>
      </c>
      <c r="K17" t="str">
        <f t="shared" si="1"/>
        <v>Brest-Bordeaux  LOCAL DNB  5unid.  @2,75</v>
      </c>
    </row>
    <row r="20" spans="1:11">
      <c r="A20" s="61" t="s">
        <v>298</v>
      </c>
    </row>
    <row r="23" spans="1:11">
      <c r="A23" s="60" t="s">
        <v>245</v>
      </c>
    </row>
    <row r="24" spans="1:11">
      <c r="A24" s="61" t="s">
        <v>273</v>
      </c>
    </row>
  </sheetData>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dimension ref="A1:I23"/>
  <sheetViews>
    <sheetView workbookViewId="0">
      <selection activeCell="G11" sqref="G11"/>
    </sheetView>
  </sheetViews>
  <sheetFormatPr baseColWidth="10" defaultRowHeight="15"/>
  <cols>
    <col min="3" max="3" width="11.42578125" customWidth="1"/>
  </cols>
  <sheetData>
    <row r="1" spans="1:9">
      <c r="B1" t="s">
        <v>87</v>
      </c>
      <c r="C1" t="s">
        <v>88</v>
      </c>
      <c r="D1" t="s">
        <v>65</v>
      </c>
      <c r="E1" t="s">
        <v>66</v>
      </c>
      <c r="F1" t="s">
        <v>67</v>
      </c>
      <c r="G1" t="s">
        <v>89</v>
      </c>
      <c r="H1" t="s">
        <v>68</v>
      </c>
      <c r="I1" t="s">
        <v>69</v>
      </c>
    </row>
    <row r="2" spans="1:9">
      <c r="A2" t="s">
        <v>70</v>
      </c>
      <c r="B2" s="30">
        <v>0</v>
      </c>
      <c r="C2" s="30">
        <v>0</v>
      </c>
      <c r="D2" s="36">
        <v>0</v>
      </c>
      <c r="E2" s="31">
        <v>0</v>
      </c>
      <c r="F2" s="33">
        <v>0</v>
      </c>
      <c r="G2" s="39">
        <v>0</v>
      </c>
      <c r="H2" s="32">
        <v>0</v>
      </c>
      <c r="I2" s="36">
        <v>0</v>
      </c>
    </row>
    <row r="3" spans="1:9">
      <c r="A3" t="s">
        <v>71</v>
      </c>
      <c r="B3" s="30">
        <v>-10</v>
      </c>
      <c r="C3" s="30">
        <v>10</v>
      </c>
      <c r="D3" s="37">
        <f t="shared" ref="D3:D10" si="0">+B3/C3</f>
        <v>-1</v>
      </c>
      <c r="E3" s="31">
        <v>0</v>
      </c>
      <c r="F3" s="34">
        <f t="shared" ref="F3:F10" si="1">+H3-100</f>
        <v>-10</v>
      </c>
      <c r="G3" s="39">
        <v>10</v>
      </c>
      <c r="H3" s="32">
        <v>90</v>
      </c>
      <c r="I3" s="37">
        <f t="shared" ref="I3:I10" si="2">+F3/G3</f>
        <v>-1</v>
      </c>
    </row>
    <row r="4" spans="1:9">
      <c r="A4" t="s">
        <v>72</v>
      </c>
      <c r="B4" s="30">
        <v>18.45</v>
      </c>
      <c r="C4" s="30">
        <v>19</v>
      </c>
      <c r="D4" s="37">
        <f t="shared" si="0"/>
        <v>0.97105263157894728</v>
      </c>
      <c r="E4" s="31">
        <v>0.56999999999999995</v>
      </c>
      <c r="F4" s="34">
        <f t="shared" si="1"/>
        <v>8.4500000000000028</v>
      </c>
      <c r="G4" s="39">
        <v>29</v>
      </c>
      <c r="H4" s="32">
        <v>108.45</v>
      </c>
      <c r="I4" s="37">
        <f t="shared" si="2"/>
        <v>0.29137931034482767</v>
      </c>
    </row>
    <row r="5" spans="1:9">
      <c r="A5" t="s">
        <v>73</v>
      </c>
      <c r="B5" s="30">
        <v>-3.5</v>
      </c>
      <c r="C5" s="30">
        <v>15</v>
      </c>
      <c r="D5" s="37">
        <f t="shared" si="0"/>
        <v>-0.23333333333333334</v>
      </c>
      <c r="E5" s="31">
        <v>0.5</v>
      </c>
      <c r="F5" s="34">
        <f t="shared" si="1"/>
        <v>4.9500000000000028</v>
      </c>
      <c r="G5" s="39">
        <v>44</v>
      </c>
      <c r="H5" s="32">
        <v>104.95</v>
      </c>
      <c r="I5" s="37">
        <f t="shared" si="2"/>
        <v>0.11250000000000006</v>
      </c>
    </row>
    <row r="6" spans="1:9">
      <c r="A6" t="s">
        <v>74</v>
      </c>
      <c r="B6" s="30">
        <v>-2</v>
      </c>
      <c r="C6" s="30">
        <v>2</v>
      </c>
      <c r="D6" s="37">
        <f t="shared" si="0"/>
        <v>-1</v>
      </c>
      <c r="E6" s="31">
        <v>0.42</v>
      </c>
      <c r="F6" s="34">
        <f t="shared" si="1"/>
        <v>2.9500000000000028</v>
      </c>
      <c r="G6" s="39">
        <v>46</v>
      </c>
      <c r="H6" s="32">
        <v>102.95</v>
      </c>
      <c r="I6" s="37">
        <f t="shared" si="2"/>
        <v>6.4130434782608756E-2</v>
      </c>
    </row>
    <row r="7" spans="1:9">
      <c r="A7" t="s">
        <v>75</v>
      </c>
      <c r="B7" s="30">
        <v>1.65</v>
      </c>
      <c r="C7" s="30">
        <v>10</v>
      </c>
      <c r="D7" s="37">
        <f t="shared" si="0"/>
        <v>0.16499999999999998</v>
      </c>
      <c r="E7" s="31">
        <v>0.43</v>
      </c>
      <c r="F7" s="34">
        <f t="shared" si="1"/>
        <v>4.5999999999999943</v>
      </c>
      <c r="G7" s="39">
        <v>56</v>
      </c>
      <c r="H7" s="32">
        <v>104.6</v>
      </c>
      <c r="I7" s="37">
        <f t="shared" si="2"/>
        <v>8.2142857142857045E-2</v>
      </c>
    </row>
    <row r="8" spans="1:9">
      <c r="A8" t="s">
        <v>76</v>
      </c>
      <c r="B8" s="30">
        <v>9.35</v>
      </c>
      <c r="C8" s="30">
        <v>11.5</v>
      </c>
      <c r="D8" s="37">
        <f t="shared" si="0"/>
        <v>0.81304347826086953</v>
      </c>
      <c r="E8" s="31">
        <v>0.44</v>
      </c>
      <c r="F8" s="34">
        <f t="shared" si="1"/>
        <v>13.950000000000003</v>
      </c>
      <c r="G8" s="39">
        <v>67.5</v>
      </c>
      <c r="H8" s="32">
        <v>113.95</v>
      </c>
      <c r="I8" s="37">
        <f t="shared" si="2"/>
        <v>0.20666666666666672</v>
      </c>
    </row>
    <row r="9" spans="1:9">
      <c r="A9" t="s">
        <v>77</v>
      </c>
      <c r="B9" s="30">
        <v>23.65</v>
      </c>
      <c r="C9" s="30">
        <v>15</v>
      </c>
      <c r="D9" s="37">
        <f t="shared" si="0"/>
        <v>1.5766666666666667</v>
      </c>
      <c r="E9" s="31">
        <v>0.52</v>
      </c>
      <c r="F9" s="34">
        <f t="shared" si="1"/>
        <v>37.599999999999994</v>
      </c>
      <c r="G9" s="39">
        <v>82.5</v>
      </c>
      <c r="H9" s="32">
        <v>137.6</v>
      </c>
      <c r="I9" s="37">
        <f t="shared" si="2"/>
        <v>0.45575757575757569</v>
      </c>
    </row>
    <row r="10" spans="1:9">
      <c r="A10" t="s">
        <v>78</v>
      </c>
      <c r="B10" s="30">
        <v>-6.35</v>
      </c>
      <c r="C10" s="30">
        <v>15</v>
      </c>
      <c r="D10" s="37">
        <f t="shared" si="0"/>
        <v>-0.42333333333333328</v>
      </c>
      <c r="E10" s="31">
        <v>0.5</v>
      </c>
      <c r="F10" s="34">
        <f t="shared" si="1"/>
        <v>31.25</v>
      </c>
      <c r="G10" s="39">
        <v>97.5</v>
      </c>
      <c r="H10" s="32">
        <v>131.25</v>
      </c>
      <c r="I10" s="37">
        <f t="shared" si="2"/>
        <v>0.32051282051282054</v>
      </c>
    </row>
    <row r="11" spans="1:9">
      <c r="A11" t="s">
        <v>79</v>
      </c>
      <c r="B11" s="30"/>
      <c r="C11" s="30"/>
      <c r="D11" s="37"/>
      <c r="E11" s="31"/>
      <c r="F11" s="34"/>
      <c r="G11" s="39"/>
      <c r="H11" s="32"/>
      <c r="I11" s="37"/>
    </row>
    <row r="12" spans="1:9">
      <c r="A12" t="s">
        <v>80</v>
      </c>
      <c r="B12" s="30"/>
      <c r="C12" s="30"/>
      <c r="D12" s="37"/>
      <c r="E12" s="31"/>
      <c r="F12" s="34"/>
      <c r="G12" s="39"/>
      <c r="H12" s="32"/>
      <c r="I12" s="37"/>
    </row>
    <row r="13" spans="1:9">
      <c r="A13" t="s">
        <v>81</v>
      </c>
      <c r="B13" s="30"/>
      <c r="C13" s="30"/>
      <c r="D13" s="37"/>
      <c r="E13" s="31"/>
      <c r="F13" s="34"/>
      <c r="G13" s="39"/>
      <c r="H13" s="32"/>
      <c r="I13" s="37"/>
    </row>
    <row r="14" spans="1:9">
      <c r="A14" t="s">
        <v>82</v>
      </c>
      <c r="B14" s="30"/>
      <c r="C14" s="30"/>
      <c r="D14" s="37"/>
      <c r="E14" s="31"/>
      <c r="F14" s="34"/>
      <c r="G14" s="39"/>
      <c r="H14" s="32"/>
      <c r="I14" s="37"/>
    </row>
    <row r="15" spans="1:9">
      <c r="A15" t="s">
        <v>86</v>
      </c>
      <c r="B15" s="30"/>
      <c r="C15" s="30"/>
      <c r="D15" s="37"/>
      <c r="E15" s="31"/>
      <c r="F15" s="34"/>
      <c r="G15" s="39"/>
      <c r="H15" s="32"/>
      <c r="I15" s="37"/>
    </row>
    <row r="16" spans="1:9">
      <c r="A16" t="s">
        <v>83</v>
      </c>
      <c r="B16" s="30"/>
      <c r="C16" s="30"/>
      <c r="D16" s="37"/>
      <c r="E16" s="31"/>
      <c r="F16" s="34"/>
      <c r="G16" s="39"/>
      <c r="H16" s="32"/>
      <c r="I16" s="37"/>
    </row>
    <row r="17" spans="1:9">
      <c r="A17" t="s">
        <v>84</v>
      </c>
      <c r="B17" s="30"/>
      <c r="C17" s="30"/>
      <c r="D17" s="37"/>
      <c r="E17" s="31"/>
      <c r="F17" s="34"/>
      <c r="G17" s="39"/>
      <c r="H17" s="32"/>
      <c r="I17" s="37"/>
    </row>
    <row r="18" spans="1:9">
      <c r="A18" t="s">
        <v>85</v>
      </c>
      <c r="B18" s="30"/>
      <c r="C18" s="30"/>
      <c r="D18" s="37"/>
      <c r="E18" s="31"/>
      <c r="F18" s="34"/>
      <c r="G18" s="39"/>
      <c r="H18" s="32"/>
      <c r="I18" s="37"/>
    </row>
    <row r="19" spans="1:9">
      <c r="A19" t="s">
        <v>90</v>
      </c>
      <c r="B19" s="30"/>
      <c r="C19" s="30"/>
      <c r="D19" s="37"/>
      <c r="E19" s="31"/>
      <c r="F19" s="34"/>
      <c r="G19" s="39"/>
      <c r="H19" s="32"/>
      <c r="I19" s="37"/>
    </row>
    <row r="20" spans="1:9">
      <c r="A20" t="s">
        <v>91</v>
      </c>
      <c r="B20" s="30"/>
      <c r="C20" s="30"/>
      <c r="D20" s="37"/>
      <c r="E20" s="31"/>
      <c r="F20" s="34"/>
      <c r="G20" s="39"/>
      <c r="H20" s="32"/>
      <c r="I20" s="37"/>
    </row>
    <row r="21" spans="1:9">
      <c r="A21" t="s">
        <v>92</v>
      </c>
      <c r="B21" s="30"/>
      <c r="C21" s="30"/>
      <c r="D21" s="37"/>
      <c r="E21" s="31"/>
      <c r="F21" s="34"/>
      <c r="G21" s="39"/>
      <c r="H21" s="32"/>
      <c r="I21" s="37"/>
    </row>
    <row r="22" spans="1:9">
      <c r="A22" t="s">
        <v>93</v>
      </c>
      <c r="B22" s="30"/>
      <c r="C22" s="30"/>
      <c r="D22" s="38"/>
      <c r="E22" s="31"/>
      <c r="F22" s="35"/>
      <c r="G22" s="39"/>
      <c r="H22" s="32"/>
      <c r="I22" s="38"/>
    </row>
    <row r="23" spans="1:9">
      <c r="B23" s="30"/>
      <c r="C23" s="30"/>
      <c r="F23" s="30"/>
      <c r="G23" s="30"/>
      <c r="H23" s="32"/>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O59"/>
  <sheetViews>
    <sheetView topLeftCell="A29" workbookViewId="0">
      <selection activeCell="I41" sqref="A2:I41"/>
    </sheetView>
  </sheetViews>
  <sheetFormatPr baseColWidth="10" defaultRowHeight="15"/>
  <cols>
    <col min="4" max="5" width="13.5703125" customWidth="1"/>
    <col min="6" max="6" width="14.7109375" bestFit="1" customWidth="1"/>
    <col min="7" max="7" width="7.85546875" customWidth="1"/>
    <col min="8" max="8" width="7.85546875" style="14" customWidth="1"/>
    <col min="9" max="9" width="7.85546875" style="3" customWidth="1"/>
  </cols>
  <sheetData>
    <row r="1" spans="1:15">
      <c r="A1" s="1" t="s">
        <v>191</v>
      </c>
      <c r="B1" s="1" t="s">
        <v>49</v>
      </c>
      <c r="C1" s="1" t="s">
        <v>0</v>
      </c>
      <c r="D1" s="1" t="s">
        <v>1</v>
      </c>
      <c r="E1" s="1" t="s">
        <v>2</v>
      </c>
      <c r="F1" s="1" t="s">
        <v>3</v>
      </c>
      <c r="G1" s="1" t="s">
        <v>4</v>
      </c>
      <c r="H1" s="10" t="s">
        <v>5</v>
      </c>
      <c r="I1" s="2" t="s">
        <v>6</v>
      </c>
      <c r="J1" s="1"/>
      <c r="K1" s="1"/>
    </row>
    <row r="2" spans="1:15">
      <c r="A2" s="56">
        <v>41138</v>
      </c>
      <c r="B2" s="24" t="s">
        <v>94</v>
      </c>
      <c r="C2" s="24" t="s">
        <v>100</v>
      </c>
      <c r="D2" s="24" t="s">
        <v>101</v>
      </c>
      <c r="E2" s="24" t="s">
        <v>102</v>
      </c>
      <c r="F2" s="24" t="s">
        <v>16</v>
      </c>
      <c r="G2" s="24">
        <v>5</v>
      </c>
      <c r="H2" s="25">
        <v>4.1100000000000003</v>
      </c>
      <c r="I2" s="26" t="s">
        <v>62</v>
      </c>
      <c r="K2" t="str">
        <f>CONCATENATE(D2,"-",E2,"  ",F2,"  ",G2,"unid.","  ","@",H2)</f>
        <v>Mirandés-Huesca  VISITANTE  5unid.  @4,11</v>
      </c>
    </row>
    <row r="3" spans="1:15">
      <c r="A3" s="56">
        <v>41138</v>
      </c>
      <c r="B3" s="24" t="s">
        <v>94</v>
      </c>
      <c r="C3" s="24" t="s">
        <v>100</v>
      </c>
      <c r="D3" s="24" t="s">
        <v>103</v>
      </c>
      <c r="E3" s="24" t="s">
        <v>104</v>
      </c>
      <c r="F3" s="24" t="s">
        <v>23</v>
      </c>
      <c r="G3" s="24">
        <v>5</v>
      </c>
      <c r="H3" s="25">
        <v>1.97</v>
      </c>
      <c r="I3" s="26" t="s">
        <v>130</v>
      </c>
      <c r="K3" t="str">
        <f t="shared" ref="K3:K34" si="0">CONCATENATE(D3,"-",E3,"  ",F3,"  ",G3,"unid.","  ","@",H3)</f>
        <v>Villarreal-Real Madrid B  LOCAL  5unid.  @1,97</v>
      </c>
    </row>
    <row r="4" spans="1:15">
      <c r="A4" s="56">
        <v>41139</v>
      </c>
      <c r="B4" s="24" t="s">
        <v>94</v>
      </c>
      <c r="C4" s="24" t="s">
        <v>100</v>
      </c>
      <c r="D4" s="24" t="s">
        <v>105</v>
      </c>
      <c r="E4" s="24" t="s">
        <v>106</v>
      </c>
      <c r="F4" s="24" t="s">
        <v>23</v>
      </c>
      <c r="G4" s="24">
        <v>5</v>
      </c>
      <c r="H4" s="25">
        <v>2.84</v>
      </c>
      <c r="I4" s="26" t="s">
        <v>18</v>
      </c>
      <c r="K4" t="str">
        <f t="shared" si="0"/>
        <v>Lugo-Hércules  LOCAL  5unid.  @2,84</v>
      </c>
    </row>
    <row r="5" spans="1:15">
      <c r="A5" s="55">
        <v>41140</v>
      </c>
      <c r="B5" s="27" t="s">
        <v>94</v>
      </c>
      <c r="C5" s="27" t="s">
        <v>100</v>
      </c>
      <c r="D5" s="27" t="s">
        <v>109</v>
      </c>
      <c r="E5" s="27" t="s">
        <v>110</v>
      </c>
      <c r="F5" s="27" t="s">
        <v>13</v>
      </c>
      <c r="G5" s="27">
        <v>1</v>
      </c>
      <c r="H5" s="28">
        <v>3.57</v>
      </c>
      <c r="I5" s="29" t="s">
        <v>62</v>
      </c>
      <c r="K5" t="str">
        <f t="shared" si="0"/>
        <v>Racing-Las Palmas  EMPATE  1unid.  @3,57</v>
      </c>
      <c r="O5" t="s">
        <v>124</v>
      </c>
    </row>
    <row r="6" spans="1:15">
      <c r="A6" s="58">
        <v>41139</v>
      </c>
      <c r="B6" s="21" t="s">
        <v>94</v>
      </c>
      <c r="C6" s="21" t="s">
        <v>100</v>
      </c>
      <c r="D6" s="21" t="s">
        <v>107</v>
      </c>
      <c r="E6" s="21" t="s">
        <v>108</v>
      </c>
      <c r="F6" s="21" t="s">
        <v>13</v>
      </c>
      <c r="G6" s="21">
        <v>1</v>
      </c>
      <c r="H6" s="22">
        <v>3.3</v>
      </c>
      <c r="I6" s="23" t="s">
        <v>61</v>
      </c>
      <c r="K6" t="str">
        <f t="shared" si="0"/>
        <v>Xerez-Recreativo  EMPATE  1unid.  @3,3</v>
      </c>
    </row>
    <row r="7" spans="1:15">
      <c r="A7" s="55">
        <v>41146</v>
      </c>
      <c r="B7" s="27" t="s">
        <v>94</v>
      </c>
      <c r="C7" s="27" t="s">
        <v>100</v>
      </c>
      <c r="D7" s="27" t="s">
        <v>102</v>
      </c>
      <c r="E7" s="27" t="s">
        <v>178</v>
      </c>
      <c r="F7" s="27" t="s">
        <v>23</v>
      </c>
      <c r="G7" s="27">
        <v>5</v>
      </c>
      <c r="H7" s="28">
        <v>2.64</v>
      </c>
      <c r="I7" s="29" t="s">
        <v>20</v>
      </c>
      <c r="K7" t="str">
        <f t="shared" si="0"/>
        <v>Huesca-Numancia  LOCAL  5unid.  @2,64</v>
      </c>
    </row>
    <row r="8" spans="1:15">
      <c r="A8" s="58">
        <v>41147</v>
      </c>
      <c r="B8" s="21" t="s">
        <v>94</v>
      </c>
      <c r="C8" s="21" t="s">
        <v>100</v>
      </c>
      <c r="D8" s="21" t="s">
        <v>106</v>
      </c>
      <c r="E8" s="21" t="s">
        <v>179</v>
      </c>
      <c r="F8" s="21" t="s">
        <v>13</v>
      </c>
      <c r="G8" s="21">
        <v>1</v>
      </c>
      <c r="H8" s="22">
        <v>3.38</v>
      </c>
      <c r="I8" s="23" t="s">
        <v>64</v>
      </c>
      <c r="K8" t="str">
        <f t="shared" si="0"/>
        <v>Hércules-Elche  EMPATE  1unid.  @3,38</v>
      </c>
    </row>
    <row r="9" spans="1:15">
      <c r="A9" s="78">
        <v>41153</v>
      </c>
      <c r="B9" s="79" t="s">
        <v>94</v>
      </c>
      <c r="C9" s="79" t="s">
        <v>100</v>
      </c>
      <c r="D9" s="79" t="s">
        <v>178</v>
      </c>
      <c r="E9" s="79" t="s">
        <v>108</v>
      </c>
      <c r="F9" s="79" t="s">
        <v>25</v>
      </c>
      <c r="G9" s="79">
        <v>5</v>
      </c>
      <c r="H9" s="80">
        <v>3</v>
      </c>
      <c r="I9" s="81" t="s">
        <v>37</v>
      </c>
      <c r="K9" t="str">
        <f t="shared" si="0"/>
        <v>Numancia-Recreativo  VISITANTE DNB  5unid.  @3</v>
      </c>
    </row>
    <row r="10" spans="1:15">
      <c r="A10" s="61">
        <v>41160</v>
      </c>
      <c r="B10" s="27" t="s">
        <v>94</v>
      </c>
      <c r="C10" s="27" t="s">
        <v>100</v>
      </c>
      <c r="D10" s="27" t="s">
        <v>101</v>
      </c>
      <c r="E10" s="27" t="s">
        <v>178</v>
      </c>
      <c r="F10" s="27" t="s">
        <v>23</v>
      </c>
      <c r="G10" s="27">
        <v>5</v>
      </c>
      <c r="H10" s="28">
        <v>2.15</v>
      </c>
      <c r="I10" s="29" t="s">
        <v>37</v>
      </c>
      <c r="K10" t="str">
        <f t="shared" si="0"/>
        <v>Mirandés-Numancia  LOCAL  5unid.  @2,15</v>
      </c>
    </row>
    <row r="11" spans="1:15">
      <c r="A11" s="58">
        <v>41160</v>
      </c>
      <c r="B11" s="21" t="s">
        <v>94</v>
      </c>
      <c r="C11" s="21" t="s">
        <v>100</v>
      </c>
      <c r="D11" s="21" t="s">
        <v>224</v>
      </c>
      <c r="E11" s="21" t="s">
        <v>103</v>
      </c>
      <c r="F11" s="21" t="s">
        <v>13</v>
      </c>
      <c r="G11" s="21">
        <v>1</v>
      </c>
      <c r="H11" s="22">
        <v>3.49</v>
      </c>
      <c r="I11" s="23" t="s">
        <v>62</v>
      </c>
      <c r="K11" t="str">
        <f t="shared" si="0"/>
        <v>Ponferradina-Villarreal  EMPATE  1unid.  @3,49</v>
      </c>
    </row>
    <row r="12" spans="1:15">
      <c r="A12" s="55">
        <v>41167</v>
      </c>
      <c r="B12" s="27" t="s">
        <v>94</v>
      </c>
      <c r="C12" s="27" t="s">
        <v>100</v>
      </c>
      <c r="D12" s="27" t="s">
        <v>236</v>
      </c>
      <c r="E12" s="27" t="s">
        <v>237</v>
      </c>
      <c r="F12" s="27" t="s">
        <v>25</v>
      </c>
      <c r="G12" s="27">
        <v>5</v>
      </c>
      <c r="H12" s="28">
        <v>2.5099999999999998</v>
      </c>
      <c r="I12" s="29" t="s">
        <v>130</v>
      </c>
      <c r="K12" t="str">
        <f t="shared" si="0"/>
        <v>Alcorcón-Córdoba  VISITANTE DNB  5unid.  @2,51</v>
      </c>
    </row>
    <row r="13" spans="1:15">
      <c r="A13" s="56">
        <v>41167</v>
      </c>
      <c r="B13" s="24" t="s">
        <v>94</v>
      </c>
      <c r="C13" s="24" t="s">
        <v>100</v>
      </c>
      <c r="D13" s="24" t="s">
        <v>105</v>
      </c>
      <c r="E13" s="24" t="s">
        <v>102</v>
      </c>
      <c r="F13" s="24" t="s">
        <v>16</v>
      </c>
      <c r="G13" s="24">
        <v>5</v>
      </c>
      <c r="H13" s="25">
        <v>3.45</v>
      </c>
      <c r="I13" s="26" t="s">
        <v>246</v>
      </c>
      <c r="K13" t="str">
        <f t="shared" si="0"/>
        <v>Lugo-Huesca  VISITANTE  5unid.  @3,45</v>
      </c>
    </row>
    <row r="14" spans="1:15">
      <c r="A14" s="56">
        <v>41167</v>
      </c>
      <c r="B14" s="24" t="s">
        <v>94</v>
      </c>
      <c r="C14" s="24" t="s">
        <v>100</v>
      </c>
      <c r="D14" s="24" t="s">
        <v>107</v>
      </c>
      <c r="E14" s="24" t="s">
        <v>178</v>
      </c>
      <c r="F14" s="24" t="s">
        <v>23</v>
      </c>
      <c r="G14" s="24">
        <v>5</v>
      </c>
      <c r="H14" s="25">
        <v>2.4500000000000002</v>
      </c>
      <c r="I14" s="26" t="s">
        <v>61</v>
      </c>
      <c r="K14" t="str">
        <f t="shared" si="0"/>
        <v>Xerez-Numancia  LOCAL  5unid.  @2,45</v>
      </c>
    </row>
    <row r="15" spans="1:15">
      <c r="A15" s="58">
        <v>41168</v>
      </c>
      <c r="B15" s="21" t="s">
        <v>94</v>
      </c>
      <c r="C15" s="21" t="s">
        <v>100</v>
      </c>
      <c r="D15" s="21" t="s">
        <v>235</v>
      </c>
      <c r="E15" s="21" t="s">
        <v>110</v>
      </c>
      <c r="F15" s="21" t="s">
        <v>16</v>
      </c>
      <c r="G15" s="21">
        <v>5</v>
      </c>
      <c r="H15" s="22">
        <v>4.0599999999999996</v>
      </c>
      <c r="I15" s="23" t="s">
        <v>247</v>
      </c>
      <c r="K15" t="str">
        <f t="shared" si="0"/>
        <v>Girona-Las Palmas  VISITANTE  5unid.  @4,06</v>
      </c>
    </row>
    <row r="16" spans="1:15">
      <c r="A16" s="61">
        <v>41174</v>
      </c>
      <c r="B16" s="27" t="s">
        <v>94</v>
      </c>
      <c r="C16" s="27" t="s">
        <v>100</v>
      </c>
      <c r="D16" s="27" t="s">
        <v>110</v>
      </c>
      <c r="E16" s="27" t="s">
        <v>103</v>
      </c>
      <c r="F16" s="27" t="s">
        <v>23</v>
      </c>
      <c r="G16" s="27">
        <v>5</v>
      </c>
      <c r="H16" s="12">
        <v>3.24</v>
      </c>
      <c r="I16" s="7" t="s">
        <v>19</v>
      </c>
      <c r="K16" t="str">
        <f t="shared" si="0"/>
        <v>Las Palmas-Villarreal  LOCAL  5unid.  @3,24</v>
      </c>
    </row>
    <row r="17" spans="1:11">
      <c r="A17" s="61">
        <v>41174</v>
      </c>
      <c r="B17" s="27" t="s">
        <v>94</v>
      </c>
      <c r="C17" s="27" t="s">
        <v>100</v>
      </c>
      <c r="D17" s="27" t="s">
        <v>102</v>
      </c>
      <c r="E17" s="27" t="s">
        <v>179</v>
      </c>
      <c r="F17" s="27" t="s">
        <v>16</v>
      </c>
      <c r="G17" s="27">
        <v>5</v>
      </c>
      <c r="H17" s="28">
        <v>2.6</v>
      </c>
      <c r="I17" s="29" t="s">
        <v>37</v>
      </c>
      <c r="K17" t="str">
        <f t="shared" si="0"/>
        <v>Huesca-Elche  VISITANTE  5unid.  @2,6</v>
      </c>
    </row>
    <row r="18" spans="1:11">
      <c r="A18" s="60">
        <v>41174</v>
      </c>
      <c r="B18" s="24" t="s">
        <v>94</v>
      </c>
      <c r="C18" s="24" t="s">
        <v>100</v>
      </c>
      <c r="D18" s="24" t="s">
        <v>259</v>
      </c>
      <c r="E18" s="24" t="s">
        <v>104</v>
      </c>
      <c r="F18" s="24" t="s">
        <v>16</v>
      </c>
      <c r="G18" s="24">
        <v>5</v>
      </c>
      <c r="H18" s="25">
        <v>2.2999999999999998</v>
      </c>
      <c r="I18" s="26" t="s">
        <v>262</v>
      </c>
      <c r="K18" t="str">
        <f t="shared" si="0"/>
        <v>Guadalajara-Real Madrid B  VISITANTE  5unid.  @2,3</v>
      </c>
    </row>
    <row r="19" spans="1:11">
      <c r="A19" s="59">
        <v>41174</v>
      </c>
      <c r="B19" s="8" t="s">
        <v>94</v>
      </c>
      <c r="C19" s="8" t="s">
        <v>100</v>
      </c>
      <c r="D19" s="8" t="s">
        <v>237</v>
      </c>
      <c r="E19" s="8" t="s">
        <v>235</v>
      </c>
      <c r="F19" s="8" t="s">
        <v>23</v>
      </c>
      <c r="G19" s="8">
        <v>5</v>
      </c>
      <c r="H19" s="13">
        <v>2.1</v>
      </c>
      <c r="I19" s="9" t="s">
        <v>61</v>
      </c>
      <c r="K19" t="str">
        <f t="shared" si="0"/>
        <v>Córdoba-Girona  LOCAL  5unid.  @2,1</v>
      </c>
    </row>
    <row r="20" spans="1:11">
      <c r="A20" s="60">
        <v>41181</v>
      </c>
      <c r="B20" s="24" t="s">
        <v>94</v>
      </c>
      <c r="C20" s="24" t="s">
        <v>100</v>
      </c>
      <c r="D20" s="24" t="s">
        <v>104</v>
      </c>
      <c r="E20" s="24" t="s">
        <v>224</v>
      </c>
      <c r="F20" s="24" t="s">
        <v>16</v>
      </c>
      <c r="G20" s="24">
        <v>5</v>
      </c>
      <c r="H20" s="25">
        <v>5</v>
      </c>
      <c r="I20" s="26" t="s">
        <v>64</v>
      </c>
      <c r="K20" t="str">
        <f t="shared" si="0"/>
        <v>Real Madrid B-Ponferradina  VISITANTE  5unid.  @5</v>
      </c>
    </row>
    <row r="21" spans="1:11">
      <c r="A21" s="61">
        <v>41181</v>
      </c>
      <c r="B21" s="27" t="s">
        <v>94</v>
      </c>
      <c r="C21" s="27" t="s">
        <v>100</v>
      </c>
      <c r="D21" s="27" t="s">
        <v>266</v>
      </c>
      <c r="E21" s="27" t="s">
        <v>110</v>
      </c>
      <c r="F21" s="27" t="s">
        <v>16</v>
      </c>
      <c r="G21" s="27">
        <v>5</v>
      </c>
      <c r="H21" s="28">
        <v>4.63</v>
      </c>
      <c r="I21" s="29" t="s">
        <v>20</v>
      </c>
      <c r="K21" t="str">
        <f t="shared" si="0"/>
        <v>Barcelona B-Las Palmas  VISITANTE  5unid.  @4,63</v>
      </c>
    </row>
    <row r="22" spans="1:11">
      <c r="A22" s="59">
        <v>41181</v>
      </c>
      <c r="B22" s="8" t="s">
        <v>94</v>
      </c>
      <c r="C22" s="8" t="s">
        <v>100</v>
      </c>
      <c r="D22" s="8" t="s">
        <v>236</v>
      </c>
      <c r="E22" s="8" t="s">
        <v>102</v>
      </c>
      <c r="F22" s="8" t="s">
        <v>23</v>
      </c>
      <c r="G22" s="8">
        <v>5</v>
      </c>
      <c r="H22" s="13">
        <v>1.95</v>
      </c>
      <c r="I22" s="9" t="s">
        <v>18</v>
      </c>
      <c r="K22" t="str">
        <f t="shared" si="0"/>
        <v>Alcorcón-Huesca  LOCAL  5unid.  @1,95</v>
      </c>
    </row>
    <row r="23" spans="1:11">
      <c r="A23" s="61">
        <v>41188</v>
      </c>
      <c r="B23" s="27" t="s">
        <v>94</v>
      </c>
      <c r="C23" s="27" t="s">
        <v>100</v>
      </c>
      <c r="D23" s="27" t="s">
        <v>110</v>
      </c>
      <c r="E23" s="27" t="s">
        <v>304</v>
      </c>
      <c r="F23" s="27" t="s">
        <v>23</v>
      </c>
      <c r="G23" s="27">
        <v>5</v>
      </c>
      <c r="H23" s="28">
        <v>2.4</v>
      </c>
      <c r="I23" s="29" t="s">
        <v>64</v>
      </c>
      <c r="K23" t="str">
        <f t="shared" si="0"/>
        <v>Las Palmas-Almería  LOCAL  5unid.  @2,4</v>
      </c>
    </row>
    <row r="24" spans="1:11">
      <c r="A24" s="60">
        <v>41188</v>
      </c>
      <c r="B24" s="24" t="s">
        <v>94</v>
      </c>
      <c r="C24" s="24" t="s">
        <v>100</v>
      </c>
      <c r="D24" s="4" t="s">
        <v>237</v>
      </c>
      <c r="E24" s="24" t="s">
        <v>266</v>
      </c>
      <c r="F24" s="24" t="s">
        <v>23</v>
      </c>
      <c r="G24" s="24">
        <v>5</v>
      </c>
      <c r="H24" s="25">
        <v>2.52</v>
      </c>
      <c r="I24" s="26" t="s">
        <v>130</v>
      </c>
      <c r="K24" t="str">
        <f t="shared" si="0"/>
        <v>Córdoba-Barcelona B  LOCAL  5unid.  @2,52</v>
      </c>
    </row>
    <row r="25" spans="1:11">
      <c r="A25" s="60">
        <v>41188</v>
      </c>
      <c r="B25" s="24" t="s">
        <v>94</v>
      </c>
      <c r="C25" s="24" t="s">
        <v>100</v>
      </c>
      <c r="D25" s="24" t="s">
        <v>102</v>
      </c>
      <c r="E25" s="24" t="s">
        <v>235</v>
      </c>
      <c r="F25" s="24" t="s">
        <v>13</v>
      </c>
      <c r="G25" s="24">
        <v>1</v>
      </c>
      <c r="H25" s="25">
        <v>3.23</v>
      </c>
      <c r="I25" s="26" t="s">
        <v>37</v>
      </c>
      <c r="K25" t="str">
        <f t="shared" si="0"/>
        <v>Huesca-Girona  EMPATE  1unid.  @3,23</v>
      </c>
    </row>
    <row r="26" spans="1:11">
      <c r="A26" s="61">
        <v>41188</v>
      </c>
      <c r="B26" s="27" t="s">
        <v>94</v>
      </c>
      <c r="C26" s="27" t="s">
        <v>100</v>
      </c>
      <c r="D26" s="27" t="s">
        <v>108</v>
      </c>
      <c r="E26" s="27" t="s">
        <v>236</v>
      </c>
      <c r="F26" s="27" t="s">
        <v>13</v>
      </c>
      <c r="G26" s="27">
        <v>1</v>
      </c>
      <c r="H26" s="28">
        <v>3.26</v>
      </c>
      <c r="I26" s="29" t="s">
        <v>314</v>
      </c>
      <c r="K26" t="str">
        <f t="shared" si="0"/>
        <v>Recreativo-Alcorcón  EMPATE  1unid.  @3,26</v>
      </c>
    </row>
    <row r="27" spans="1:11">
      <c r="A27" s="58">
        <v>41188</v>
      </c>
      <c r="B27" s="21" t="s">
        <v>94</v>
      </c>
      <c r="C27" s="21" t="s">
        <v>100</v>
      </c>
      <c r="D27" s="21" t="s">
        <v>178</v>
      </c>
      <c r="E27" s="21" t="s">
        <v>105</v>
      </c>
      <c r="F27" s="21" t="s">
        <v>13</v>
      </c>
      <c r="G27" s="21">
        <v>1</v>
      </c>
      <c r="H27" s="22">
        <v>3.6</v>
      </c>
      <c r="I27" s="23" t="s">
        <v>133</v>
      </c>
      <c r="K27" t="str">
        <f t="shared" si="0"/>
        <v>Numancia-Lugo  EMPATE  1unid.  @3,6</v>
      </c>
    </row>
    <row r="28" spans="1:11">
      <c r="A28" s="55">
        <v>41195</v>
      </c>
      <c r="B28" s="27" t="s">
        <v>94</v>
      </c>
      <c r="C28" s="27" t="s">
        <v>100</v>
      </c>
      <c r="D28" s="27" t="s">
        <v>103</v>
      </c>
      <c r="E28" s="27" t="s">
        <v>102</v>
      </c>
      <c r="F28" s="27" t="s">
        <v>16</v>
      </c>
      <c r="G28" s="27">
        <v>5</v>
      </c>
      <c r="H28" s="28">
        <v>7.21</v>
      </c>
      <c r="I28" s="29" t="s">
        <v>20</v>
      </c>
      <c r="K28" t="str">
        <f t="shared" si="0"/>
        <v>Villarreal-Huesca  VISITANTE  5unid.  @7,21</v>
      </c>
    </row>
    <row r="29" spans="1:11">
      <c r="A29" s="58">
        <v>41197</v>
      </c>
      <c r="B29" s="21" t="s">
        <v>94</v>
      </c>
      <c r="C29" s="21" t="s">
        <v>100</v>
      </c>
      <c r="D29" s="21" t="s">
        <v>104</v>
      </c>
      <c r="E29" s="21" t="s">
        <v>110</v>
      </c>
      <c r="F29" s="21" t="s">
        <v>16</v>
      </c>
      <c r="G29" s="21">
        <v>5</v>
      </c>
      <c r="H29" s="22">
        <v>4.1500000000000004</v>
      </c>
      <c r="I29" s="23" t="s">
        <v>134</v>
      </c>
      <c r="K29" t="str">
        <f t="shared" si="0"/>
        <v>Real Madrid B-Las Palmas  VISITANTE  5unid.  @4,15</v>
      </c>
    </row>
    <row r="30" spans="1:11">
      <c r="A30" s="54">
        <v>41209</v>
      </c>
      <c r="B30" s="40" t="s">
        <v>94</v>
      </c>
      <c r="C30" s="40" t="s">
        <v>100</v>
      </c>
      <c r="D30" s="40" t="s">
        <v>304</v>
      </c>
      <c r="E30" s="40" t="s">
        <v>102</v>
      </c>
      <c r="F30" s="40" t="s">
        <v>36</v>
      </c>
      <c r="G30" s="40">
        <v>5</v>
      </c>
      <c r="H30" s="41">
        <v>2.4</v>
      </c>
      <c r="I30" s="42" t="s">
        <v>18</v>
      </c>
      <c r="J30" t="s">
        <v>324</v>
      </c>
      <c r="K30" t="str">
        <f t="shared" si="0"/>
        <v>Almería-Huesca  LAY LOCAL  5unid.  @2,4</v>
      </c>
    </row>
    <row r="31" spans="1:11">
      <c r="A31" s="54">
        <v>41210</v>
      </c>
      <c r="B31" s="40" t="s">
        <v>94</v>
      </c>
      <c r="C31" s="40" t="s">
        <v>100</v>
      </c>
      <c r="D31" s="40" t="s">
        <v>235</v>
      </c>
      <c r="E31" s="40" t="s">
        <v>178</v>
      </c>
      <c r="F31" s="40" t="s">
        <v>36</v>
      </c>
      <c r="G31" s="40">
        <v>5</v>
      </c>
      <c r="H31" s="41">
        <v>2.19</v>
      </c>
      <c r="I31" s="42" t="s">
        <v>135</v>
      </c>
      <c r="K31" t="str">
        <f t="shared" si="0"/>
        <v>Girona-Numancia  LAY LOCAL  5unid.  @2,19</v>
      </c>
    </row>
    <row r="32" spans="1:11">
      <c r="A32" s="54">
        <v>41210</v>
      </c>
      <c r="B32" s="40" t="s">
        <v>94</v>
      </c>
      <c r="C32" s="40" t="s">
        <v>100</v>
      </c>
      <c r="D32" t="s">
        <v>224</v>
      </c>
      <c r="E32" s="40" t="s">
        <v>106</v>
      </c>
      <c r="F32" s="40" t="s">
        <v>23</v>
      </c>
      <c r="G32" s="40">
        <v>5</v>
      </c>
      <c r="H32" s="41">
        <v>2.15</v>
      </c>
      <c r="I32" s="42" t="s">
        <v>18</v>
      </c>
      <c r="K32" t="str">
        <f t="shared" si="0"/>
        <v>Ponferradina-Hércules  LOCAL  5unid.  @2,15</v>
      </c>
    </row>
    <row r="33" spans="1:11">
      <c r="A33" s="103">
        <v>41210</v>
      </c>
      <c r="B33" s="100" t="s">
        <v>94</v>
      </c>
      <c r="C33" s="100" t="s">
        <v>100</v>
      </c>
      <c r="D33" s="100" t="s">
        <v>179</v>
      </c>
      <c r="E33" s="100" t="s">
        <v>109</v>
      </c>
      <c r="F33" s="100" t="s">
        <v>25</v>
      </c>
      <c r="G33" s="100">
        <v>5</v>
      </c>
      <c r="H33" s="101">
        <v>4.4000000000000004</v>
      </c>
      <c r="I33" s="102" t="s">
        <v>18</v>
      </c>
      <c r="K33" t="str">
        <f t="shared" si="0"/>
        <v>Elche-Racing  VISITANTE DNB  5unid.  @4,4</v>
      </c>
    </row>
    <row r="34" spans="1:11">
      <c r="A34" s="96">
        <v>41217</v>
      </c>
      <c r="B34" s="97" t="s">
        <v>94</v>
      </c>
      <c r="C34" s="97" t="s">
        <v>100</v>
      </c>
      <c r="D34" s="97" t="s">
        <v>106</v>
      </c>
      <c r="E34" s="97" t="s">
        <v>107</v>
      </c>
      <c r="F34" s="97" t="s">
        <v>23</v>
      </c>
      <c r="G34" s="97">
        <v>5</v>
      </c>
      <c r="H34" s="98">
        <v>1.89</v>
      </c>
      <c r="I34" s="99" t="s">
        <v>328</v>
      </c>
      <c r="K34" t="str">
        <f t="shared" si="0"/>
        <v>Hércules-Xerez  LOCAL  5unid.  @1,89</v>
      </c>
    </row>
    <row r="35" spans="1:11">
      <c r="A35" s="54">
        <v>41223</v>
      </c>
      <c r="B35" s="40" t="s">
        <v>94</v>
      </c>
      <c r="C35" s="40" t="s">
        <v>100</v>
      </c>
      <c r="D35" t="s">
        <v>107</v>
      </c>
      <c r="E35" t="s">
        <v>179</v>
      </c>
      <c r="F35" t="s">
        <v>16</v>
      </c>
      <c r="G35">
        <v>5</v>
      </c>
      <c r="H35" s="41">
        <v>2.6</v>
      </c>
      <c r="I35" s="42" t="s">
        <v>37</v>
      </c>
    </row>
    <row r="36" spans="1:11">
      <c r="A36" s="54">
        <v>41224</v>
      </c>
      <c r="B36" s="40" t="s">
        <v>94</v>
      </c>
      <c r="C36" s="40" t="s">
        <v>100</v>
      </c>
      <c r="D36" t="s">
        <v>224</v>
      </c>
      <c r="E36" t="s">
        <v>237</v>
      </c>
      <c r="F36" t="s">
        <v>23</v>
      </c>
      <c r="G36">
        <v>5</v>
      </c>
      <c r="H36" s="41">
        <v>2.61</v>
      </c>
      <c r="I36" s="42" t="s">
        <v>330</v>
      </c>
    </row>
    <row r="37" spans="1:11">
      <c r="A37" s="103">
        <v>41224</v>
      </c>
      <c r="B37" s="100" t="s">
        <v>94</v>
      </c>
      <c r="C37" s="100" t="s">
        <v>100</v>
      </c>
      <c r="D37" s="100" t="s">
        <v>106</v>
      </c>
      <c r="E37" s="100" t="s">
        <v>110</v>
      </c>
      <c r="F37" s="100" t="s">
        <v>23</v>
      </c>
      <c r="G37" s="100">
        <v>5</v>
      </c>
      <c r="H37" s="101">
        <v>2.35</v>
      </c>
      <c r="I37" s="102" t="s">
        <v>222</v>
      </c>
    </row>
    <row r="38" spans="1:11">
      <c r="A38" s="105">
        <v>41230</v>
      </c>
      <c r="B38" s="106" t="s">
        <v>94</v>
      </c>
      <c r="C38" s="106" t="s">
        <v>100</v>
      </c>
      <c r="D38" s="106" t="s">
        <v>105</v>
      </c>
      <c r="E38" s="106" t="s">
        <v>235</v>
      </c>
      <c r="F38" s="106" t="s">
        <v>23</v>
      </c>
      <c r="G38" s="106">
        <v>5</v>
      </c>
      <c r="H38" s="107">
        <v>3.05</v>
      </c>
      <c r="I38" s="108" t="s">
        <v>64</v>
      </c>
    </row>
    <row r="39" spans="1:11">
      <c r="A39" s="103">
        <v>41231</v>
      </c>
      <c r="B39" s="100" t="s">
        <v>94</v>
      </c>
      <c r="C39" s="100" t="s">
        <v>100</v>
      </c>
      <c r="D39" s="100" t="s">
        <v>178</v>
      </c>
      <c r="E39" s="100" t="s">
        <v>304</v>
      </c>
      <c r="F39" s="100" t="s">
        <v>23</v>
      </c>
      <c r="G39" s="100">
        <v>5</v>
      </c>
      <c r="H39" s="101">
        <v>2.54</v>
      </c>
      <c r="I39" s="102" t="s">
        <v>37</v>
      </c>
    </row>
    <row r="40" spans="1:11">
      <c r="A40" s="104">
        <v>41237</v>
      </c>
      <c r="B40" s="40" t="s">
        <v>94</v>
      </c>
      <c r="C40" s="40" t="s">
        <v>100</v>
      </c>
      <c r="D40" s="40" t="s">
        <v>110</v>
      </c>
      <c r="E40" s="40" t="s">
        <v>237</v>
      </c>
      <c r="F40" s="40" t="s">
        <v>36</v>
      </c>
      <c r="G40" s="40">
        <v>5</v>
      </c>
      <c r="H40" s="41">
        <v>1.77</v>
      </c>
      <c r="I40" s="42" t="s">
        <v>133</v>
      </c>
    </row>
    <row r="41" spans="1:11">
      <c r="A41" s="103">
        <v>41238</v>
      </c>
      <c r="B41" s="100" t="s">
        <v>94</v>
      </c>
      <c r="C41" s="100" t="s">
        <v>100</v>
      </c>
      <c r="D41" s="100" t="s">
        <v>104</v>
      </c>
      <c r="E41" s="100" t="s">
        <v>178</v>
      </c>
      <c r="F41" s="100" t="s">
        <v>36</v>
      </c>
      <c r="G41" s="100">
        <v>5</v>
      </c>
      <c r="H41" s="101">
        <v>1.75</v>
      </c>
      <c r="I41" s="102" t="s">
        <v>246</v>
      </c>
    </row>
    <row r="42" spans="1:11">
      <c r="A42" s="104"/>
      <c r="B42" s="40"/>
      <c r="C42" s="40"/>
      <c r="D42" s="40"/>
      <c r="E42" s="40"/>
      <c r="F42" s="40"/>
      <c r="G42" s="40"/>
      <c r="H42" s="41"/>
      <c r="I42" s="42"/>
    </row>
    <row r="43" spans="1:11">
      <c r="B43" s="40"/>
      <c r="C43" s="40"/>
      <c r="H43" s="41"/>
      <c r="I43" s="42"/>
    </row>
    <row r="44" spans="1:11">
      <c r="A44" s="6" t="s">
        <v>329</v>
      </c>
      <c r="B44" s="40"/>
      <c r="C44" s="40"/>
      <c r="H44" s="41"/>
      <c r="I44" s="42"/>
    </row>
    <row r="45" spans="1:11">
      <c r="A45" s="6" t="s">
        <v>325</v>
      </c>
      <c r="B45" s="40"/>
      <c r="C45" s="40"/>
      <c r="H45" s="41"/>
      <c r="I45" s="42"/>
    </row>
    <row r="46" spans="1:11">
      <c r="A46" s="4" t="s">
        <v>326</v>
      </c>
      <c r="B46" s="40"/>
      <c r="C46" s="40"/>
      <c r="H46" s="41"/>
      <c r="I46" s="42"/>
    </row>
    <row r="47" spans="1:11">
      <c r="A47" s="76" t="s">
        <v>292</v>
      </c>
      <c r="B47" s="40"/>
      <c r="C47" s="40"/>
      <c r="D47" s="40"/>
      <c r="E47" s="40"/>
      <c r="F47" s="40"/>
      <c r="G47" s="40"/>
      <c r="H47" s="41"/>
      <c r="I47" s="42"/>
    </row>
    <row r="48" spans="1:11">
      <c r="A48" s="6" t="s">
        <v>257</v>
      </c>
    </row>
    <row r="49" spans="1:1">
      <c r="A49" s="6" t="s">
        <v>258</v>
      </c>
    </row>
    <row r="50" spans="1:1">
      <c r="A50" s="6" t="s">
        <v>194</v>
      </c>
    </row>
    <row r="51" spans="1:1">
      <c r="A51" s="6" t="s">
        <v>196</v>
      </c>
    </row>
    <row r="52" spans="1:1">
      <c r="A52" s="4" t="s">
        <v>199</v>
      </c>
    </row>
    <row r="53" spans="1:1">
      <c r="A53" s="6" t="s">
        <v>201</v>
      </c>
    </row>
    <row r="54" spans="1:1">
      <c r="A54" s="4" t="s">
        <v>203</v>
      </c>
    </row>
    <row r="55" spans="1:1">
      <c r="A55" s="55" t="s">
        <v>321</v>
      </c>
    </row>
    <row r="56" spans="1:1">
      <c r="A56" s="82" t="s">
        <v>320</v>
      </c>
    </row>
    <row r="57" spans="1:1">
      <c r="A57" s="56" t="s">
        <v>318</v>
      </c>
    </row>
    <row r="58" spans="1:1">
      <c r="A58" s="56" t="s">
        <v>319</v>
      </c>
    </row>
    <row r="59" spans="1:1">
      <c r="A59" s="4" t="s">
        <v>322</v>
      </c>
    </row>
  </sheetData>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dimension ref="A1:I23"/>
  <sheetViews>
    <sheetView workbookViewId="0">
      <selection activeCell="H12" sqref="H12"/>
    </sheetView>
  </sheetViews>
  <sheetFormatPr baseColWidth="10" defaultRowHeight="15"/>
  <cols>
    <col min="3" max="3" width="11.42578125" customWidth="1"/>
  </cols>
  <sheetData>
    <row r="1" spans="1:9">
      <c r="B1" t="s">
        <v>87</v>
      </c>
      <c r="C1" t="s">
        <v>88</v>
      </c>
      <c r="D1" t="s">
        <v>65</v>
      </c>
      <c r="E1" t="s">
        <v>66</v>
      </c>
      <c r="F1" t="s">
        <v>67</v>
      </c>
      <c r="G1" t="s">
        <v>89</v>
      </c>
      <c r="H1" t="s">
        <v>68</v>
      </c>
      <c r="I1" t="s">
        <v>69</v>
      </c>
    </row>
    <row r="2" spans="1:9">
      <c r="A2" t="s">
        <v>70</v>
      </c>
      <c r="B2" s="30">
        <v>0</v>
      </c>
      <c r="C2" s="30">
        <v>0</v>
      </c>
      <c r="D2" s="36">
        <v>0</v>
      </c>
      <c r="E2" s="31">
        <v>0</v>
      </c>
      <c r="F2" s="33">
        <v>0</v>
      </c>
      <c r="G2" s="39">
        <v>0</v>
      </c>
      <c r="H2" s="32">
        <v>0</v>
      </c>
      <c r="I2" s="36">
        <v>0</v>
      </c>
    </row>
    <row r="3" spans="1:9">
      <c r="A3" t="s">
        <v>71</v>
      </c>
      <c r="B3" s="30">
        <v>27.6</v>
      </c>
      <c r="C3" s="30">
        <v>17</v>
      </c>
      <c r="D3" s="37">
        <f t="shared" ref="D3:D11" si="0">+B3/C3</f>
        <v>1.6235294117647059</v>
      </c>
      <c r="E3" s="31">
        <v>0.6</v>
      </c>
      <c r="F3" s="34">
        <f t="shared" ref="F3:F11" si="1">+H3-100</f>
        <v>27.599999999999994</v>
      </c>
      <c r="G3" s="39">
        <v>17</v>
      </c>
      <c r="H3" s="32">
        <v>127.6</v>
      </c>
      <c r="I3" s="37">
        <f t="shared" ref="I3:I11" si="2">+F3/G3</f>
        <v>1.6235294117647054</v>
      </c>
    </row>
    <row r="4" spans="1:9">
      <c r="A4" t="s">
        <v>72</v>
      </c>
      <c r="B4" s="30">
        <v>-6</v>
      </c>
      <c r="C4" s="30">
        <v>6</v>
      </c>
      <c r="D4" s="37">
        <f t="shared" si="0"/>
        <v>-1</v>
      </c>
      <c r="E4" s="31">
        <v>0.43</v>
      </c>
      <c r="F4" s="34">
        <f t="shared" si="1"/>
        <v>21.599999999999994</v>
      </c>
      <c r="G4" s="39">
        <v>23</v>
      </c>
      <c r="H4" s="32">
        <v>121.6</v>
      </c>
      <c r="I4" s="37">
        <f t="shared" si="2"/>
        <v>0.93913043478260849</v>
      </c>
    </row>
    <row r="5" spans="1:9">
      <c r="A5" t="s">
        <v>73</v>
      </c>
      <c r="B5" s="30">
        <v>0</v>
      </c>
      <c r="C5" s="30">
        <v>5</v>
      </c>
      <c r="D5" s="37">
        <f t="shared" si="0"/>
        <v>0</v>
      </c>
      <c r="E5" s="31">
        <v>0.5</v>
      </c>
      <c r="F5" s="34">
        <f t="shared" si="1"/>
        <v>21.599999999999994</v>
      </c>
      <c r="G5" s="39">
        <v>28</v>
      </c>
      <c r="H5" s="32">
        <v>121.6</v>
      </c>
      <c r="I5" s="37">
        <f t="shared" si="2"/>
        <v>0.77142857142857124</v>
      </c>
    </row>
    <row r="6" spans="1:9">
      <c r="A6" t="s">
        <v>74</v>
      </c>
      <c r="B6" s="30">
        <v>-6</v>
      </c>
      <c r="C6" s="30">
        <v>6</v>
      </c>
      <c r="D6" s="37">
        <f t="shared" si="0"/>
        <v>-1</v>
      </c>
      <c r="E6" s="31">
        <v>0.4</v>
      </c>
      <c r="F6" s="34">
        <f t="shared" si="1"/>
        <v>15.599999999999994</v>
      </c>
      <c r="G6" s="39">
        <v>34</v>
      </c>
      <c r="H6" s="32">
        <v>115.6</v>
      </c>
      <c r="I6" s="37">
        <f t="shared" si="2"/>
        <v>0.45882352941176452</v>
      </c>
    </row>
    <row r="7" spans="1:9">
      <c r="A7" t="s">
        <v>75</v>
      </c>
      <c r="B7" s="30">
        <v>9.5</v>
      </c>
      <c r="C7" s="30">
        <v>20</v>
      </c>
      <c r="D7" s="37">
        <f t="shared" si="0"/>
        <v>0.47499999999999998</v>
      </c>
      <c r="E7" s="31">
        <v>0.43</v>
      </c>
      <c r="F7" s="34">
        <f t="shared" si="1"/>
        <v>25.099999999999994</v>
      </c>
      <c r="G7" s="39">
        <v>54</v>
      </c>
      <c r="H7" s="32">
        <v>125.1</v>
      </c>
      <c r="I7" s="37">
        <f t="shared" si="2"/>
        <v>0.46481481481481474</v>
      </c>
    </row>
    <row r="8" spans="1:9">
      <c r="A8" t="s">
        <v>76</v>
      </c>
      <c r="B8" s="30">
        <v>2</v>
      </c>
      <c r="C8" s="30">
        <v>20</v>
      </c>
      <c r="D8" s="37">
        <f t="shared" si="0"/>
        <v>0.1</v>
      </c>
      <c r="E8" s="31">
        <v>0.44</v>
      </c>
      <c r="F8" s="34">
        <f t="shared" si="1"/>
        <v>27.099999999999994</v>
      </c>
      <c r="G8" s="39">
        <v>74</v>
      </c>
      <c r="H8" s="32">
        <v>127.1</v>
      </c>
      <c r="I8" s="37">
        <f t="shared" si="2"/>
        <v>0.36621621621621614</v>
      </c>
    </row>
    <row r="9" spans="1:9">
      <c r="A9" t="s">
        <v>77</v>
      </c>
      <c r="B9" s="30">
        <v>19.75</v>
      </c>
      <c r="C9" s="30">
        <v>15</v>
      </c>
      <c r="D9" s="37">
        <f t="shared" si="0"/>
        <v>1.3166666666666667</v>
      </c>
      <c r="E9" s="31">
        <v>0.48</v>
      </c>
      <c r="F9" s="34">
        <f t="shared" si="1"/>
        <v>46.849999999999994</v>
      </c>
      <c r="G9" s="39">
        <v>89</v>
      </c>
      <c r="H9" s="32">
        <v>146.85</v>
      </c>
      <c r="I9" s="37">
        <f t="shared" si="2"/>
        <v>0.52640449438202241</v>
      </c>
    </row>
    <row r="10" spans="1:9">
      <c r="A10" t="s">
        <v>78</v>
      </c>
      <c r="B10" s="30">
        <v>2.83</v>
      </c>
      <c r="C10" s="30">
        <v>13</v>
      </c>
      <c r="D10" s="37">
        <f t="shared" si="0"/>
        <v>0.21769230769230768</v>
      </c>
      <c r="E10" s="31">
        <v>0.46</v>
      </c>
      <c r="F10" s="34">
        <f t="shared" si="1"/>
        <v>49.680000000000007</v>
      </c>
      <c r="G10" s="39">
        <v>102</v>
      </c>
      <c r="H10" s="32">
        <v>149.68</v>
      </c>
      <c r="I10" s="37">
        <f t="shared" si="2"/>
        <v>0.48705882352941182</v>
      </c>
    </row>
    <row r="11" spans="1:9">
      <c r="A11" t="s">
        <v>79</v>
      </c>
      <c r="B11" s="30">
        <v>-10</v>
      </c>
      <c r="C11" s="30">
        <v>10</v>
      </c>
      <c r="D11" s="37">
        <f t="shared" si="0"/>
        <v>-1</v>
      </c>
      <c r="E11" s="31">
        <v>0.43</v>
      </c>
      <c r="F11" s="34">
        <f t="shared" si="1"/>
        <v>39.680000000000007</v>
      </c>
      <c r="G11" s="39">
        <v>112</v>
      </c>
      <c r="H11" s="32">
        <v>139.68</v>
      </c>
      <c r="I11" s="37">
        <f t="shared" si="2"/>
        <v>0.35428571428571437</v>
      </c>
    </row>
    <row r="12" spans="1:9">
      <c r="A12" t="s">
        <v>80</v>
      </c>
      <c r="B12" s="30"/>
      <c r="C12" s="30"/>
      <c r="D12" s="37"/>
      <c r="E12" s="31"/>
      <c r="F12" s="34"/>
      <c r="G12" s="39"/>
      <c r="H12" s="32"/>
      <c r="I12" s="37"/>
    </row>
    <row r="13" spans="1:9">
      <c r="A13" t="s">
        <v>81</v>
      </c>
      <c r="B13" s="30"/>
      <c r="C13" s="30"/>
      <c r="D13" s="37"/>
      <c r="E13" s="31"/>
      <c r="F13" s="34"/>
      <c r="G13" s="39"/>
      <c r="H13" s="32"/>
      <c r="I13" s="37"/>
    </row>
    <row r="14" spans="1:9">
      <c r="A14" t="s">
        <v>82</v>
      </c>
      <c r="B14" s="30"/>
      <c r="C14" s="30"/>
      <c r="D14" s="37"/>
      <c r="E14" s="31"/>
      <c r="F14" s="34"/>
      <c r="G14" s="39"/>
      <c r="H14" s="32"/>
      <c r="I14" s="37"/>
    </row>
    <row r="15" spans="1:9">
      <c r="A15" t="s">
        <v>86</v>
      </c>
      <c r="B15" s="30"/>
      <c r="C15" s="30"/>
      <c r="D15" s="37"/>
      <c r="E15" s="31"/>
      <c r="F15" s="34"/>
      <c r="G15" s="39"/>
      <c r="H15" s="32"/>
      <c r="I15" s="37"/>
    </row>
    <row r="16" spans="1:9">
      <c r="A16" t="s">
        <v>83</v>
      </c>
      <c r="B16" s="30"/>
      <c r="C16" s="30"/>
      <c r="D16" s="37"/>
      <c r="E16" s="31"/>
      <c r="F16" s="34"/>
      <c r="G16" s="39"/>
      <c r="H16" s="32"/>
      <c r="I16" s="37"/>
    </row>
    <row r="17" spans="1:9">
      <c r="A17" t="s">
        <v>84</v>
      </c>
      <c r="B17" s="30"/>
      <c r="C17" s="30"/>
      <c r="D17" s="37"/>
      <c r="E17" s="31"/>
      <c r="F17" s="34"/>
      <c r="G17" s="39"/>
      <c r="H17" s="32"/>
      <c r="I17" s="37"/>
    </row>
    <row r="18" spans="1:9">
      <c r="A18" t="s">
        <v>85</v>
      </c>
      <c r="B18" s="30"/>
      <c r="C18" s="30"/>
      <c r="D18" s="37"/>
      <c r="E18" s="31"/>
      <c r="F18" s="34"/>
      <c r="G18" s="39"/>
      <c r="H18" s="32"/>
      <c r="I18" s="37"/>
    </row>
    <row r="19" spans="1:9">
      <c r="A19" t="s">
        <v>90</v>
      </c>
      <c r="B19" s="30"/>
      <c r="C19" s="30"/>
      <c r="D19" s="37"/>
      <c r="E19" s="31"/>
      <c r="F19" s="34"/>
      <c r="G19" s="39"/>
      <c r="H19" s="32"/>
      <c r="I19" s="37"/>
    </row>
    <row r="20" spans="1:9">
      <c r="A20" t="s">
        <v>91</v>
      </c>
      <c r="B20" s="30"/>
      <c r="C20" s="30"/>
      <c r="D20" s="37"/>
      <c r="E20" s="31"/>
      <c r="F20" s="34"/>
      <c r="G20" s="39"/>
      <c r="H20" s="32"/>
      <c r="I20" s="37"/>
    </row>
    <row r="21" spans="1:9">
      <c r="A21" t="s">
        <v>92</v>
      </c>
      <c r="B21" s="30"/>
      <c r="C21" s="30"/>
      <c r="D21" s="37"/>
      <c r="E21" s="31"/>
      <c r="F21" s="34"/>
      <c r="G21" s="39"/>
      <c r="H21" s="32"/>
      <c r="I21" s="37"/>
    </row>
    <row r="22" spans="1:9">
      <c r="A22" t="s">
        <v>93</v>
      </c>
      <c r="B22" s="30"/>
      <c r="C22" s="30"/>
      <c r="D22" s="38"/>
      <c r="E22" s="31"/>
      <c r="F22" s="35"/>
      <c r="G22" s="39"/>
      <c r="H22" s="32"/>
      <c r="I22" s="38"/>
    </row>
    <row r="23" spans="1:9">
      <c r="B23" s="30"/>
      <c r="C23" s="30"/>
      <c r="F23" s="30"/>
      <c r="G23" s="30"/>
      <c r="H23" s="32"/>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P21"/>
  <sheetViews>
    <sheetView workbookViewId="0">
      <selection activeCell="I10" sqref="A2:I10"/>
    </sheetView>
  </sheetViews>
  <sheetFormatPr baseColWidth="10" defaultRowHeight="15"/>
  <cols>
    <col min="4" max="5" width="13.5703125" customWidth="1"/>
    <col min="6" max="6" width="14.7109375" bestFit="1" customWidth="1"/>
    <col min="7" max="7" width="7.85546875" customWidth="1"/>
    <col min="8" max="8" width="7.85546875" style="14" customWidth="1"/>
    <col min="9" max="9" width="7.85546875" style="3" customWidth="1"/>
  </cols>
  <sheetData>
    <row r="1" spans="1:16">
      <c r="A1" s="1" t="s">
        <v>191</v>
      </c>
      <c r="B1" s="1" t="s">
        <v>49</v>
      </c>
      <c r="C1" s="1" t="s">
        <v>0</v>
      </c>
      <c r="D1" s="1" t="s">
        <v>1</v>
      </c>
      <c r="E1" s="1" t="s">
        <v>2</v>
      </c>
      <c r="F1" s="1" t="s">
        <v>3</v>
      </c>
      <c r="G1" s="1" t="s">
        <v>4</v>
      </c>
      <c r="H1" s="10" t="s">
        <v>5</v>
      </c>
      <c r="I1" s="2" t="s">
        <v>6</v>
      </c>
      <c r="J1" s="1"/>
      <c r="K1" s="1"/>
    </row>
    <row r="2" spans="1:16">
      <c r="A2" s="56">
        <v>41139</v>
      </c>
      <c r="B2" s="24" t="s">
        <v>112</v>
      </c>
      <c r="C2" s="24" t="s">
        <v>111</v>
      </c>
      <c r="D2" s="24" t="s">
        <v>113</v>
      </c>
      <c r="E2" s="24" t="s">
        <v>114</v>
      </c>
      <c r="F2" s="24" t="s">
        <v>36</v>
      </c>
      <c r="G2" s="24">
        <v>5</v>
      </c>
      <c r="H2" s="25">
        <v>3.3</v>
      </c>
      <c r="I2" s="26" t="s">
        <v>37</v>
      </c>
      <c r="K2" t="str">
        <f>CONCATENATE(D2,"-",E2,"  ",F2,"  ",G2,"unid.","  ","@",H2)</f>
        <v>Arsenal-Sunderland  LAY LOCAL  5unid.  @3,3</v>
      </c>
      <c r="P2" t="s">
        <v>123</v>
      </c>
    </row>
    <row r="3" spans="1:16">
      <c r="A3" s="55">
        <v>41139</v>
      </c>
      <c r="B3" s="27" t="s">
        <v>112</v>
      </c>
      <c r="C3" s="27" t="s">
        <v>111</v>
      </c>
      <c r="D3" s="27" t="s">
        <v>115</v>
      </c>
      <c r="E3" s="27" t="s">
        <v>116</v>
      </c>
      <c r="F3" s="27" t="s">
        <v>23</v>
      </c>
      <c r="G3" s="27">
        <v>5</v>
      </c>
      <c r="H3" s="28">
        <v>2.15</v>
      </c>
      <c r="I3" s="29" t="s">
        <v>132</v>
      </c>
      <c r="J3" s="40"/>
      <c r="K3" t="str">
        <f t="shared" ref="K3:K10" si="0">CONCATENATE(D3,"-",E3,"  ",F3,"  ",G3,"unid.","  ","@",H3)</f>
        <v>QPR-Swansea  LOCAL  5unid.  @2,15</v>
      </c>
    </row>
    <row r="4" spans="1:16">
      <c r="A4" s="55">
        <v>41139</v>
      </c>
      <c r="B4" s="27" t="s">
        <v>112</v>
      </c>
      <c r="C4" s="27" t="s">
        <v>111</v>
      </c>
      <c r="D4" s="27" t="s">
        <v>117</v>
      </c>
      <c r="E4" s="27" t="s">
        <v>118</v>
      </c>
      <c r="F4" s="27" t="s">
        <v>16</v>
      </c>
      <c r="G4" s="27">
        <v>5</v>
      </c>
      <c r="H4" s="28">
        <v>2.08</v>
      </c>
      <c r="I4" s="29" t="s">
        <v>133</v>
      </c>
      <c r="J4" s="40"/>
      <c r="K4" t="str">
        <f t="shared" si="0"/>
        <v>West Brom-Liverpool  VISITANTE  5unid.  @2,08</v>
      </c>
    </row>
    <row r="5" spans="1:16">
      <c r="A5" s="59">
        <v>41140</v>
      </c>
      <c r="B5" s="8" t="s">
        <v>112</v>
      </c>
      <c r="C5" s="8" t="s">
        <v>111</v>
      </c>
      <c r="D5" s="8" t="s">
        <v>120</v>
      </c>
      <c r="E5" s="8" t="s">
        <v>119</v>
      </c>
      <c r="F5" s="8" t="s">
        <v>121</v>
      </c>
      <c r="G5" s="8">
        <v>1</v>
      </c>
      <c r="H5" s="13">
        <v>8.5</v>
      </c>
      <c r="I5" s="9" t="s">
        <v>134</v>
      </c>
      <c r="J5" s="40"/>
      <c r="K5" t="str">
        <f t="shared" si="0"/>
        <v>Man. City-Southampton  LOCAL GANA REMONTANDO  1unid.  @8,5</v>
      </c>
    </row>
    <row r="6" spans="1:16">
      <c r="A6" s="63">
        <v>41136</v>
      </c>
      <c r="B6" s="45" t="s">
        <v>112</v>
      </c>
      <c r="C6" s="45" t="s">
        <v>111</v>
      </c>
      <c r="D6" s="45" t="s">
        <v>174</v>
      </c>
      <c r="E6" s="45" t="s">
        <v>175</v>
      </c>
      <c r="F6" s="45" t="s">
        <v>25</v>
      </c>
      <c r="G6" s="45">
        <v>5</v>
      </c>
      <c r="H6" s="46">
        <v>1.8</v>
      </c>
      <c r="I6" s="47" t="s">
        <v>187</v>
      </c>
      <c r="K6" t="str">
        <f t="shared" si="0"/>
        <v>Aston Villa-Everton  VISITANTE DNB  5unid.  @1,8</v>
      </c>
    </row>
    <row r="7" spans="1:16">
      <c r="A7" s="68">
        <v>41154</v>
      </c>
      <c r="B7" s="69" t="s">
        <v>112</v>
      </c>
      <c r="C7" s="69" t="s">
        <v>111</v>
      </c>
      <c r="D7" s="69" t="s">
        <v>118</v>
      </c>
      <c r="E7" s="69" t="s">
        <v>113</v>
      </c>
      <c r="F7" s="69" t="s">
        <v>23</v>
      </c>
      <c r="G7" s="69">
        <v>3</v>
      </c>
      <c r="H7" s="73">
        <v>2.15</v>
      </c>
      <c r="I7" s="75" t="s">
        <v>222</v>
      </c>
      <c r="K7" t="str">
        <f t="shared" si="0"/>
        <v>Liverpool-Arsenal  LOCAL  3unid.  @2,15</v>
      </c>
    </row>
    <row r="8" spans="1:16">
      <c r="A8" s="92">
        <v>41169</v>
      </c>
      <c r="B8" s="79" t="s">
        <v>112</v>
      </c>
      <c r="C8" s="79" t="s">
        <v>111</v>
      </c>
      <c r="D8" s="79" t="s">
        <v>175</v>
      </c>
      <c r="E8" s="79" t="s">
        <v>248</v>
      </c>
      <c r="F8" s="79" t="s">
        <v>25</v>
      </c>
      <c r="G8" s="79">
        <v>5</v>
      </c>
      <c r="H8" s="80">
        <v>4.8499999999999996</v>
      </c>
      <c r="I8" s="81" t="s">
        <v>19</v>
      </c>
      <c r="K8" t="str">
        <f t="shared" si="0"/>
        <v>Everton-Newcastle  VISITANTE DNB  5unid.  @4,85</v>
      </c>
    </row>
    <row r="9" spans="1:16">
      <c r="A9" s="60">
        <v>74052</v>
      </c>
      <c r="B9" s="4" t="s">
        <v>112</v>
      </c>
      <c r="C9" s="24" t="s">
        <v>111</v>
      </c>
      <c r="D9" s="24" t="s">
        <v>279</v>
      </c>
      <c r="E9" s="24" t="s">
        <v>118</v>
      </c>
      <c r="F9" s="24" t="s">
        <v>16</v>
      </c>
      <c r="G9" s="24">
        <v>5</v>
      </c>
      <c r="H9" s="25">
        <v>1.85</v>
      </c>
      <c r="I9" s="26" t="s">
        <v>287</v>
      </c>
      <c r="K9" t="str">
        <f t="shared" si="0"/>
        <v>Norwich-Liverpool  VISITANTE  5unid.  @1,85</v>
      </c>
      <c r="P9" s="18" t="s">
        <v>283</v>
      </c>
    </row>
    <row r="10" spans="1:16">
      <c r="A10" s="58">
        <v>41181</v>
      </c>
      <c r="B10" s="21" t="s">
        <v>112</v>
      </c>
      <c r="C10" s="21" t="s">
        <v>111</v>
      </c>
      <c r="D10" s="21" t="s">
        <v>281</v>
      </c>
      <c r="E10" s="21" t="s">
        <v>282</v>
      </c>
      <c r="F10" s="21" t="s">
        <v>121</v>
      </c>
      <c r="G10" s="21">
        <v>1</v>
      </c>
      <c r="H10" s="22">
        <v>7.5</v>
      </c>
      <c r="I10" s="23" t="s">
        <v>63</v>
      </c>
      <c r="K10" t="str">
        <f t="shared" si="0"/>
        <v>Man. United-Tottenham  LOCAL GANA REMONTANDO  1unid.  @7,5</v>
      </c>
    </row>
    <row r="11" spans="1:16">
      <c r="C11" s="18"/>
      <c r="D11" s="18"/>
      <c r="E11" s="18"/>
      <c r="F11" s="18"/>
      <c r="G11" s="18"/>
      <c r="H11" s="19"/>
      <c r="I11" s="20"/>
    </row>
    <row r="12" spans="1:16">
      <c r="C12" s="18"/>
      <c r="D12" s="18"/>
      <c r="E12" s="18"/>
      <c r="F12" s="18"/>
      <c r="G12" s="18"/>
      <c r="H12" s="19"/>
      <c r="I12" s="20"/>
    </row>
    <row r="13" spans="1:16">
      <c r="A13" s="6" t="s">
        <v>312</v>
      </c>
      <c r="C13" s="18"/>
      <c r="D13" s="18"/>
      <c r="E13" s="18"/>
      <c r="F13" s="18"/>
      <c r="G13" s="18"/>
      <c r="H13" s="19"/>
      <c r="I13" s="20"/>
    </row>
    <row r="14" spans="1:16">
      <c r="C14" s="18"/>
      <c r="D14" s="18"/>
      <c r="E14" s="18"/>
      <c r="F14" s="18"/>
      <c r="G14" s="18"/>
      <c r="H14" s="19"/>
      <c r="I14" s="20"/>
    </row>
    <row r="15" spans="1:16">
      <c r="C15" s="18"/>
      <c r="D15" s="18"/>
      <c r="E15" s="18"/>
      <c r="F15" s="18"/>
      <c r="G15" s="18"/>
      <c r="H15" s="19"/>
      <c r="I15" s="20"/>
    </row>
    <row r="16" spans="1:16">
      <c r="A16" s="4" t="s">
        <v>221</v>
      </c>
      <c r="C16" s="18"/>
      <c r="D16" s="18"/>
      <c r="E16" s="18"/>
      <c r="F16" s="18"/>
      <c r="G16" s="18"/>
      <c r="H16" s="19"/>
      <c r="I16" s="20"/>
    </row>
    <row r="17" spans="1:1">
      <c r="A17" s="27" t="s">
        <v>171</v>
      </c>
    </row>
    <row r="18" spans="1:1">
      <c r="A18" s="4" t="s">
        <v>172</v>
      </c>
    </row>
    <row r="19" spans="1:1">
      <c r="A19" s="4" t="s">
        <v>173</v>
      </c>
    </row>
    <row r="20" spans="1:1">
      <c r="A20" s="4" t="s">
        <v>280</v>
      </c>
    </row>
    <row r="21" spans="1:1">
      <c r="A21" s="4" t="s">
        <v>278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23"/>
  <sheetViews>
    <sheetView workbookViewId="0">
      <selection activeCell="H8" sqref="H8"/>
    </sheetView>
  </sheetViews>
  <sheetFormatPr baseColWidth="10" defaultRowHeight="15"/>
  <cols>
    <col min="3" max="3" width="11.42578125" customWidth="1"/>
  </cols>
  <sheetData>
    <row r="1" spans="1:9">
      <c r="B1" t="s">
        <v>87</v>
      </c>
      <c r="C1" t="s">
        <v>88</v>
      </c>
      <c r="D1" t="s">
        <v>65</v>
      </c>
      <c r="E1" t="s">
        <v>66</v>
      </c>
      <c r="F1" t="s">
        <v>67</v>
      </c>
      <c r="G1" t="s">
        <v>89</v>
      </c>
      <c r="H1" t="s">
        <v>68</v>
      </c>
      <c r="I1" t="s">
        <v>69</v>
      </c>
    </row>
    <row r="2" spans="1:9">
      <c r="A2" t="s">
        <v>70</v>
      </c>
      <c r="B2" s="30">
        <v>0</v>
      </c>
      <c r="C2" s="30">
        <v>0</v>
      </c>
      <c r="D2" s="36">
        <v>0</v>
      </c>
      <c r="E2" s="31">
        <v>0</v>
      </c>
      <c r="F2" s="33">
        <v>0</v>
      </c>
      <c r="G2" s="39">
        <v>0</v>
      </c>
      <c r="H2" s="32">
        <v>0</v>
      </c>
      <c r="I2" s="36">
        <v>0</v>
      </c>
    </row>
    <row r="3" spans="1:9">
      <c r="A3" t="s">
        <v>71</v>
      </c>
      <c r="B3" s="30">
        <v>9</v>
      </c>
      <c r="C3" s="30">
        <v>16</v>
      </c>
      <c r="D3" s="37">
        <f>+B3/C3</f>
        <v>0.5625</v>
      </c>
      <c r="E3" s="31">
        <v>0.5</v>
      </c>
      <c r="F3" s="34">
        <f>+H3-100</f>
        <v>9</v>
      </c>
      <c r="G3" s="39">
        <v>16</v>
      </c>
      <c r="H3" s="32">
        <v>109</v>
      </c>
      <c r="I3" s="37">
        <f>+F3/G3</f>
        <v>0.5625</v>
      </c>
    </row>
    <row r="4" spans="1:9">
      <c r="A4" t="s">
        <v>72</v>
      </c>
      <c r="B4" s="30">
        <v>4</v>
      </c>
      <c r="C4" s="30">
        <v>5</v>
      </c>
      <c r="D4" s="37">
        <f>+B4/C4</f>
        <v>0.8</v>
      </c>
      <c r="E4" s="31">
        <v>0.6</v>
      </c>
      <c r="F4" s="34">
        <f>+H4-100</f>
        <v>13</v>
      </c>
      <c r="G4" s="39">
        <v>21</v>
      </c>
      <c r="H4" s="32">
        <v>113</v>
      </c>
      <c r="I4" s="37">
        <f>+F4/G4</f>
        <v>0.61904761904761907</v>
      </c>
    </row>
    <row r="5" spans="1:9">
      <c r="A5" t="s">
        <v>73</v>
      </c>
      <c r="B5" s="30">
        <v>-3</v>
      </c>
      <c r="C5" s="30">
        <v>3</v>
      </c>
      <c r="D5" s="37">
        <f>+B5/C5</f>
        <v>-1</v>
      </c>
      <c r="E5" s="31">
        <v>0.5</v>
      </c>
      <c r="F5" s="34">
        <f>+H5-100</f>
        <v>10</v>
      </c>
      <c r="G5" s="39">
        <v>24</v>
      </c>
      <c r="H5" s="32">
        <v>110</v>
      </c>
      <c r="I5" s="37">
        <f>+F5/G5</f>
        <v>0.41666666666666669</v>
      </c>
    </row>
    <row r="6" spans="1:9">
      <c r="A6" t="s">
        <v>74</v>
      </c>
      <c r="B6" s="30">
        <v>0</v>
      </c>
      <c r="C6" s="30">
        <v>5</v>
      </c>
      <c r="D6" s="37">
        <f>+B6/C6</f>
        <v>0</v>
      </c>
      <c r="E6" s="31">
        <v>0.56999999999999995</v>
      </c>
      <c r="F6" s="34">
        <f>+H6-100</f>
        <v>10</v>
      </c>
      <c r="G6" s="39">
        <v>29</v>
      </c>
      <c r="H6" s="32">
        <v>110</v>
      </c>
      <c r="I6" s="37">
        <f>+F6/G6</f>
        <v>0.34482758620689657</v>
      </c>
    </row>
    <row r="7" spans="1:9">
      <c r="A7" t="s">
        <v>75</v>
      </c>
      <c r="B7" s="30">
        <v>3.25</v>
      </c>
      <c r="C7" s="30">
        <v>6</v>
      </c>
      <c r="D7" s="37">
        <f>+B7/C7</f>
        <v>0.54166666666666663</v>
      </c>
      <c r="E7" s="31">
        <v>0.56000000000000005</v>
      </c>
      <c r="F7" s="34">
        <f>+H7-100</f>
        <v>13.25</v>
      </c>
      <c r="G7" s="39">
        <v>35</v>
      </c>
      <c r="H7" s="32">
        <v>113.25</v>
      </c>
      <c r="I7" s="37">
        <f>+F7/G7</f>
        <v>0.37857142857142856</v>
      </c>
    </row>
    <row r="8" spans="1:9">
      <c r="A8" t="s">
        <v>76</v>
      </c>
      <c r="B8" s="30"/>
      <c r="C8" s="30"/>
      <c r="D8" s="37"/>
      <c r="E8" s="31"/>
      <c r="F8" s="34"/>
      <c r="G8" s="39"/>
      <c r="H8" s="32"/>
      <c r="I8" s="37"/>
    </row>
    <row r="9" spans="1:9">
      <c r="A9" t="s">
        <v>77</v>
      </c>
      <c r="B9" s="30"/>
      <c r="C9" s="30"/>
      <c r="D9" s="37"/>
      <c r="E9" s="31"/>
      <c r="F9" s="34"/>
      <c r="G9" s="39"/>
      <c r="H9" s="32"/>
      <c r="I9" s="37"/>
    </row>
    <row r="10" spans="1:9">
      <c r="A10" t="s">
        <v>78</v>
      </c>
      <c r="B10" s="30"/>
      <c r="C10" s="30"/>
      <c r="D10" s="37"/>
      <c r="E10" s="31"/>
      <c r="F10" s="34"/>
      <c r="G10" s="39"/>
      <c r="H10" s="32"/>
      <c r="I10" s="37"/>
    </row>
    <row r="11" spans="1:9">
      <c r="A11" t="s">
        <v>79</v>
      </c>
      <c r="B11" s="30"/>
      <c r="C11" s="30"/>
      <c r="D11" s="37"/>
      <c r="E11" s="31"/>
      <c r="F11" s="34"/>
      <c r="G11" s="39"/>
      <c r="H11" s="32"/>
      <c r="I11" s="37"/>
    </row>
    <row r="12" spans="1:9">
      <c r="A12" t="s">
        <v>80</v>
      </c>
      <c r="B12" s="30"/>
      <c r="C12" s="30"/>
      <c r="D12" s="37"/>
      <c r="E12" s="31"/>
      <c r="F12" s="34"/>
      <c r="G12" s="39"/>
      <c r="H12" s="32"/>
      <c r="I12" s="37"/>
    </row>
    <row r="13" spans="1:9">
      <c r="A13" t="s">
        <v>81</v>
      </c>
      <c r="B13" s="30"/>
      <c r="C13" s="30"/>
      <c r="D13" s="37"/>
      <c r="E13" s="31"/>
      <c r="F13" s="34"/>
      <c r="G13" s="39"/>
      <c r="H13" s="32"/>
      <c r="I13" s="37"/>
    </row>
    <row r="14" spans="1:9">
      <c r="A14" t="s">
        <v>82</v>
      </c>
      <c r="B14" s="30"/>
      <c r="C14" s="30"/>
      <c r="D14" s="37"/>
      <c r="E14" s="31"/>
      <c r="F14" s="34"/>
      <c r="G14" s="39"/>
      <c r="H14" s="32"/>
      <c r="I14" s="37"/>
    </row>
    <row r="15" spans="1:9">
      <c r="A15" t="s">
        <v>86</v>
      </c>
      <c r="B15" s="30"/>
      <c r="C15" s="30"/>
      <c r="D15" s="37"/>
      <c r="E15" s="31"/>
      <c r="F15" s="34"/>
      <c r="G15" s="39"/>
      <c r="H15" s="32"/>
      <c r="I15" s="37"/>
    </row>
    <row r="16" spans="1:9">
      <c r="A16" t="s">
        <v>83</v>
      </c>
      <c r="B16" s="30"/>
      <c r="C16" s="30"/>
      <c r="D16" s="37"/>
      <c r="E16" s="31"/>
      <c r="F16" s="34"/>
      <c r="G16" s="39"/>
      <c r="H16" s="32"/>
      <c r="I16" s="37"/>
    </row>
    <row r="17" spans="1:9">
      <c r="A17" t="s">
        <v>84</v>
      </c>
      <c r="B17" s="30"/>
      <c r="C17" s="30"/>
      <c r="D17" s="37"/>
      <c r="E17" s="31"/>
      <c r="F17" s="34"/>
      <c r="G17" s="39"/>
      <c r="H17" s="32"/>
      <c r="I17" s="37"/>
    </row>
    <row r="18" spans="1:9">
      <c r="A18" t="s">
        <v>85</v>
      </c>
      <c r="B18" s="30"/>
      <c r="C18" s="30"/>
      <c r="D18" s="37"/>
      <c r="E18" s="31"/>
      <c r="F18" s="34"/>
      <c r="G18" s="39"/>
      <c r="H18" s="32"/>
      <c r="I18" s="37"/>
    </row>
    <row r="19" spans="1:9">
      <c r="A19" t="s">
        <v>90</v>
      </c>
      <c r="B19" s="30"/>
      <c r="C19" s="30"/>
      <c r="D19" s="37"/>
      <c r="E19" s="31"/>
      <c r="F19" s="34"/>
      <c r="G19" s="39"/>
      <c r="H19" s="32"/>
      <c r="I19" s="37"/>
    </row>
    <row r="20" spans="1:9">
      <c r="A20" t="s">
        <v>91</v>
      </c>
      <c r="B20" s="30"/>
      <c r="C20" s="30"/>
      <c r="D20" s="37"/>
      <c r="E20" s="31"/>
      <c r="F20" s="34"/>
      <c r="G20" s="39"/>
      <c r="H20" s="32"/>
      <c r="I20" s="37"/>
    </row>
    <row r="21" spans="1:9">
      <c r="A21" t="s">
        <v>92</v>
      </c>
      <c r="B21" s="30"/>
      <c r="C21" s="30"/>
      <c r="D21" s="37"/>
      <c r="E21" s="31"/>
      <c r="F21" s="34"/>
      <c r="G21" s="39"/>
      <c r="H21" s="32"/>
      <c r="I21" s="37"/>
    </row>
    <row r="22" spans="1:9">
      <c r="A22" t="s">
        <v>93</v>
      </c>
      <c r="B22" s="30"/>
      <c r="C22" s="30"/>
      <c r="D22" s="38"/>
      <c r="E22" s="31"/>
      <c r="F22" s="35"/>
      <c r="G22" s="39"/>
      <c r="H22" s="32"/>
      <c r="I22" s="38"/>
    </row>
    <row r="23" spans="1:9">
      <c r="B23" s="30"/>
      <c r="C23" s="30"/>
      <c r="F23" s="30"/>
      <c r="G23" s="30"/>
      <c r="H23" s="32"/>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K20"/>
  <sheetViews>
    <sheetView workbookViewId="0">
      <selection activeCell="I13" sqref="A2:I13"/>
    </sheetView>
  </sheetViews>
  <sheetFormatPr baseColWidth="10" defaultRowHeight="15"/>
  <cols>
    <col min="3" max="3" width="13.7109375" bestFit="1" customWidth="1"/>
    <col min="4" max="5" width="13.5703125" customWidth="1"/>
    <col min="6" max="6" width="14.7109375" bestFit="1" customWidth="1"/>
    <col min="7" max="7" width="7.85546875" customWidth="1"/>
    <col min="8" max="8" width="7.85546875" style="14" customWidth="1"/>
    <col min="9" max="9" width="7.85546875" style="3" customWidth="1"/>
  </cols>
  <sheetData>
    <row r="1" spans="1:11">
      <c r="A1" s="1" t="s">
        <v>191</v>
      </c>
      <c r="B1" s="1" t="s">
        <v>49</v>
      </c>
      <c r="C1" s="1" t="s">
        <v>0</v>
      </c>
      <c r="D1" s="1" t="s">
        <v>1</v>
      </c>
      <c r="E1" s="1" t="s">
        <v>2</v>
      </c>
      <c r="F1" s="1" t="s">
        <v>3</v>
      </c>
      <c r="G1" s="1" t="s">
        <v>4</v>
      </c>
      <c r="H1" s="10" t="s">
        <v>5</v>
      </c>
      <c r="I1" s="2" t="s">
        <v>6</v>
      </c>
      <c r="J1" s="1"/>
      <c r="K1" s="1"/>
    </row>
    <row r="2" spans="1:11">
      <c r="A2" s="56">
        <v>41142</v>
      </c>
      <c r="B2" s="24" t="s">
        <v>112</v>
      </c>
      <c r="C2" s="24" t="s">
        <v>122</v>
      </c>
      <c r="D2" s="24" t="s">
        <v>136</v>
      </c>
      <c r="E2" s="24" t="s">
        <v>137</v>
      </c>
      <c r="F2" s="24" t="s">
        <v>23</v>
      </c>
      <c r="G2" s="24">
        <v>5</v>
      </c>
      <c r="H2" s="25">
        <v>2.23</v>
      </c>
      <c r="I2" s="26" t="s">
        <v>134</v>
      </c>
      <c r="K2" t="str">
        <f>CONCATENATE(D2,"-",E2,"  ",F2,"  ",G2,"unid.","  ","@",H2)</f>
        <v>Middlesbrough-Burnley  LOCAL  5unid.  @2,23</v>
      </c>
    </row>
    <row r="3" spans="1:11">
      <c r="A3" s="56">
        <v>41142</v>
      </c>
      <c r="B3" s="24" t="s">
        <v>112</v>
      </c>
      <c r="C3" s="24" t="s">
        <v>122</v>
      </c>
      <c r="D3" s="24" t="s">
        <v>138</v>
      </c>
      <c r="E3" s="24" t="s">
        <v>139</v>
      </c>
      <c r="F3" s="24" t="s">
        <v>23</v>
      </c>
      <c r="G3" s="24">
        <v>5</v>
      </c>
      <c r="H3" s="25">
        <v>1.73</v>
      </c>
      <c r="I3" s="26" t="s">
        <v>61</v>
      </c>
      <c r="J3" s="40"/>
      <c r="K3" t="str">
        <f t="shared" ref="K3:K13" si="0">CONCATENATE(D3,"-",E3,"  ",F3,"  ",G3,"unid.","  ","@",H3)</f>
        <v>Bolton-Derby  LOCAL  5unid.  @1,73</v>
      </c>
    </row>
    <row r="4" spans="1:11">
      <c r="A4" s="58">
        <v>41142</v>
      </c>
      <c r="B4" s="21" t="s">
        <v>112</v>
      </c>
      <c r="C4" s="21" t="s">
        <v>122</v>
      </c>
      <c r="D4" s="21" t="s">
        <v>140</v>
      </c>
      <c r="E4" s="21" t="s">
        <v>141</v>
      </c>
      <c r="F4" s="21" t="s">
        <v>23</v>
      </c>
      <c r="G4" s="21">
        <v>5</v>
      </c>
      <c r="H4" s="22">
        <v>2.6</v>
      </c>
      <c r="I4" s="23" t="s">
        <v>64</v>
      </c>
      <c r="J4" s="40"/>
      <c r="K4" t="str">
        <f t="shared" si="0"/>
        <v>Peterborough-Millwall  LOCAL  5unid.  @2,6</v>
      </c>
    </row>
    <row r="5" spans="1:11">
      <c r="A5" s="56">
        <v>41145</v>
      </c>
      <c r="B5" s="24" t="s">
        <v>112</v>
      </c>
      <c r="C5" s="24" t="s">
        <v>122</v>
      </c>
      <c r="D5" s="24" t="s">
        <v>138</v>
      </c>
      <c r="E5" s="24" t="s">
        <v>154</v>
      </c>
      <c r="F5" s="24" t="s">
        <v>13</v>
      </c>
      <c r="G5" s="24">
        <v>1</v>
      </c>
      <c r="H5" s="25">
        <v>3.6</v>
      </c>
      <c r="I5" s="26" t="s">
        <v>19</v>
      </c>
      <c r="J5" s="40"/>
      <c r="K5" t="str">
        <f t="shared" si="0"/>
        <v>Bolton-Nottingham  EMPATE  1unid.  @3,6</v>
      </c>
    </row>
    <row r="6" spans="1:11">
      <c r="A6" s="55">
        <v>41146</v>
      </c>
      <c r="B6" s="27" t="s">
        <v>112</v>
      </c>
      <c r="C6" s="27" t="s">
        <v>122</v>
      </c>
      <c r="D6" s="27" t="s">
        <v>140</v>
      </c>
      <c r="E6" s="27" t="s">
        <v>176</v>
      </c>
      <c r="F6" s="27" t="s">
        <v>13</v>
      </c>
      <c r="G6" s="27">
        <v>1</v>
      </c>
      <c r="H6" s="28">
        <v>3.6</v>
      </c>
      <c r="I6" s="29" t="s">
        <v>64</v>
      </c>
      <c r="J6" s="40"/>
      <c r="K6" t="str">
        <f t="shared" si="0"/>
        <v>Peterborough-Leeds  EMPATE  1unid.  @3,6</v>
      </c>
    </row>
    <row r="7" spans="1:11">
      <c r="A7" s="59">
        <v>41146</v>
      </c>
      <c r="B7" s="8" t="s">
        <v>112</v>
      </c>
      <c r="C7" s="8" t="s">
        <v>122</v>
      </c>
      <c r="D7" s="8" t="s">
        <v>177</v>
      </c>
      <c r="E7" s="8" t="s">
        <v>139</v>
      </c>
      <c r="F7" s="8" t="s">
        <v>36</v>
      </c>
      <c r="G7" s="8">
        <v>5</v>
      </c>
      <c r="H7" s="13">
        <v>2.2799999999999998</v>
      </c>
      <c r="I7" s="9" t="s">
        <v>20</v>
      </c>
      <c r="J7" s="40"/>
      <c r="K7" t="str">
        <f t="shared" si="0"/>
        <v>Wolves-Derby  LAY LOCAL  5unid.  @2,28</v>
      </c>
    </row>
    <row r="8" spans="1:11">
      <c r="A8" s="61">
        <v>41170</v>
      </c>
      <c r="B8" s="6" t="s">
        <v>112</v>
      </c>
      <c r="C8" s="27" t="s">
        <v>122</v>
      </c>
      <c r="D8" s="27" t="s">
        <v>255</v>
      </c>
      <c r="E8" s="27" t="s">
        <v>256</v>
      </c>
      <c r="F8" s="27" t="s">
        <v>16</v>
      </c>
      <c r="G8" s="27">
        <v>5</v>
      </c>
      <c r="H8" s="28">
        <v>8</v>
      </c>
      <c r="I8" s="29" t="s">
        <v>130</v>
      </c>
      <c r="K8" t="str">
        <f t="shared" si="0"/>
        <v>Blackburn-Barnsley  VISITANTE  5unid.  @8</v>
      </c>
    </row>
    <row r="9" spans="1:11">
      <c r="A9" s="61">
        <v>41170</v>
      </c>
      <c r="B9" s="6" t="s">
        <v>112</v>
      </c>
      <c r="C9" s="27" t="s">
        <v>122</v>
      </c>
      <c r="D9" s="27" t="s">
        <v>176</v>
      </c>
      <c r="E9" s="27" t="s">
        <v>252</v>
      </c>
      <c r="F9" s="27" t="s">
        <v>23</v>
      </c>
      <c r="G9" s="27">
        <v>5</v>
      </c>
      <c r="H9" s="28">
        <v>2.6</v>
      </c>
      <c r="I9" s="29" t="s">
        <v>63</v>
      </c>
      <c r="K9" t="str">
        <f t="shared" si="0"/>
        <v>Leeds-Hull  LOCAL  5unid.  @2,6</v>
      </c>
    </row>
    <row r="10" spans="1:11">
      <c r="A10" s="58">
        <v>41171</v>
      </c>
      <c r="B10" s="21" t="s">
        <v>112</v>
      </c>
      <c r="C10" s="21" t="s">
        <v>122</v>
      </c>
      <c r="D10" s="21" t="s">
        <v>254</v>
      </c>
      <c r="E10" s="21" t="s">
        <v>177</v>
      </c>
      <c r="F10" s="21" t="s">
        <v>23</v>
      </c>
      <c r="G10" s="21">
        <v>5</v>
      </c>
      <c r="H10" s="22">
        <v>2.4</v>
      </c>
      <c r="I10" s="23" t="s">
        <v>222</v>
      </c>
      <c r="K10" t="str">
        <f t="shared" si="0"/>
        <v>Ipswich-Wolves  LOCAL  5unid.  @2,4</v>
      </c>
    </row>
    <row r="11" spans="1:11">
      <c r="A11" s="68">
        <v>81357</v>
      </c>
      <c r="B11" s="69" t="s">
        <v>112</v>
      </c>
      <c r="C11" s="69" t="s">
        <v>122</v>
      </c>
      <c r="D11" s="69" t="s">
        <v>136</v>
      </c>
      <c r="E11" s="69" t="s">
        <v>285</v>
      </c>
      <c r="F11" s="69" t="s">
        <v>10</v>
      </c>
      <c r="G11" s="69">
        <v>5</v>
      </c>
      <c r="H11" s="73">
        <v>2.23</v>
      </c>
      <c r="I11" s="75" t="s">
        <v>64</v>
      </c>
      <c r="K11" t="str">
        <f t="shared" si="0"/>
        <v>Middlesbrough-Leicester  LOCAL DNB  5unid.  @2,23</v>
      </c>
    </row>
    <row r="12" spans="1:11">
      <c r="A12" s="61">
        <v>41188</v>
      </c>
      <c r="B12" s="6" t="s">
        <v>112</v>
      </c>
      <c r="C12" s="6" t="s">
        <v>122</v>
      </c>
      <c r="D12" s="27" t="s">
        <v>307</v>
      </c>
      <c r="E12" s="27" t="s">
        <v>308</v>
      </c>
      <c r="F12" s="27" t="s">
        <v>23</v>
      </c>
      <c r="G12" s="27">
        <v>5</v>
      </c>
      <c r="H12" s="12">
        <v>2.2000000000000002</v>
      </c>
      <c r="I12" s="7" t="s">
        <v>62</v>
      </c>
      <c r="K12" t="str">
        <f t="shared" si="0"/>
        <v>Birmingham-Huddersfield  LOCAL  5unid.  @2,2</v>
      </c>
    </row>
    <row r="13" spans="1:11">
      <c r="A13" s="59">
        <v>41188</v>
      </c>
      <c r="B13" s="8" t="s">
        <v>112</v>
      </c>
      <c r="C13" s="8" t="s">
        <v>122</v>
      </c>
      <c r="D13" s="8" t="s">
        <v>176</v>
      </c>
      <c r="E13" s="8" t="s">
        <v>256</v>
      </c>
      <c r="F13" s="8" t="s">
        <v>23</v>
      </c>
      <c r="G13" s="8">
        <v>5</v>
      </c>
      <c r="H13" s="13">
        <v>2</v>
      </c>
      <c r="I13" s="9" t="s">
        <v>18</v>
      </c>
      <c r="K13" t="str">
        <f t="shared" si="0"/>
        <v>Leeds-Barnsley  LOCAL  5unid.  @2</v>
      </c>
    </row>
    <row r="16" spans="1:11">
      <c r="A16" s="4" t="s">
        <v>309</v>
      </c>
    </row>
    <row r="19" spans="1:1">
      <c r="A19" s="6" t="s">
        <v>253</v>
      </c>
    </row>
    <row r="20" spans="1:1">
      <c r="A20" s="4" t="s">
        <v>284</v>
      </c>
    </row>
  </sheetData>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dimension ref="A1:I23"/>
  <sheetViews>
    <sheetView workbookViewId="0">
      <selection activeCell="H8" sqref="H8"/>
    </sheetView>
  </sheetViews>
  <sheetFormatPr baseColWidth="10" defaultRowHeight="15"/>
  <cols>
    <col min="3" max="3" width="11.42578125" customWidth="1"/>
  </cols>
  <sheetData>
    <row r="1" spans="1:9">
      <c r="B1" t="s">
        <v>87</v>
      </c>
      <c r="C1" t="s">
        <v>88</v>
      </c>
      <c r="D1" t="s">
        <v>65</v>
      </c>
      <c r="E1" t="s">
        <v>66</v>
      </c>
      <c r="F1" t="s">
        <v>67</v>
      </c>
      <c r="G1" t="s">
        <v>89</v>
      </c>
      <c r="H1" t="s">
        <v>68</v>
      </c>
      <c r="I1" t="s">
        <v>69</v>
      </c>
    </row>
    <row r="2" spans="1:9">
      <c r="A2" t="s">
        <v>70</v>
      </c>
      <c r="B2" s="30">
        <v>0</v>
      </c>
      <c r="C2" s="30">
        <v>0</v>
      </c>
      <c r="D2" s="36">
        <v>0</v>
      </c>
      <c r="E2" s="31">
        <v>0</v>
      </c>
      <c r="F2" s="33">
        <v>0</v>
      </c>
      <c r="G2" s="39">
        <v>0</v>
      </c>
      <c r="H2" s="32">
        <v>0</v>
      </c>
      <c r="I2" s="36">
        <v>0</v>
      </c>
    </row>
    <row r="3" spans="1:9">
      <c r="A3" t="s">
        <v>71</v>
      </c>
      <c r="B3" s="30">
        <v>4.8</v>
      </c>
      <c r="C3" s="30">
        <v>15</v>
      </c>
      <c r="D3" s="37">
        <f>+B3/C3</f>
        <v>0.32</v>
      </c>
      <c r="E3" s="31">
        <v>0.66</v>
      </c>
      <c r="F3" s="34">
        <f>+H3-100</f>
        <v>4.7999999999999972</v>
      </c>
      <c r="G3" s="39">
        <v>15</v>
      </c>
      <c r="H3" s="32">
        <v>104.8</v>
      </c>
      <c r="I3" s="37">
        <f>+F3/G3</f>
        <v>0.31999999999999978</v>
      </c>
    </row>
    <row r="4" spans="1:9">
      <c r="A4" t="s">
        <v>72</v>
      </c>
      <c r="B4" s="30">
        <v>8</v>
      </c>
      <c r="C4" s="30">
        <v>7</v>
      </c>
      <c r="D4" s="37">
        <f>+B4/C4</f>
        <v>1.1428571428571428</v>
      </c>
      <c r="E4" s="31">
        <v>0.66</v>
      </c>
      <c r="F4" s="34">
        <f>+H4-100</f>
        <v>12.799999999999997</v>
      </c>
      <c r="G4" s="39">
        <v>22</v>
      </c>
      <c r="H4" s="32">
        <v>112.8</v>
      </c>
      <c r="I4" s="37">
        <f>+F4/G4</f>
        <v>0.58181818181818168</v>
      </c>
    </row>
    <row r="5" spans="1:9">
      <c r="A5" t="s">
        <v>73</v>
      </c>
      <c r="B5" s="30">
        <v>-15</v>
      </c>
      <c r="C5" s="30">
        <v>15</v>
      </c>
      <c r="D5" s="37">
        <f>+B5/C5</f>
        <v>-1</v>
      </c>
      <c r="E5" s="31">
        <v>0.44</v>
      </c>
      <c r="F5" s="34">
        <f>+H5-100</f>
        <v>-2.2000000000000028</v>
      </c>
      <c r="G5" s="39">
        <v>37</v>
      </c>
      <c r="H5" s="32">
        <v>97.8</v>
      </c>
      <c r="I5" s="37">
        <f>+F5/G5</f>
        <v>-5.9459459459459539E-2</v>
      </c>
    </row>
    <row r="6" spans="1:9">
      <c r="A6" t="s">
        <v>74</v>
      </c>
      <c r="B6" s="30">
        <v>-5</v>
      </c>
      <c r="C6" s="30">
        <v>5</v>
      </c>
      <c r="D6" s="37">
        <f>+B6/C6</f>
        <v>-1</v>
      </c>
      <c r="E6" s="31">
        <v>0.4</v>
      </c>
      <c r="F6" s="34">
        <f>+H6-100</f>
        <v>-7.2000000000000028</v>
      </c>
      <c r="G6" s="39">
        <v>42</v>
      </c>
      <c r="H6" s="32">
        <v>92.8</v>
      </c>
      <c r="I6" s="37">
        <f>+F6/G6</f>
        <v>-0.17142857142857149</v>
      </c>
    </row>
    <row r="7" spans="1:9">
      <c r="A7" t="s">
        <v>75</v>
      </c>
      <c r="B7" s="30">
        <v>0</v>
      </c>
      <c r="C7" s="30">
        <v>10</v>
      </c>
      <c r="D7" s="37">
        <f>+B7/C7</f>
        <v>0</v>
      </c>
      <c r="E7" s="31">
        <v>0.42</v>
      </c>
      <c r="F7" s="34">
        <f>+H7-100</f>
        <v>-7.2000000000000028</v>
      </c>
      <c r="G7" s="39">
        <v>52</v>
      </c>
      <c r="H7" s="32">
        <v>92.8</v>
      </c>
      <c r="I7" s="37">
        <f>+F7/G7</f>
        <v>-0.13846153846153852</v>
      </c>
    </row>
    <row r="8" spans="1:9">
      <c r="A8" t="s">
        <v>76</v>
      </c>
      <c r="B8" s="30"/>
      <c r="C8" s="30"/>
      <c r="D8" s="37"/>
      <c r="E8" s="31"/>
      <c r="F8" s="34"/>
      <c r="G8" s="39"/>
      <c r="H8" s="32"/>
      <c r="I8" s="37"/>
    </row>
    <row r="9" spans="1:9">
      <c r="A9" t="s">
        <v>77</v>
      </c>
      <c r="B9" s="30"/>
      <c r="C9" s="30"/>
      <c r="D9" s="37"/>
      <c r="E9" s="31"/>
      <c r="F9" s="34"/>
      <c r="G9" s="39"/>
      <c r="H9" s="32"/>
      <c r="I9" s="37"/>
    </row>
    <row r="10" spans="1:9">
      <c r="A10" t="s">
        <v>78</v>
      </c>
      <c r="B10" s="30"/>
      <c r="C10" s="30"/>
      <c r="D10" s="37"/>
      <c r="E10" s="31"/>
      <c r="F10" s="34"/>
      <c r="G10" s="39"/>
      <c r="H10" s="32"/>
      <c r="I10" s="37"/>
    </row>
    <row r="11" spans="1:9">
      <c r="A11" t="s">
        <v>79</v>
      </c>
      <c r="B11" s="30"/>
      <c r="C11" s="30"/>
      <c r="D11" s="37"/>
      <c r="E11" s="31"/>
      <c r="F11" s="34"/>
      <c r="G11" s="39"/>
      <c r="H11" s="32"/>
      <c r="I11" s="37"/>
    </row>
    <row r="12" spans="1:9">
      <c r="A12" t="s">
        <v>80</v>
      </c>
      <c r="B12" s="30"/>
      <c r="C12" s="30"/>
      <c r="D12" s="37"/>
      <c r="E12" s="31"/>
      <c r="F12" s="34"/>
      <c r="G12" s="39"/>
      <c r="H12" s="32"/>
      <c r="I12" s="37"/>
    </row>
    <row r="13" spans="1:9">
      <c r="A13" t="s">
        <v>81</v>
      </c>
      <c r="B13" s="30"/>
      <c r="C13" s="30"/>
      <c r="D13" s="37"/>
      <c r="E13" s="31"/>
      <c r="F13" s="34"/>
      <c r="G13" s="39"/>
      <c r="H13" s="32"/>
      <c r="I13" s="37"/>
    </row>
    <row r="14" spans="1:9">
      <c r="A14" t="s">
        <v>82</v>
      </c>
      <c r="B14" s="30"/>
      <c r="C14" s="30"/>
      <c r="D14" s="37"/>
      <c r="E14" s="31"/>
      <c r="F14" s="34"/>
      <c r="G14" s="39"/>
      <c r="H14" s="32"/>
      <c r="I14" s="37"/>
    </row>
    <row r="15" spans="1:9">
      <c r="A15" t="s">
        <v>86</v>
      </c>
      <c r="B15" s="30"/>
      <c r="C15" s="30"/>
      <c r="D15" s="37"/>
      <c r="E15" s="31"/>
      <c r="F15" s="34"/>
      <c r="G15" s="39"/>
      <c r="H15" s="32"/>
      <c r="I15" s="37"/>
    </row>
    <row r="16" spans="1:9">
      <c r="A16" t="s">
        <v>83</v>
      </c>
      <c r="B16" s="30"/>
      <c r="C16" s="30"/>
      <c r="D16" s="37"/>
      <c r="E16" s="31"/>
      <c r="F16" s="34"/>
      <c r="G16" s="39"/>
      <c r="H16" s="32"/>
      <c r="I16" s="37"/>
    </row>
    <row r="17" spans="1:9">
      <c r="A17" t="s">
        <v>84</v>
      </c>
      <c r="B17" s="30"/>
      <c r="C17" s="30"/>
      <c r="D17" s="37"/>
      <c r="E17" s="31"/>
      <c r="F17" s="34"/>
      <c r="G17" s="39"/>
      <c r="H17" s="32"/>
      <c r="I17" s="37"/>
    </row>
    <row r="18" spans="1:9">
      <c r="A18" t="s">
        <v>85</v>
      </c>
      <c r="B18" s="30"/>
      <c r="C18" s="30"/>
      <c r="D18" s="37"/>
      <c r="E18" s="31"/>
      <c r="F18" s="34"/>
      <c r="G18" s="39"/>
      <c r="H18" s="32"/>
      <c r="I18" s="37"/>
    </row>
    <row r="19" spans="1:9">
      <c r="A19" t="s">
        <v>90</v>
      </c>
      <c r="B19" s="30"/>
      <c r="C19" s="30"/>
      <c r="D19" s="37"/>
      <c r="E19" s="31"/>
      <c r="F19" s="34"/>
      <c r="G19" s="39"/>
      <c r="H19" s="32"/>
      <c r="I19" s="37"/>
    </row>
    <row r="20" spans="1:9">
      <c r="A20" t="s">
        <v>91</v>
      </c>
      <c r="B20" s="30"/>
      <c r="C20" s="30"/>
      <c r="D20" s="37"/>
      <c r="E20" s="31"/>
      <c r="F20" s="34"/>
      <c r="G20" s="39"/>
      <c r="H20" s="32"/>
      <c r="I20" s="37"/>
    </row>
    <row r="21" spans="1:9">
      <c r="A21" t="s">
        <v>92</v>
      </c>
      <c r="B21" s="30"/>
      <c r="C21" s="30"/>
      <c r="D21" s="37"/>
      <c r="E21" s="31"/>
      <c r="F21" s="34"/>
      <c r="G21" s="39"/>
      <c r="H21" s="32"/>
      <c r="I21" s="37"/>
    </row>
    <row r="22" spans="1:9">
      <c r="A22" t="s">
        <v>93</v>
      </c>
      <c r="B22" s="30"/>
      <c r="C22" s="30"/>
      <c r="D22" s="38"/>
      <c r="E22" s="31"/>
      <c r="F22" s="35"/>
      <c r="G22" s="39"/>
      <c r="H22" s="32"/>
      <c r="I22" s="38"/>
    </row>
    <row r="23" spans="1:9">
      <c r="B23" s="30"/>
      <c r="C23" s="30"/>
      <c r="F23" s="30"/>
      <c r="G23" s="30"/>
      <c r="H23" s="32"/>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P22"/>
  <sheetViews>
    <sheetView workbookViewId="0">
      <selection activeCell="I13" sqref="A2:I13"/>
    </sheetView>
  </sheetViews>
  <sheetFormatPr baseColWidth="10" defaultRowHeight="15"/>
  <cols>
    <col min="4" max="5" width="13.5703125" customWidth="1"/>
    <col min="6" max="6" width="14.7109375" bestFit="1" customWidth="1"/>
    <col min="7" max="8" width="7.85546875" customWidth="1"/>
    <col min="9" max="9" width="7.85546875" style="3" customWidth="1"/>
  </cols>
  <sheetData>
    <row r="1" spans="1:16">
      <c r="A1" s="1" t="s">
        <v>191</v>
      </c>
      <c r="B1" s="1" t="s">
        <v>49</v>
      </c>
      <c r="C1" s="1" t="s">
        <v>0</v>
      </c>
      <c r="D1" s="1" t="s">
        <v>1</v>
      </c>
      <c r="E1" s="1" t="s">
        <v>2</v>
      </c>
      <c r="F1" s="1" t="s">
        <v>3</v>
      </c>
      <c r="G1" s="1" t="s">
        <v>4</v>
      </c>
      <c r="H1" s="10" t="s">
        <v>5</v>
      </c>
      <c r="I1" s="2" t="s">
        <v>6</v>
      </c>
      <c r="J1" s="1"/>
      <c r="K1" s="1"/>
    </row>
    <row r="2" spans="1:16">
      <c r="A2" s="55">
        <v>41146</v>
      </c>
      <c r="B2" s="27" t="s">
        <v>155</v>
      </c>
      <c r="C2" s="27" t="s">
        <v>156</v>
      </c>
      <c r="D2" s="27" t="s">
        <v>157</v>
      </c>
      <c r="E2" s="27" t="s">
        <v>158</v>
      </c>
      <c r="F2" s="27" t="s">
        <v>13</v>
      </c>
      <c r="G2" s="27">
        <v>1</v>
      </c>
      <c r="H2" s="28">
        <v>3.32</v>
      </c>
      <c r="I2" s="29" t="s">
        <v>130</v>
      </c>
      <c r="K2" t="str">
        <f>CONCATENATE(D2,"-",E2,"  ",F2,"  ",G2,"unid.","  ","@",H2)</f>
        <v>Fiorentina-Udinese  EMPATE  1unid.  @3,32</v>
      </c>
      <c r="P2" t="s">
        <v>188</v>
      </c>
    </row>
    <row r="3" spans="1:16">
      <c r="A3" s="55">
        <v>41147</v>
      </c>
      <c r="B3" s="27" t="s">
        <v>155</v>
      </c>
      <c r="C3" s="27" t="s">
        <v>156</v>
      </c>
      <c r="D3" s="27" t="s">
        <v>159</v>
      </c>
      <c r="E3" s="27" t="s">
        <v>160</v>
      </c>
      <c r="F3" s="27" t="s">
        <v>13</v>
      </c>
      <c r="G3" s="27">
        <v>1</v>
      </c>
      <c r="H3" s="28">
        <v>3.26</v>
      </c>
      <c r="I3" s="29" t="s">
        <v>61</v>
      </c>
      <c r="K3" t="str">
        <f t="shared" ref="K3:K13" si="0">CONCATENATE(D3,"-",E3,"  ",F3,"  ",G3,"unid.","  ","@",H3)</f>
        <v>Chievo-Bologna  EMPATE  1unid.  @3,26</v>
      </c>
    </row>
    <row r="4" spans="1:16">
      <c r="A4" s="55">
        <v>41147</v>
      </c>
      <c r="B4" s="27" t="s">
        <v>155</v>
      </c>
      <c r="C4" s="27" t="s">
        <v>156</v>
      </c>
      <c r="D4" s="27" t="s">
        <v>161</v>
      </c>
      <c r="E4" s="27" t="s">
        <v>162</v>
      </c>
      <c r="F4" s="27" t="s">
        <v>13</v>
      </c>
      <c r="G4" s="27">
        <v>1</v>
      </c>
      <c r="H4" s="28">
        <v>3.34</v>
      </c>
      <c r="I4" s="29" t="s">
        <v>190</v>
      </c>
      <c r="K4" t="str">
        <f t="shared" si="0"/>
        <v>Palermo-Napoli  EMPATE  1unid.  @3,34</v>
      </c>
    </row>
    <row r="5" spans="1:16">
      <c r="A5" s="58">
        <v>41147</v>
      </c>
      <c r="B5" s="21" t="s">
        <v>155</v>
      </c>
      <c r="C5" s="21" t="s">
        <v>156</v>
      </c>
      <c r="D5" s="21" t="s">
        <v>163</v>
      </c>
      <c r="E5" s="21" t="s">
        <v>164</v>
      </c>
      <c r="F5" s="21" t="s">
        <v>23</v>
      </c>
      <c r="G5" s="21">
        <v>5</v>
      </c>
      <c r="H5" s="22">
        <v>2.6</v>
      </c>
      <c r="I5" s="23" t="s">
        <v>62</v>
      </c>
      <c r="K5" t="str">
        <f t="shared" si="0"/>
        <v>Atalanta-Lazio  LOCAL  5unid.  @2,6</v>
      </c>
    </row>
    <row r="6" spans="1:16">
      <c r="A6" s="61">
        <v>41154</v>
      </c>
      <c r="B6" s="27" t="s">
        <v>155</v>
      </c>
      <c r="C6" s="27" t="s">
        <v>156</v>
      </c>
      <c r="D6" s="27" t="s">
        <v>158</v>
      </c>
      <c r="E6" s="27" t="s">
        <v>216</v>
      </c>
      <c r="F6" s="27" t="s">
        <v>23</v>
      </c>
      <c r="G6" s="27">
        <v>3</v>
      </c>
      <c r="H6" s="28">
        <v>5.48</v>
      </c>
      <c r="I6" s="29" t="s">
        <v>38</v>
      </c>
      <c r="K6" t="str">
        <f t="shared" si="0"/>
        <v>Udinese-Juventus  LOCAL  3unid.  @5,48</v>
      </c>
    </row>
    <row r="7" spans="1:16">
      <c r="A7" s="58">
        <v>41154</v>
      </c>
      <c r="B7" s="21" t="s">
        <v>155</v>
      </c>
      <c r="C7" s="21" t="s">
        <v>156</v>
      </c>
      <c r="D7" s="21" t="s">
        <v>162</v>
      </c>
      <c r="E7" s="21" t="s">
        <v>157</v>
      </c>
      <c r="F7" s="21" t="s">
        <v>13</v>
      </c>
      <c r="G7" s="21">
        <v>1</v>
      </c>
      <c r="H7" s="22">
        <v>3.67</v>
      </c>
      <c r="I7" s="23" t="s">
        <v>130</v>
      </c>
      <c r="K7" t="str">
        <f t="shared" si="0"/>
        <v>Napoli-Fiorentina  EMPATE  1unid.  @3,67</v>
      </c>
    </row>
    <row r="8" spans="1:16">
      <c r="A8" s="63">
        <v>41168</v>
      </c>
      <c r="B8" s="45" t="s">
        <v>155</v>
      </c>
      <c r="C8" s="45" t="s">
        <v>156</v>
      </c>
      <c r="D8" s="45" t="s">
        <v>243</v>
      </c>
      <c r="E8" s="45" t="s">
        <v>160</v>
      </c>
      <c r="F8" s="45" t="s">
        <v>36</v>
      </c>
      <c r="G8" s="45">
        <v>5</v>
      </c>
      <c r="H8" s="46">
        <v>3.15</v>
      </c>
      <c r="I8" s="47" t="s">
        <v>63</v>
      </c>
      <c r="K8" t="str">
        <f t="shared" si="0"/>
        <v>Roma-Bologna  LAY LOCAL  5unid.  @3,15</v>
      </c>
    </row>
    <row r="9" spans="1:16">
      <c r="A9" s="61">
        <v>41177</v>
      </c>
      <c r="B9" s="6" t="s">
        <v>155</v>
      </c>
      <c r="C9" s="27" t="s">
        <v>156</v>
      </c>
      <c r="D9" s="27" t="s">
        <v>157</v>
      </c>
      <c r="E9" s="27" t="s">
        <v>216</v>
      </c>
      <c r="F9" s="27" t="s">
        <v>16</v>
      </c>
      <c r="G9" s="27">
        <v>5</v>
      </c>
      <c r="H9" s="28">
        <v>2.15</v>
      </c>
      <c r="I9" s="29" t="s">
        <v>37</v>
      </c>
      <c r="K9" t="str">
        <f t="shared" si="0"/>
        <v>Fiorentina-Juventus  VISITANTE  5unid.  @2,15</v>
      </c>
    </row>
    <row r="10" spans="1:16">
      <c r="A10" s="59">
        <v>41178</v>
      </c>
      <c r="B10" s="8" t="s">
        <v>155</v>
      </c>
      <c r="C10" s="8" t="s">
        <v>156</v>
      </c>
      <c r="D10" s="8" t="s">
        <v>263</v>
      </c>
      <c r="E10" s="8" t="s">
        <v>161</v>
      </c>
      <c r="F10" s="8" t="s">
        <v>23</v>
      </c>
      <c r="G10" s="8">
        <v>5</v>
      </c>
      <c r="H10" s="13">
        <v>2.6</v>
      </c>
      <c r="I10" s="9" t="s">
        <v>18</v>
      </c>
      <c r="K10" t="str">
        <f t="shared" si="0"/>
        <v>Pescara-Palermo  LOCAL  5unid.  @2,6</v>
      </c>
    </row>
    <row r="11" spans="1:16">
      <c r="A11" s="63">
        <v>41182</v>
      </c>
      <c r="B11" s="45" t="s">
        <v>155</v>
      </c>
      <c r="C11" s="45" t="s">
        <v>156</v>
      </c>
      <c r="D11" s="45" t="s">
        <v>160</v>
      </c>
      <c r="E11" s="45" t="s">
        <v>289</v>
      </c>
      <c r="F11" s="45" t="s">
        <v>10</v>
      </c>
      <c r="G11" s="45">
        <v>5</v>
      </c>
      <c r="H11" s="46">
        <v>1.74</v>
      </c>
      <c r="I11" s="47" t="s">
        <v>131</v>
      </c>
      <c r="K11" t="str">
        <f t="shared" si="0"/>
        <v>Bologna-Catania  LOCAL DNB  5unid.  @1,74</v>
      </c>
    </row>
    <row r="12" spans="1:16">
      <c r="A12" s="61">
        <v>41189</v>
      </c>
      <c r="B12" s="6" t="s">
        <v>155</v>
      </c>
      <c r="C12" s="6" t="s">
        <v>156</v>
      </c>
      <c r="D12" s="6" t="s">
        <v>289</v>
      </c>
      <c r="E12" s="6" t="s">
        <v>310</v>
      </c>
      <c r="F12" s="6" t="s">
        <v>13</v>
      </c>
      <c r="G12" s="6">
        <v>1</v>
      </c>
      <c r="H12" s="12">
        <v>3.4</v>
      </c>
      <c r="I12" s="7" t="s">
        <v>61</v>
      </c>
      <c r="K12" t="str">
        <f t="shared" si="0"/>
        <v>Catania-Parma  EMPATE  1unid.  @3,4</v>
      </c>
    </row>
    <row r="13" spans="1:16">
      <c r="A13" s="58">
        <v>41189</v>
      </c>
      <c r="B13" s="21" t="s">
        <v>155</v>
      </c>
      <c r="C13" s="21" t="s">
        <v>156</v>
      </c>
      <c r="D13" s="21" t="s">
        <v>157</v>
      </c>
      <c r="E13" s="21" t="s">
        <v>160</v>
      </c>
      <c r="F13" s="21" t="s">
        <v>13</v>
      </c>
      <c r="G13" s="21">
        <v>1</v>
      </c>
      <c r="H13" s="21">
        <v>3.91</v>
      </c>
      <c r="I13" s="23" t="s">
        <v>18</v>
      </c>
      <c r="K13" t="str">
        <f t="shared" si="0"/>
        <v>Fiorentina-Bologna  EMPATE  1unid.  @3,91</v>
      </c>
    </row>
    <row r="14" spans="1:16">
      <c r="H14" t="s">
        <v>311</v>
      </c>
    </row>
    <row r="17" spans="1:1">
      <c r="A17" s="71" t="s">
        <v>290</v>
      </c>
    </row>
    <row r="18" spans="1:1">
      <c r="A18" s="4" t="s">
        <v>288</v>
      </c>
    </row>
    <row r="19" spans="1:1">
      <c r="A19" s="76" t="s">
        <v>264</v>
      </c>
    </row>
    <row r="20" spans="1:1">
      <c r="A20" s="6" t="s">
        <v>242</v>
      </c>
    </row>
    <row r="21" spans="1:1">
      <c r="A21" s="4" t="s">
        <v>244</v>
      </c>
    </row>
    <row r="22" spans="1:1">
      <c r="A22" s="6" t="s">
        <v>217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I23"/>
  <sheetViews>
    <sheetView workbookViewId="0">
      <selection activeCell="H9" sqref="H9"/>
    </sheetView>
  </sheetViews>
  <sheetFormatPr baseColWidth="10" defaultRowHeight="15"/>
  <cols>
    <col min="3" max="3" width="11.42578125" customWidth="1"/>
  </cols>
  <sheetData>
    <row r="1" spans="1:9">
      <c r="B1" t="s">
        <v>87</v>
      </c>
      <c r="C1" t="s">
        <v>88</v>
      </c>
      <c r="D1" t="s">
        <v>65</v>
      </c>
      <c r="E1" t="s">
        <v>66</v>
      </c>
      <c r="F1" t="s">
        <v>67</v>
      </c>
      <c r="G1" t="s">
        <v>89</v>
      </c>
      <c r="H1" t="s">
        <v>68</v>
      </c>
      <c r="I1" t="s">
        <v>69</v>
      </c>
    </row>
    <row r="2" spans="1:9">
      <c r="A2" t="s">
        <v>70</v>
      </c>
      <c r="B2" s="30">
        <v>0</v>
      </c>
      <c r="C2" s="30">
        <v>0</v>
      </c>
      <c r="D2" s="36">
        <v>0</v>
      </c>
      <c r="E2" s="31">
        <v>0</v>
      </c>
      <c r="F2" s="33">
        <v>0</v>
      </c>
      <c r="G2" s="39">
        <v>0</v>
      </c>
      <c r="H2" s="32">
        <v>0</v>
      </c>
      <c r="I2" s="36">
        <v>0</v>
      </c>
    </row>
    <row r="3" spans="1:9">
      <c r="A3" t="s">
        <v>71</v>
      </c>
      <c r="B3" s="30">
        <v>-8</v>
      </c>
      <c r="C3" s="30">
        <v>8</v>
      </c>
      <c r="D3" s="37">
        <f t="shared" ref="D3:D8" si="0">+B3/C3</f>
        <v>-1</v>
      </c>
      <c r="E3" s="31">
        <v>0</v>
      </c>
      <c r="F3" s="34">
        <f t="shared" ref="F3:F8" si="1">+H3-100</f>
        <v>-8</v>
      </c>
      <c r="G3" s="39">
        <v>8</v>
      </c>
      <c r="H3" s="32">
        <v>92</v>
      </c>
      <c r="I3" s="37">
        <f t="shared" ref="I3:I8" si="2">+F3/G3</f>
        <v>-1</v>
      </c>
    </row>
    <row r="4" spans="1:9">
      <c r="A4" t="s">
        <v>72</v>
      </c>
      <c r="B4" s="30">
        <v>-4</v>
      </c>
      <c r="C4" s="30">
        <v>4</v>
      </c>
      <c r="D4" s="37">
        <f t="shared" si="0"/>
        <v>-1</v>
      </c>
      <c r="E4" s="31">
        <v>0</v>
      </c>
      <c r="F4" s="34">
        <f t="shared" si="1"/>
        <v>-12</v>
      </c>
      <c r="G4" s="39">
        <v>12</v>
      </c>
      <c r="H4" s="32">
        <v>88</v>
      </c>
      <c r="I4" s="37">
        <f t="shared" si="2"/>
        <v>-1</v>
      </c>
    </row>
    <row r="5" spans="1:9">
      <c r="A5" t="s">
        <v>73</v>
      </c>
      <c r="B5" s="30">
        <v>10.75</v>
      </c>
      <c r="C5" s="30">
        <v>5</v>
      </c>
      <c r="D5" s="37">
        <f t="shared" si="0"/>
        <v>2.15</v>
      </c>
      <c r="E5" s="31">
        <v>0.14000000000000001</v>
      </c>
      <c r="F5" s="34">
        <f t="shared" si="1"/>
        <v>-1.25</v>
      </c>
      <c r="G5" s="39">
        <v>17</v>
      </c>
      <c r="H5" s="32">
        <v>98.75</v>
      </c>
      <c r="I5" s="37">
        <f t="shared" si="2"/>
        <v>-7.3529411764705885E-2</v>
      </c>
    </row>
    <row r="6" spans="1:9">
      <c r="A6" t="s">
        <v>74</v>
      </c>
      <c r="B6" s="30">
        <v>3</v>
      </c>
      <c r="C6" s="30">
        <v>10</v>
      </c>
      <c r="D6" s="37">
        <f t="shared" si="0"/>
        <v>0.3</v>
      </c>
      <c r="E6" s="31">
        <v>0.22</v>
      </c>
      <c r="F6" s="34">
        <f t="shared" si="1"/>
        <v>1.75</v>
      </c>
      <c r="G6" s="39">
        <v>27</v>
      </c>
      <c r="H6" s="32">
        <v>101.75</v>
      </c>
      <c r="I6" s="37">
        <f t="shared" si="2"/>
        <v>6.4814814814814811E-2</v>
      </c>
    </row>
    <row r="7" spans="1:9">
      <c r="A7" t="s">
        <v>75</v>
      </c>
      <c r="B7" s="30">
        <v>3.7</v>
      </c>
      <c r="C7" s="30">
        <v>5</v>
      </c>
      <c r="D7" s="37">
        <f t="shared" si="0"/>
        <v>0.74</v>
      </c>
      <c r="E7" s="31">
        <v>0.3</v>
      </c>
      <c r="F7" s="34">
        <f t="shared" si="1"/>
        <v>5.4500000000000028</v>
      </c>
      <c r="G7" s="39">
        <v>32</v>
      </c>
      <c r="H7" s="32">
        <v>105.45</v>
      </c>
      <c r="I7" s="37">
        <f t="shared" si="2"/>
        <v>0.17031250000000009</v>
      </c>
    </row>
    <row r="8" spans="1:9">
      <c r="A8" t="s">
        <v>76</v>
      </c>
      <c r="B8" s="30">
        <v>-2</v>
      </c>
      <c r="C8" s="30">
        <v>2</v>
      </c>
      <c r="D8" s="37">
        <f t="shared" si="0"/>
        <v>-1</v>
      </c>
      <c r="E8" s="31">
        <v>0.25</v>
      </c>
      <c r="F8" s="34">
        <f t="shared" si="1"/>
        <v>3.4500000000000028</v>
      </c>
      <c r="G8" s="39">
        <v>34</v>
      </c>
      <c r="H8" s="32">
        <v>103.45</v>
      </c>
      <c r="I8" s="37">
        <f t="shared" si="2"/>
        <v>0.1014705882352942</v>
      </c>
    </row>
    <row r="9" spans="1:9">
      <c r="A9" t="s">
        <v>77</v>
      </c>
      <c r="B9" s="30"/>
      <c r="C9" s="30"/>
      <c r="D9" s="37"/>
      <c r="E9" s="31"/>
      <c r="F9" s="34"/>
      <c r="G9" s="39"/>
      <c r="H9" s="32"/>
      <c r="I9" s="37"/>
    </row>
    <row r="10" spans="1:9">
      <c r="A10" t="s">
        <v>78</v>
      </c>
      <c r="B10" s="30"/>
      <c r="C10" s="30"/>
      <c r="D10" s="37"/>
      <c r="E10" s="31"/>
      <c r="F10" s="34"/>
      <c r="G10" s="39"/>
      <c r="H10" s="32"/>
      <c r="I10" s="37"/>
    </row>
    <row r="11" spans="1:9">
      <c r="A11" t="s">
        <v>79</v>
      </c>
      <c r="B11" s="30"/>
      <c r="C11" s="30"/>
      <c r="D11" s="37"/>
      <c r="E11" s="31"/>
      <c r="F11" s="34"/>
      <c r="G11" s="39"/>
      <c r="H11" s="32"/>
      <c r="I11" s="37"/>
    </row>
    <row r="12" spans="1:9">
      <c r="A12" t="s">
        <v>80</v>
      </c>
      <c r="B12" s="30"/>
      <c r="C12" s="30"/>
      <c r="D12" s="37"/>
      <c r="E12" s="31"/>
      <c r="F12" s="34"/>
      <c r="G12" s="39"/>
      <c r="H12" s="32"/>
      <c r="I12" s="37"/>
    </row>
    <row r="13" spans="1:9">
      <c r="A13" t="s">
        <v>81</v>
      </c>
      <c r="B13" s="30"/>
      <c r="C13" s="30"/>
      <c r="D13" s="37"/>
      <c r="E13" s="31"/>
      <c r="F13" s="34"/>
      <c r="G13" s="39"/>
      <c r="H13" s="32"/>
      <c r="I13" s="37"/>
    </row>
    <row r="14" spans="1:9">
      <c r="A14" t="s">
        <v>82</v>
      </c>
      <c r="B14" s="30"/>
      <c r="C14" s="30"/>
      <c r="D14" s="37"/>
      <c r="E14" s="31"/>
      <c r="F14" s="34"/>
      <c r="G14" s="39"/>
      <c r="H14" s="32"/>
      <c r="I14" s="37"/>
    </row>
    <row r="15" spans="1:9">
      <c r="A15" t="s">
        <v>86</v>
      </c>
      <c r="B15" s="30"/>
      <c r="C15" s="30"/>
      <c r="D15" s="37"/>
      <c r="E15" s="31"/>
      <c r="F15" s="34"/>
      <c r="G15" s="39"/>
      <c r="H15" s="32"/>
      <c r="I15" s="37"/>
    </row>
    <row r="16" spans="1:9">
      <c r="A16" t="s">
        <v>83</v>
      </c>
      <c r="B16" s="30"/>
      <c r="C16" s="30"/>
      <c r="D16" s="37"/>
      <c r="E16" s="31"/>
      <c r="F16" s="34"/>
      <c r="G16" s="39"/>
      <c r="H16" s="32"/>
      <c r="I16" s="37"/>
    </row>
    <row r="17" spans="1:9">
      <c r="A17" t="s">
        <v>84</v>
      </c>
      <c r="B17" s="30"/>
      <c r="C17" s="30"/>
      <c r="D17" s="37"/>
      <c r="E17" s="31"/>
      <c r="F17" s="34"/>
      <c r="G17" s="39"/>
      <c r="H17" s="32"/>
      <c r="I17" s="37"/>
    </row>
    <row r="18" spans="1:9">
      <c r="A18" t="s">
        <v>85</v>
      </c>
      <c r="B18" s="30"/>
      <c r="C18" s="30"/>
      <c r="D18" s="37"/>
      <c r="E18" s="31"/>
      <c r="F18" s="34"/>
      <c r="G18" s="39"/>
      <c r="H18" s="32"/>
      <c r="I18" s="37"/>
    </row>
    <row r="19" spans="1:9">
      <c r="A19" t="s">
        <v>90</v>
      </c>
      <c r="B19" s="30"/>
      <c r="C19" s="30"/>
      <c r="D19" s="37"/>
      <c r="E19" s="31"/>
      <c r="F19" s="34"/>
      <c r="G19" s="39"/>
      <c r="H19" s="32"/>
      <c r="I19" s="37"/>
    </row>
    <row r="20" spans="1:9">
      <c r="A20" t="s">
        <v>91</v>
      </c>
      <c r="B20" s="30"/>
      <c r="C20" s="30"/>
      <c r="D20" s="37"/>
      <c r="E20" s="31"/>
      <c r="F20" s="34"/>
      <c r="G20" s="39"/>
      <c r="H20" s="32"/>
      <c r="I20" s="37"/>
    </row>
    <row r="21" spans="1:9">
      <c r="A21" t="s">
        <v>92</v>
      </c>
      <c r="B21" s="30"/>
      <c r="C21" s="30"/>
      <c r="D21" s="37"/>
      <c r="E21" s="31"/>
      <c r="F21" s="34"/>
      <c r="G21" s="39"/>
      <c r="H21" s="32"/>
      <c r="I21" s="37"/>
    </row>
    <row r="22" spans="1:9">
      <c r="A22" t="s">
        <v>93</v>
      </c>
      <c r="B22" s="30"/>
      <c r="C22" s="30"/>
      <c r="D22" s="38"/>
      <c r="E22" s="31"/>
      <c r="F22" s="35"/>
      <c r="G22" s="39"/>
      <c r="H22" s="32"/>
      <c r="I22" s="38"/>
    </row>
    <row r="23" spans="1:9">
      <c r="B23" s="30"/>
      <c r="C23" s="30"/>
      <c r="F23" s="30"/>
      <c r="G23" s="30"/>
      <c r="H23" s="32"/>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dimension ref="A1:K23"/>
  <sheetViews>
    <sheetView workbookViewId="0">
      <selection activeCell="I14" sqref="A2:I14"/>
    </sheetView>
  </sheetViews>
  <sheetFormatPr baseColWidth="10" defaultRowHeight="15"/>
  <cols>
    <col min="4" max="5" width="13.5703125" customWidth="1"/>
    <col min="6" max="6" width="14.7109375" bestFit="1" customWidth="1"/>
    <col min="7" max="7" width="7.85546875" customWidth="1"/>
    <col min="8" max="8" width="7.85546875" style="14" customWidth="1"/>
    <col min="9" max="9" width="7.85546875" style="3" customWidth="1"/>
  </cols>
  <sheetData>
    <row r="1" spans="1:11">
      <c r="A1" s="1" t="s">
        <v>191</v>
      </c>
      <c r="B1" s="1" t="s">
        <v>49</v>
      </c>
      <c r="C1" s="1" t="s">
        <v>0</v>
      </c>
      <c r="D1" s="1" t="s">
        <v>1</v>
      </c>
      <c r="E1" s="1" t="s">
        <v>2</v>
      </c>
      <c r="F1" s="1" t="s">
        <v>3</v>
      </c>
      <c r="G1" s="1" t="s">
        <v>4</v>
      </c>
      <c r="H1" s="10" t="s">
        <v>5</v>
      </c>
      <c r="I1" s="2" t="s">
        <v>6</v>
      </c>
      <c r="J1" s="1"/>
      <c r="K1" s="1"/>
    </row>
    <row r="2" spans="1:11">
      <c r="A2" s="57">
        <v>41145</v>
      </c>
      <c r="B2" s="15" t="s">
        <v>155</v>
      </c>
      <c r="C2" s="15" t="s">
        <v>165</v>
      </c>
      <c r="D2" s="15" t="s">
        <v>166</v>
      </c>
      <c r="E2" s="15" t="s">
        <v>167</v>
      </c>
      <c r="F2" s="15" t="s">
        <v>10</v>
      </c>
      <c r="G2" s="15">
        <v>5</v>
      </c>
      <c r="H2" s="16">
        <v>2.19</v>
      </c>
      <c r="I2" s="17" t="s">
        <v>20</v>
      </c>
      <c r="J2" s="40"/>
      <c r="K2" t="str">
        <f>CONCATENATE(D2,"-",E2,"  ",F2,"  ",G2,"unid.","  ","@",H2)</f>
        <v>Modena-Verona  LOCAL DNB  5unid.  @2,19</v>
      </c>
    </row>
    <row r="3" spans="1:11">
      <c r="A3" s="63">
        <v>41153</v>
      </c>
      <c r="B3" s="45" t="s">
        <v>155</v>
      </c>
      <c r="C3" s="45" t="s">
        <v>165</v>
      </c>
      <c r="D3" s="45" t="s">
        <v>214</v>
      </c>
      <c r="E3" s="45" t="s">
        <v>215</v>
      </c>
      <c r="F3" s="45" t="s">
        <v>25</v>
      </c>
      <c r="G3" s="45">
        <v>5</v>
      </c>
      <c r="H3" s="46">
        <v>2.1</v>
      </c>
      <c r="I3" s="47" t="s">
        <v>187</v>
      </c>
      <c r="J3" s="40"/>
      <c r="K3" t="str">
        <f>CONCATENATE(D3,"-",E3,"  ",F3,"  ",G3,"unid.","  ","@",H3)</f>
        <v>Ascoli-Bari  VISITANTE DNB  5unid.  @2,1</v>
      </c>
    </row>
    <row r="4" spans="1:11">
      <c r="A4" s="61">
        <v>41130</v>
      </c>
      <c r="B4" s="27" t="s">
        <v>155</v>
      </c>
      <c r="C4" s="27" t="s">
        <v>165</v>
      </c>
      <c r="D4" s="27" t="s">
        <v>225</v>
      </c>
      <c r="E4" s="27" t="s">
        <v>226</v>
      </c>
      <c r="F4" s="27" t="s">
        <v>23</v>
      </c>
      <c r="G4" s="27">
        <v>5</v>
      </c>
      <c r="H4" s="28">
        <v>1.9</v>
      </c>
      <c r="I4" s="29" t="s">
        <v>20</v>
      </c>
      <c r="J4" s="40"/>
      <c r="K4" t="str">
        <f t="shared" ref="K4:K14" si="0">CONCATENATE(D4,"-",E4,"  ",F4,"  ",G4,"unid.","  ","@",H4)</f>
        <v>Juve Stabia-Vicenza  LOCAL  5unid.  @1,9</v>
      </c>
    </row>
    <row r="5" spans="1:11">
      <c r="A5" s="61">
        <v>41130</v>
      </c>
      <c r="B5" s="27" t="s">
        <v>155</v>
      </c>
      <c r="C5" s="27" t="s">
        <v>165</v>
      </c>
      <c r="D5" s="27" t="s">
        <v>227</v>
      </c>
      <c r="E5" s="27" t="s">
        <v>214</v>
      </c>
      <c r="F5" s="27" t="s">
        <v>16</v>
      </c>
      <c r="G5" s="27">
        <v>5</v>
      </c>
      <c r="H5" s="28">
        <v>3.1</v>
      </c>
      <c r="I5" s="29" t="s">
        <v>20</v>
      </c>
      <c r="J5" s="40"/>
      <c r="K5" t="str">
        <f t="shared" si="0"/>
        <v>Lanciano-Ascoli  VISITANTE  5unid.  @3,1</v>
      </c>
    </row>
    <row r="6" spans="1:11">
      <c r="A6" s="61">
        <v>41130</v>
      </c>
      <c r="B6" s="6" t="s">
        <v>155</v>
      </c>
      <c r="C6" s="27" t="s">
        <v>165</v>
      </c>
      <c r="D6" s="27" t="s">
        <v>228</v>
      </c>
      <c r="E6" s="27" t="s">
        <v>229</v>
      </c>
      <c r="F6" s="27" t="s">
        <v>10</v>
      </c>
      <c r="G6" s="27">
        <v>5</v>
      </c>
      <c r="H6" s="28">
        <v>1.93</v>
      </c>
      <c r="I6" s="29" t="s">
        <v>64</v>
      </c>
      <c r="J6" s="40"/>
      <c r="K6" t="str">
        <f t="shared" si="0"/>
        <v>Pro Vercelli-Livorno  LOCAL DNB  5unid.  @1,93</v>
      </c>
    </row>
    <row r="7" spans="1:11">
      <c r="A7" s="61">
        <v>41130</v>
      </c>
      <c r="B7" s="27" t="s">
        <v>155</v>
      </c>
      <c r="C7" s="27" t="s">
        <v>165</v>
      </c>
      <c r="D7" s="27" t="s">
        <v>215</v>
      </c>
      <c r="E7" s="27" t="s">
        <v>230</v>
      </c>
      <c r="F7" s="27" t="s">
        <v>16</v>
      </c>
      <c r="G7" s="27">
        <v>5</v>
      </c>
      <c r="H7" s="28">
        <v>5.2</v>
      </c>
      <c r="I7" s="29" t="s">
        <v>61</v>
      </c>
      <c r="J7" s="40"/>
      <c r="K7" t="str">
        <f t="shared" si="0"/>
        <v>Bari-Ternana  VISITANTE  5unid.  @5,2</v>
      </c>
    </row>
    <row r="8" spans="1:11">
      <c r="A8" s="58">
        <v>41130</v>
      </c>
      <c r="B8" s="21" t="s">
        <v>155</v>
      </c>
      <c r="C8" s="21" t="s">
        <v>165</v>
      </c>
      <c r="D8" s="21" t="s">
        <v>231</v>
      </c>
      <c r="E8" s="21" t="s">
        <v>232</v>
      </c>
      <c r="F8" s="21" t="s">
        <v>13</v>
      </c>
      <c r="G8" s="21">
        <v>1</v>
      </c>
      <c r="H8" s="22">
        <v>3.13</v>
      </c>
      <c r="I8" s="23" t="s">
        <v>38</v>
      </c>
      <c r="K8" t="str">
        <f t="shared" si="0"/>
        <v>Cesena-Novara  EMPATE  1unid.  @3,13</v>
      </c>
    </row>
    <row r="9" spans="1:11">
      <c r="A9" s="60">
        <v>41167</v>
      </c>
      <c r="B9" s="4" t="s">
        <v>155</v>
      </c>
      <c r="C9" s="24" t="s">
        <v>165</v>
      </c>
      <c r="D9" s="24" t="s">
        <v>214</v>
      </c>
      <c r="E9" s="24" t="s">
        <v>240</v>
      </c>
      <c r="F9" s="24" t="s">
        <v>10</v>
      </c>
      <c r="G9" s="24">
        <v>5</v>
      </c>
      <c r="H9" s="25">
        <v>2.42</v>
      </c>
      <c r="I9" s="26" t="s">
        <v>61</v>
      </c>
      <c r="K9" t="str">
        <f t="shared" si="0"/>
        <v>Ascoli-Spezia  LOCAL DNB  5unid.  @2,42</v>
      </c>
    </row>
    <row r="10" spans="1:11">
      <c r="A10" s="61">
        <v>41167</v>
      </c>
      <c r="B10" s="27" t="s">
        <v>155</v>
      </c>
      <c r="C10" s="27" t="s">
        <v>165</v>
      </c>
      <c r="D10" s="27" t="s">
        <v>232</v>
      </c>
      <c r="E10" s="27" t="s">
        <v>225</v>
      </c>
      <c r="F10" s="27" t="s">
        <v>16</v>
      </c>
      <c r="G10" s="27">
        <v>5</v>
      </c>
      <c r="H10" s="28">
        <v>4.59</v>
      </c>
      <c r="I10" s="29" t="s">
        <v>20</v>
      </c>
      <c r="K10" t="str">
        <f t="shared" si="0"/>
        <v>Novara-Juve Stabia  VISITANTE  5unid.  @4,59</v>
      </c>
    </row>
    <row r="11" spans="1:11">
      <c r="A11" s="59">
        <v>41167</v>
      </c>
      <c r="B11" s="8" t="s">
        <v>155</v>
      </c>
      <c r="C11" s="8" t="s">
        <v>165</v>
      </c>
      <c r="D11" s="8" t="s">
        <v>241</v>
      </c>
      <c r="E11" s="8" t="s">
        <v>166</v>
      </c>
      <c r="F11" s="8" t="s">
        <v>13</v>
      </c>
      <c r="G11" s="8">
        <v>1</v>
      </c>
      <c r="H11" s="13">
        <v>3.21</v>
      </c>
      <c r="I11" s="9" t="s">
        <v>19</v>
      </c>
      <c r="K11" t="str">
        <f t="shared" si="0"/>
        <v>Reggina-Modena  EMPATE  1unid.  @3,21</v>
      </c>
    </row>
    <row r="12" spans="1:11">
      <c r="A12" s="61">
        <v>41196</v>
      </c>
      <c r="B12" s="6" t="s">
        <v>155</v>
      </c>
      <c r="C12" s="6" t="s">
        <v>165</v>
      </c>
      <c r="D12" s="6" t="s">
        <v>226</v>
      </c>
      <c r="E12" s="6" t="s">
        <v>316</v>
      </c>
      <c r="F12" s="6" t="s">
        <v>10</v>
      </c>
      <c r="G12" s="6">
        <v>5</v>
      </c>
      <c r="H12" s="12">
        <v>2</v>
      </c>
      <c r="I12" s="7" t="s">
        <v>222</v>
      </c>
      <c r="K12" t="str">
        <f t="shared" si="0"/>
        <v>Vicenza-Padova  LOCAL DNB  5unid.  @2</v>
      </c>
    </row>
    <row r="13" spans="1:11">
      <c r="A13" s="61">
        <v>41196</v>
      </c>
      <c r="B13" s="6" t="s">
        <v>155</v>
      </c>
      <c r="C13" s="6" t="s">
        <v>165</v>
      </c>
      <c r="D13" s="6" t="s">
        <v>317</v>
      </c>
      <c r="E13" s="6" t="s">
        <v>166</v>
      </c>
      <c r="F13" s="6" t="s">
        <v>23</v>
      </c>
      <c r="G13" s="6">
        <v>5</v>
      </c>
      <c r="H13" s="12">
        <v>2.35</v>
      </c>
      <c r="I13" s="7" t="s">
        <v>190</v>
      </c>
      <c r="K13" t="str">
        <f t="shared" si="0"/>
        <v>Cittadella-Modena  LOCAL  5unid.  @2,35</v>
      </c>
    </row>
    <row r="14" spans="1:11">
      <c r="A14" s="59">
        <v>41196</v>
      </c>
      <c r="B14" s="8" t="s">
        <v>155</v>
      </c>
      <c r="C14" s="8" t="s">
        <v>165</v>
      </c>
      <c r="D14" s="8" t="s">
        <v>227</v>
      </c>
      <c r="E14" s="8" t="s">
        <v>228</v>
      </c>
      <c r="F14" s="8" t="s">
        <v>13</v>
      </c>
      <c r="G14" s="8">
        <v>1</v>
      </c>
      <c r="H14" s="13">
        <v>3.1</v>
      </c>
      <c r="I14" s="9" t="s">
        <v>20</v>
      </c>
      <c r="K14" t="str">
        <f t="shared" si="0"/>
        <v>Lanciano-Pro Vercelli  EMPATE  1unid.  @3,1</v>
      </c>
    </row>
    <row r="18" spans="1:1">
      <c r="A18" s="6" t="s">
        <v>276</v>
      </c>
    </row>
    <row r="19" spans="1:1">
      <c r="A19" s="6" t="s">
        <v>277</v>
      </c>
    </row>
    <row r="20" spans="1:1">
      <c r="A20" s="4" t="s">
        <v>286</v>
      </c>
    </row>
    <row r="21" spans="1:1">
      <c r="A21" s="4" t="s">
        <v>265</v>
      </c>
    </row>
    <row r="22" spans="1:1">
      <c r="A22" s="4" t="s">
        <v>305</v>
      </c>
    </row>
    <row r="23" spans="1:1">
      <c r="A23" s="4" t="s">
        <v>306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23"/>
  <sheetViews>
    <sheetView workbookViewId="0">
      <selection activeCell="H9" sqref="H9"/>
    </sheetView>
  </sheetViews>
  <sheetFormatPr baseColWidth="10" defaultRowHeight="15"/>
  <cols>
    <col min="3" max="3" width="11.42578125" customWidth="1"/>
  </cols>
  <sheetData>
    <row r="1" spans="1:9">
      <c r="B1" t="s">
        <v>87</v>
      </c>
      <c r="C1" t="s">
        <v>88</v>
      </c>
      <c r="D1" t="s">
        <v>65</v>
      </c>
      <c r="E1" t="s">
        <v>66</v>
      </c>
      <c r="F1" t="s">
        <v>67</v>
      </c>
      <c r="G1" t="s">
        <v>89</v>
      </c>
      <c r="H1" t="s">
        <v>68</v>
      </c>
      <c r="I1" t="s">
        <v>69</v>
      </c>
    </row>
    <row r="2" spans="1:9">
      <c r="A2" t="s">
        <v>70</v>
      </c>
      <c r="B2" s="30">
        <v>0</v>
      </c>
      <c r="C2" s="30">
        <v>0</v>
      </c>
      <c r="D2" s="36">
        <v>0</v>
      </c>
      <c r="E2" s="31">
        <v>0</v>
      </c>
      <c r="F2" s="33">
        <v>0</v>
      </c>
      <c r="G2" s="39">
        <v>0</v>
      </c>
      <c r="H2" s="32">
        <v>0</v>
      </c>
      <c r="I2" s="36">
        <v>0</v>
      </c>
    </row>
    <row r="3" spans="1:9">
      <c r="A3" t="s">
        <v>71</v>
      </c>
      <c r="B3" s="30">
        <v>7</v>
      </c>
      <c r="C3" s="30">
        <v>16</v>
      </c>
      <c r="D3" s="37">
        <f t="shared" ref="D3:D8" si="0">+B3/C3</f>
        <v>0.4375</v>
      </c>
      <c r="E3" s="31">
        <v>0.5</v>
      </c>
      <c r="F3" s="34">
        <f t="shared" ref="F3:F8" si="1">+H3-100</f>
        <v>7</v>
      </c>
      <c r="G3" s="39">
        <v>16</v>
      </c>
      <c r="H3" s="32">
        <v>107</v>
      </c>
      <c r="I3" s="37">
        <f t="shared" ref="I3:I8" si="2">+F3/G3</f>
        <v>0.4375</v>
      </c>
    </row>
    <row r="4" spans="1:9">
      <c r="A4" t="s">
        <v>72</v>
      </c>
      <c r="B4" s="30">
        <v>-6</v>
      </c>
      <c r="C4" s="30">
        <v>6</v>
      </c>
      <c r="D4" s="37">
        <f t="shared" si="0"/>
        <v>-1</v>
      </c>
      <c r="E4" s="31">
        <v>0.33</v>
      </c>
      <c r="F4" s="34">
        <f t="shared" si="1"/>
        <v>1</v>
      </c>
      <c r="G4" s="39">
        <v>22</v>
      </c>
      <c r="H4" s="32">
        <v>101</v>
      </c>
      <c r="I4" s="37">
        <f t="shared" si="2"/>
        <v>4.5454545454545456E-2</v>
      </c>
    </row>
    <row r="5" spans="1:9">
      <c r="A5" t="s">
        <v>73</v>
      </c>
      <c r="B5" s="30">
        <v>2.75</v>
      </c>
      <c r="C5" s="30">
        <v>6</v>
      </c>
      <c r="D5" s="37">
        <f t="shared" si="0"/>
        <v>0.45833333333333331</v>
      </c>
      <c r="E5" s="31">
        <v>0.38</v>
      </c>
      <c r="F5" s="34">
        <f t="shared" si="1"/>
        <v>3.75</v>
      </c>
      <c r="G5" s="39">
        <v>28</v>
      </c>
      <c r="H5" s="32">
        <v>103.75</v>
      </c>
      <c r="I5" s="37">
        <f t="shared" si="2"/>
        <v>0.13392857142857142</v>
      </c>
    </row>
    <row r="6" spans="1:9">
      <c r="A6" t="s">
        <v>74</v>
      </c>
      <c r="B6" s="30">
        <v>-6</v>
      </c>
      <c r="C6" s="30">
        <v>6</v>
      </c>
      <c r="D6" s="37">
        <f t="shared" si="0"/>
        <v>-1</v>
      </c>
      <c r="E6" s="31">
        <v>0.3</v>
      </c>
      <c r="F6" s="34">
        <f t="shared" si="1"/>
        <v>-2.25</v>
      </c>
      <c r="G6" s="39">
        <v>34</v>
      </c>
      <c r="H6" s="32">
        <v>97.75</v>
      </c>
      <c r="I6" s="37">
        <f t="shared" si="2"/>
        <v>-6.6176470588235295E-2</v>
      </c>
    </row>
    <row r="7" spans="1:9">
      <c r="A7" t="s">
        <v>75</v>
      </c>
      <c r="B7" s="30">
        <v>9.25</v>
      </c>
      <c r="C7" s="30">
        <v>15</v>
      </c>
      <c r="D7" s="37">
        <f t="shared" si="0"/>
        <v>0.6166666666666667</v>
      </c>
      <c r="E7" s="31">
        <v>0.38</v>
      </c>
      <c r="F7" s="34">
        <f t="shared" si="1"/>
        <v>7</v>
      </c>
      <c r="G7" s="39">
        <v>49</v>
      </c>
      <c r="H7" s="32">
        <v>107</v>
      </c>
      <c r="I7" s="37">
        <f t="shared" si="2"/>
        <v>0.14285714285714285</v>
      </c>
    </row>
    <row r="8" spans="1:9">
      <c r="A8" t="s">
        <v>76</v>
      </c>
      <c r="B8" s="30">
        <v>-6</v>
      </c>
      <c r="C8" s="30">
        <v>11</v>
      </c>
      <c r="D8" s="37">
        <f t="shared" si="0"/>
        <v>-0.54545454545454541</v>
      </c>
      <c r="E8" s="31">
        <v>0.37</v>
      </c>
      <c r="F8" s="34">
        <f t="shared" si="1"/>
        <v>1</v>
      </c>
      <c r="G8" s="39">
        <v>60</v>
      </c>
      <c r="H8" s="32">
        <v>101</v>
      </c>
      <c r="I8" s="37">
        <f t="shared" si="2"/>
        <v>1.6666666666666666E-2</v>
      </c>
    </row>
    <row r="9" spans="1:9">
      <c r="A9" t="s">
        <v>77</v>
      </c>
      <c r="B9" s="30"/>
      <c r="C9" s="30"/>
      <c r="D9" s="37"/>
      <c r="E9" s="31"/>
      <c r="F9" s="34"/>
      <c r="G9" s="39"/>
      <c r="H9" s="32"/>
      <c r="I9" s="37"/>
    </row>
    <row r="10" spans="1:9">
      <c r="A10" t="s">
        <v>78</v>
      </c>
      <c r="B10" s="30"/>
      <c r="C10" s="30"/>
      <c r="D10" s="37"/>
      <c r="E10" s="31"/>
      <c r="F10" s="34"/>
      <c r="G10" s="39"/>
      <c r="H10" s="32"/>
      <c r="I10" s="37"/>
    </row>
    <row r="11" spans="1:9">
      <c r="A11" t="s">
        <v>79</v>
      </c>
      <c r="B11" s="30"/>
      <c r="C11" s="30"/>
      <c r="D11" s="37"/>
      <c r="E11" s="31"/>
      <c r="F11" s="34"/>
      <c r="G11" s="39"/>
      <c r="H11" s="32"/>
      <c r="I11" s="37"/>
    </row>
    <row r="12" spans="1:9">
      <c r="A12" t="s">
        <v>80</v>
      </c>
      <c r="B12" s="30"/>
      <c r="C12" s="30"/>
      <c r="D12" s="37"/>
      <c r="E12" s="31"/>
      <c r="F12" s="34"/>
      <c r="G12" s="39"/>
      <c r="H12" s="32"/>
      <c r="I12" s="37"/>
    </row>
    <row r="13" spans="1:9">
      <c r="A13" t="s">
        <v>81</v>
      </c>
      <c r="B13" s="30"/>
      <c r="C13" s="30"/>
      <c r="D13" s="37"/>
      <c r="E13" s="31"/>
      <c r="F13" s="34"/>
      <c r="G13" s="39"/>
      <c r="H13" s="32"/>
      <c r="I13" s="37"/>
    </row>
    <row r="14" spans="1:9">
      <c r="A14" t="s">
        <v>82</v>
      </c>
      <c r="B14" s="30"/>
      <c r="C14" s="30"/>
      <c r="D14" s="37"/>
      <c r="E14" s="31"/>
      <c r="F14" s="34"/>
      <c r="G14" s="39"/>
      <c r="H14" s="32"/>
      <c r="I14" s="37"/>
    </row>
    <row r="15" spans="1:9">
      <c r="A15" t="s">
        <v>86</v>
      </c>
      <c r="B15" s="30"/>
      <c r="C15" s="30"/>
      <c r="D15" s="37"/>
      <c r="E15" s="31"/>
      <c r="F15" s="34"/>
      <c r="G15" s="39"/>
      <c r="H15" s="32"/>
      <c r="I15" s="37"/>
    </row>
    <row r="16" spans="1:9">
      <c r="A16" t="s">
        <v>83</v>
      </c>
      <c r="B16" s="30"/>
      <c r="C16" s="30"/>
      <c r="D16" s="37"/>
      <c r="E16" s="31"/>
      <c r="F16" s="34"/>
      <c r="G16" s="39"/>
      <c r="H16" s="32"/>
      <c r="I16" s="37"/>
    </row>
    <row r="17" spans="1:9">
      <c r="A17" t="s">
        <v>84</v>
      </c>
      <c r="B17" s="30"/>
      <c r="C17" s="30"/>
      <c r="D17" s="37"/>
      <c r="E17" s="31"/>
      <c r="F17" s="34"/>
      <c r="G17" s="39"/>
      <c r="H17" s="32"/>
      <c r="I17" s="37"/>
    </row>
    <row r="18" spans="1:9">
      <c r="A18" t="s">
        <v>85</v>
      </c>
      <c r="B18" s="30"/>
      <c r="C18" s="30"/>
      <c r="D18" s="37"/>
      <c r="E18" s="31"/>
      <c r="F18" s="34"/>
      <c r="G18" s="39"/>
      <c r="H18" s="32"/>
      <c r="I18" s="37"/>
    </row>
    <row r="19" spans="1:9">
      <c r="A19" t="s">
        <v>90</v>
      </c>
      <c r="B19" s="30"/>
      <c r="C19" s="30"/>
      <c r="D19" s="37"/>
      <c r="E19" s="31"/>
      <c r="F19" s="34"/>
      <c r="G19" s="39"/>
      <c r="H19" s="32"/>
      <c r="I19" s="37"/>
    </row>
    <row r="20" spans="1:9">
      <c r="A20" t="s">
        <v>91</v>
      </c>
      <c r="B20" s="30"/>
      <c r="C20" s="30"/>
      <c r="D20" s="37"/>
      <c r="E20" s="31"/>
      <c r="F20" s="34"/>
      <c r="G20" s="39"/>
      <c r="H20" s="32"/>
      <c r="I20" s="37"/>
    </row>
    <row r="21" spans="1:9">
      <c r="A21" t="s">
        <v>92</v>
      </c>
      <c r="B21" s="30"/>
      <c r="C21" s="30"/>
      <c r="D21" s="37"/>
      <c r="E21" s="31"/>
      <c r="F21" s="34"/>
      <c r="G21" s="39"/>
      <c r="H21" s="32"/>
      <c r="I21" s="37"/>
    </row>
    <row r="22" spans="1:9">
      <c r="A22" t="s">
        <v>93</v>
      </c>
      <c r="B22" s="30"/>
      <c r="C22" s="30"/>
      <c r="D22" s="38"/>
      <c r="E22" s="31"/>
      <c r="F22" s="35"/>
      <c r="G22" s="39"/>
      <c r="H22" s="32"/>
      <c r="I22" s="38"/>
    </row>
    <row r="23" spans="1:9">
      <c r="B23" s="30"/>
      <c r="C23" s="30"/>
      <c r="F23" s="30"/>
      <c r="G23" s="30"/>
      <c r="H23" s="32"/>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I23"/>
  <sheetViews>
    <sheetView workbookViewId="0">
      <selection activeCell="H8" sqref="H8"/>
    </sheetView>
  </sheetViews>
  <sheetFormatPr baseColWidth="10" defaultRowHeight="15"/>
  <cols>
    <col min="3" max="3" width="11.42578125" customWidth="1"/>
  </cols>
  <sheetData>
    <row r="1" spans="1:9">
      <c r="B1" t="s">
        <v>87</v>
      </c>
      <c r="C1" t="s">
        <v>88</v>
      </c>
      <c r="D1" t="s">
        <v>65</v>
      </c>
      <c r="E1" t="s">
        <v>66</v>
      </c>
      <c r="F1" t="s">
        <v>67</v>
      </c>
      <c r="G1" t="s">
        <v>89</v>
      </c>
      <c r="H1" t="s">
        <v>68</v>
      </c>
      <c r="I1" t="s">
        <v>69</v>
      </c>
    </row>
    <row r="2" spans="1:9">
      <c r="A2" t="s">
        <v>70</v>
      </c>
      <c r="B2" s="30">
        <v>0</v>
      </c>
      <c r="C2" s="30">
        <v>0</v>
      </c>
      <c r="D2" s="36">
        <v>0</v>
      </c>
      <c r="E2" s="31">
        <v>0</v>
      </c>
      <c r="F2" s="33">
        <v>0</v>
      </c>
      <c r="G2" s="39">
        <v>0</v>
      </c>
      <c r="H2" s="32">
        <v>0</v>
      </c>
      <c r="I2" s="36">
        <v>0</v>
      </c>
    </row>
    <row r="3" spans="1:9">
      <c r="A3" t="s">
        <v>71</v>
      </c>
      <c r="B3" s="30">
        <v>0</v>
      </c>
      <c r="C3" s="30">
        <v>5</v>
      </c>
      <c r="D3" s="37">
        <f>+B3/C3</f>
        <v>0</v>
      </c>
      <c r="E3" s="31">
        <v>1</v>
      </c>
      <c r="F3" s="34">
        <f>+H3-100</f>
        <v>0</v>
      </c>
      <c r="G3" s="39">
        <v>5</v>
      </c>
      <c r="H3" s="32">
        <v>100</v>
      </c>
      <c r="I3" s="37">
        <f>+F3/G3</f>
        <v>0</v>
      </c>
    </row>
    <row r="4" spans="1:9">
      <c r="A4" t="s">
        <v>72</v>
      </c>
      <c r="B4" s="30">
        <v>5.5</v>
      </c>
      <c r="C4" s="30">
        <v>5</v>
      </c>
      <c r="D4" s="37">
        <f>+B4/C4</f>
        <v>1.1000000000000001</v>
      </c>
      <c r="E4" s="31">
        <v>1</v>
      </c>
      <c r="F4" s="34">
        <f>+H4-100</f>
        <v>5.5</v>
      </c>
      <c r="G4" s="39">
        <v>10</v>
      </c>
      <c r="H4" s="32">
        <v>105.5</v>
      </c>
      <c r="I4" s="37">
        <f>+F4/G4</f>
        <v>0.55000000000000004</v>
      </c>
    </row>
    <row r="5" spans="1:9">
      <c r="A5" t="s">
        <v>73</v>
      </c>
      <c r="B5" s="30">
        <v>-21</v>
      </c>
      <c r="C5" s="30">
        <v>21</v>
      </c>
      <c r="D5" s="37">
        <f>+B5/C5</f>
        <v>-1</v>
      </c>
      <c r="E5" s="31">
        <v>0.28999999999999998</v>
      </c>
      <c r="F5" s="34">
        <f>+H5-100</f>
        <v>-15.5</v>
      </c>
      <c r="G5" s="39">
        <v>31</v>
      </c>
      <c r="H5" s="32">
        <v>84.5</v>
      </c>
      <c r="I5" s="37">
        <f>+F5/G5</f>
        <v>-0.5</v>
      </c>
    </row>
    <row r="6" spans="1:9">
      <c r="A6" t="s">
        <v>74</v>
      </c>
      <c r="B6" s="30">
        <v>4.3099999999999996</v>
      </c>
      <c r="C6" s="30">
        <v>11</v>
      </c>
      <c r="D6" s="37">
        <f>+B6/C6</f>
        <v>0.39181818181818179</v>
      </c>
      <c r="E6" s="31">
        <v>0.4</v>
      </c>
      <c r="F6" s="34">
        <f>+H6-100</f>
        <v>-11.189999999999998</v>
      </c>
      <c r="G6" s="39">
        <v>42</v>
      </c>
      <c r="H6" s="32">
        <v>88.81</v>
      </c>
      <c r="I6" s="37">
        <f>+F6/G6</f>
        <v>-0.26642857142857135</v>
      </c>
    </row>
    <row r="7" spans="1:9">
      <c r="A7" t="s">
        <v>75</v>
      </c>
      <c r="B7" s="30">
        <v>-7.9</v>
      </c>
      <c r="C7" s="30">
        <v>11</v>
      </c>
      <c r="D7" s="37">
        <f>+B7/C7</f>
        <v>-0.71818181818181825</v>
      </c>
      <c r="E7" s="31">
        <v>0.38</v>
      </c>
      <c r="F7" s="34">
        <f>+H7-100</f>
        <v>-19.090000000000003</v>
      </c>
      <c r="G7" s="39">
        <v>53</v>
      </c>
      <c r="H7" s="32">
        <v>80.91</v>
      </c>
      <c r="I7" s="37">
        <f>+F7/G7</f>
        <v>-0.36018867924528308</v>
      </c>
    </row>
    <row r="8" spans="1:9">
      <c r="A8" t="s">
        <v>76</v>
      </c>
      <c r="B8" s="30"/>
      <c r="C8" s="30"/>
      <c r="D8" s="37"/>
      <c r="E8" s="31"/>
      <c r="F8" s="34"/>
      <c r="G8" s="39"/>
      <c r="H8" s="32"/>
      <c r="I8" s="37"/>
    </row>
    <row r="9" spans="1:9">
      <c r="A9" t="s">
        <v>77</v>
      </c>
      <c r="B9" s="30"/>
      <c r="C9" s="30"/>
      <c r="D9" s="37"/>
      <c r="E9" s="31"/>
      <c r="F9" s="34"/>
      <c r="G9" s="39"/>
      <c r="H9" s="32"/>
      <c r="I9" s="37"/>
    </row>
    <row r="10" spans="1:9">
      <c r="A10" t="s">
        <v>78</v>
      </c>
      <c r="B10" s="30"/>
      <c r="C10" s="30"/>
      <c r="D10" s="37"/>
      <c r="E10" s="31"/>
      <c r="F10" s="34"/>
      <c r="G10" s="39"/>
      <c r="H10" s="32"/>
      <c r="I10" s="37"/>
    </row>
    <row r="11" spans="1:9">
      <c r="A11" t="s">
        <v>79</v>
      </c>
      <c r="B11" s="30"/>
      <c r="C11" s="30"/>
      <c r="D11" s="37"/>
      <c r="E11" s="31"/>
      <c r="F11" s="34"/>
      <c r="G11" s="39"/>
      <c r="H11" s="32"/>
      <c r="I11" s="37"/>
    </row>
    <row r="12" spans="1:9">
      <c r="A12" t="s">
        <v>80</v>
      </c>
      <c r="B12" s="30"/>
      <c r="C12" s="30"/>
      <c r="D12" s="37"/>
      <c r="E12" s="31"/>
      <c r="F12" s="34"/>
      <c r="G12" s="39"/>
      <c r="H12" s="32"/>
      <c r="I12" s="37"/>
    </row>
    <row r="13" spans="1:9">
      <c r="A13" t="s">
        <v>81</v>
      </c>
      <c r="B13" s="30"/>
      <c r="C13" s="30"/>
      <c r="D13" s="37"/>
      <c r="E13" s="31"/>
      <c r="F13" s="34"/>
      <c r="G13" s="39"/>
      <c r="H13" s="32"/>
      <c r="I13" s="37"/>
    </row>
    <row r="14" spans="1:9">
      <c r="A14" t="s">
        <v>82</v>
      </c>
      <c r="B14" s="30"/>
      <c r="C14" s="30"/>
      <c r="D14" s="37"/>
      <c r="E14" s="31"/>
      <c r="F14" s="34"/>
      <c r="G14" s="39"/>
      <c r="H14" s="32"/>
      <c r="I14" s="37"/>
    </row>
    <row r="15" spans="1:9">
      <c r="A15" t="s">
        <v>86</v>
      </c>
      <c r="B15" s="30"/>
      <c r="C15" s="30"/>
      <c r="D15" s="37"/>
      <c r="E15" s="31"/>
      <c r="F15" s="34"/>
      <c r="G15" s="39"/>
      <c r="H15" s="32"/>
      <c r="I15" s="37"/>
    </row>
    <row r="16" spans="1:9">
      <c r="A16" t="s">
        <v>83</v>
      </c>
      <c r="B16" s="30"/>
      <c r="C16" s="30"/>
      <c r="D16" s="37"/>
      <c r="E16" s="31"/>
      <c r="F16" s="34"/>
      <c r="G16" s="39"/>
      <c r="H16" s="32"/>
      <c r="I16" s="37"/>
    </row>
    <row r="17" spans="1:9">
      <c r="A17" t="s">
        <v>84</v>
      </c>
      <c r="B17" s="30"/>
      <c r="C17" s="30"/>
      <c r="D17" s="37"/>
      <c r="E17" s="31"/>
      <c r="F17" s="34"/>
      <c r="G17" s="39"/>
      <c r="H17" s="32"/>
      <c r="I17" s="37"/>
    </row>
    <row r="18" spans="1:9">
      <c r="A18" t="s">
        <v>85</v>
      </c>
      <c r="B18" s="30"/>
      <c r="C18" s="30"/>
      <c r="D18" s="37"/>
      <c r="E18" s="31"/>
      <c r="F18" s="34"/>
      <c r="G18" s="39"/>
      <c r="H18" s="32"/>
      <c r="I18" s="37"/>
    </row>
    <row r="19" spans="1:9">
      <c r="A19" t="s">
        <v>90</v>
      </c>
      <c r="B19" s="30"/>
      <c r="C19" s="30"/>
      <c r="D19" s="37"/>
      <c r="E19" s="31"/>
      <c r="F19" s="34"/>
      <c r="G19" s="39"/>
      <c r="H19" s="32"/>
      <c r="I19" s="37"/>
    </row>
    <row r="20" spans="1:9">
      <c r="A20" t="s">
        <v>91</v>
      </c>
      <c r="B20" s="30"/>
      <c r="C20" s="30"/>
      <c r="D20" s="37"/>
      <c r="E20" s="31"/>
      <c r="F20" s="34"/>
      <c r="G20" s="39"/>
      <c r="H20" s="32"/>
      <c r="I20" s="37"/>
    </row>
    <row r="21" spans="1:9">
      <c r="A21" t="s">
        <v>92</v>
      </c>
      <c r="B21" s="30"/>
      <c r="C21" s="30"/>
      <c r="D21" s="37"/>
      <c r="E21" s="31"/>
      <c r="F21" s="34"/>
      <c r="G21" s="39"/>
      <c r="H21" s="32"/>
      <c r="I21" s="37"/>
    </row>
    <row r="22" spans="1:9">
      <c r="A22" t="s">
        <v>93</v>
      </c>
      <c r="B22" s="30"/>
      <c r="C22" s="30"/>
      <c r="D22" s="38"/>
      <c r="E22" s="31"/>
      <c r="F22" s="35"/>
      <c r="G22" s="39"/>
      <c r="H22" s="32"/>
      <c r="I22" s="38"/>
    </row>
    <row r="23" spans="1:9">
      <c r="B23" s="30"/>
      <c r="C23" s="30"/>
      <c r="F23" s="30"/>
      <c r="G23" s="30"/>
      <c r="H23" s="32"/>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N66"/>
  <sheetViews>
    <sheetView topLeftCell="A43" workbookViewId="0">
      <selection activeCell="N43" sqref="N1:N1048576"/>
    </sheetView>
  </sheetViews>
  <sheetFormatPr baseColWidth="10" defaultRowHeight="15"/>
  <cols>
    <col min="4" max="5" width="13.5703125" customWidth="1"/>
    <col min="6" max="6" width="14.7109375" bestFit="1" customWidth="1"/>
    <col min="7" max="9" width="7.85546875" customWidth="1"/>
    <col min="10" max="10" width="3.5703125" style="66" customWidth="1"/>
    <col min="11" max="11" width="2.7109375" bestFit="1" customWidth="1"/>
  </cols>
  <sheetData>
    <row r="1" spans="1:14">
      <c r="A1" s="53" t="s">
        <v>191</v>
      </c>
      <c r="B1" s="1" t="s">
        <v>49</v>
      </c>
      <c r="C1" s="1" t="s">
        <v>0</v>
      </c>
      <c r="D1" s="1" t="s">
        <v>1</v>
      </c>
      <c r="E1" s="1" t="s">
        <v>2</v>
      </c>
      <c r="F1" s="1" t="s">
        <v>3</v>
      </c>
      <c r="G1" s="1" t="s">
        <v>4</v>
      </c>
      <c r="H1" s="10" t="s">
        <v>5</v>
      </c>
      <c r="I1" s="2" t="s">
        <v>6</v>
      </c>
      <c r="J1" s="64"/>
      <c r="N1">
        <v>0</v>
      </c>
    </row>
    <row r="2" spans="1:14">
      <c r="A2" s="55">
        <v>41132</v>
      </c>
      <c r="B2" s="27" t="s">
        <v>51</v>
      </c>
      <c r="C2" s="27" t="s">
        <v>52</v>
      </c>
      <c r="D2" s="27" t="s">
        <v>53</v>
      </c>
      <c r="E2" s="27" t="s">
        <v>54</v>
      </c>
      <c r="F2" s="27" t="s">
        <v>13</v>
      </c>
      <c r="G2" s="27">
        <v>1</v>
      </c>
      <c r="H2" s="28">
        <v>3.3</v>
      </c>
      <c r="I2" s="29" t="s">
        <v>62</v>
      </c>
      <c r="J2" s="20"/>
      <c r="K2">
        <v>-1</v>
      </c>
      <c r="L2" s="14">
        <f>IF(K2=0,0,IF(K2=-1,-G2,G2*(H2-1)))</f>
        <v>-1</v>
      </c>
      <c r="N2" s="14">
        <f>+L2+N1</f>
        <v>-1</v>
      </c>
    </row>
    <row r="3" spans="1:14">
      <c r="A3" s="56">
        <v>41132</v>
      </c>
      <c r="B3" s="24" t="s">
        <v>51</v>
      </c>
      <c r="C3" s="24" t="s">
        <v>52</v>
      </c>
      <c r="D3" s="24" t="s">
        <v>55</v>
      </c>
      <c r="E3" s="24" t="s">
        <v>56</v>
      </c>
      <c r="F3" s="24" t="s">
        <v>16</v>
      </c>
      <c r="G3" s="24">
        <v>5</v>
      </c>
      <c r="H3" s="25">
        <v>3.6</v>
      </c>
      <c r="I3" s="26" t="s">
        <v>63</v>
      </c>
      <c r="J3" s="20"/>
      <c r="K3">
        <v>1</v>
      </c>
      <c r="L3" s="14">
        <f t="shared" ref="L3:L63" si="0">IF(K3=0,0,IF(K3=-1,-G3,G3*(H3-1)))</f>
        <v>13</v>
      </c>
      <c r="N3" s="14">
        <f t="shared" ref="N3:N63" si="1">+L3+N2</f>
        <v>12</v>
      </c>
    </row>
    <row r="4" spans="1:14">
      <c r="A4" s="55">
        <v>41132</v>
      </c>
      <c r="B4" s="27" t="s">
        <v>51</v>
      </c>
      <c r="C4" s="27" t="s">
        <v>52</v>
      </c>
      <c r="D4" s="27" t="s">
        <v>57</v>
      </c>
      <c r="E4" s="27" t="s">
        <v>58</v>
      </c>
      <c r="F4" s="27" t="s">
        <v>23</v>
      </c>
      <c r="G4" s="27">
        <v>5</v>
      </c>
      <c r="H4" s="28">
        <v>3.4</v>
      </c>
      <c r="I4" s="29" t="s">
        <v>64</v>
      </c>
      <c r="J4" s="20"/>
      <c r="K4">
        <v>-1</v>
      </c>
      <c r="L4" s="14">
        <f t="shared" si="0"/>
        <v>-5</v>
      </c>
      <c r="N4" s="14">
        <f t="shared" si="1"/>
        <v>7</v>
      </c>
    </row>
    <row r="5" spans="1:14">
      <c r="A5" s="57">
        <v>41131</v>
      </c>
      <c r="B5" s="15" t="s">
        <v>51</v>
      </c>
      <c r="C5" s="15" t="s">
        <v>52</v>
      </c>
      <c r="D5" s="15" t="s">
        <v>60</v>
      </c>
      <c r="E5" s="15" t="s">
        <v>59</v>
      </c>
      <c r="F5" s="15" t="s">
        <v>25</v>
      </c>
      <c r="G5" s="15">
        <v>5</v>
      </c>
      <c r="H5" s="16">
        <v>3.75</v>
      </c>
      <c r="I5" s="17" t="s">
        <v>20</v>
      </c>
      <c r="J5" s="20"/>
      <c r="K5">
        <v>0</v>
      </c>
      <c r="L5" s="14">
        <f t="shared" si="0"/>
        <v>0</v>
      </c>
      <c r="N5" s="14">
        <f t="shared" si="1"/>
        <v>7</v>
      </c>
    </row>
    <row r="6" spans="1:14">
      <c r="A6" s="55">
        <v>41139</v>
      </c>
      <c r="B6" s="27" t="s">
        <v>51</v>
      </c>
      <c r="C6" s="27" t="s">
        <v>52</v>
      </c>
      <c r="D6" s="27" t="s">
        <v>56</v>
      </c>
      <c r="E6" s="27" t="s">
        <v>125</v>
      </c>
      <c r="F6" s="27" t="s">
        <v>13</v>
      </c>
      <c r="G6" s="27">
        <v>1</v>
      </c>
      <c r="H6" s="28">
        <v>3.67</v>
      </c>
      <c r="I6" s="29" t="s">
        <v>130</v>
      </c>
      <c r="J6" s="20"/>
      <c r="K6">
        <v>-1</v>
      </c>
      <c r="L6" s="14">
        <f t="shared" si="0"/>
        <v>-1</v>
      </c>
      <c r="N6" s="14">
        <f t="shared" si="1"/>
        <v>6</v>
      </c>
    </row>
    <row r="7" spans="1:14">
      <c r="A7" s="58">
        <v>41140</v>
      </c>
      <c r="B7" s="21" t="s">
        <v>51</v>
      </c>
      <c r="C7" s="21" t="s">
        <v>52</v>
      </c>
      <c r="D7" s="21" t="s">
        <v>126</v>
      </c>
      <c r="E7" s="21" t="s">
        <v>53</v>
      </c>
      <c r="F7" s="21" t="s">
        <v>16</v>
      </c>
      <c r="G7" s="21">
        <v>5</v>
      </c>
      <c r="H7" s="21">
        <v>4.1399999999999997</v>
      </c>
      <c r="I7" s="43" t="s">
        <v>18</v>
      </c>
      <c r="J7" s="44"/>
      <c r="K7">
        <v>-1</v>
      </c>
      <c r="L7" s="14">
        <f t="shared" si="0"/>
        <v>-5</v>
      </c>
      <c r="N7" s="14">
        <f t="shared" si="1"/>
        <v>1</v>
      </c>
    </row>
    <row r="8" spans="1:14">
      <c r="A8" s="55">
        <v>41146</v>
      </c>
      <c r="B8" s="27" t="s">
        <v>51</v>
      </c>
      <c r="C8" s="27" t="s">
        <v>52</v>
      </c>
      <c r="D8" s="27" t="s">
        <v>168</v>
      </c>
      <c r="E8" s="27" t="s">
        <v>169</v>
      </c>
      <c r="F8" s="27" t="s">
        <v>13</v>
      </c>
      <c r="G8" s="27">
        <v>1</v>
      </c>
      <c r="H8" s="27">
        <v>3.4</v>
      </c>
      <c r="I8" s="49" t="s">
        <v>133</v>
      </c>
      <c r="J8" s="44"/>
      <c r="K8">
        <v>-1</v>
      </c>
      <c r="L8" s="14">
        <f t="shared" si="0"/>
        <v>-1</v>
      </c>
      <c r="N8" s="14">
        <f t="shared" si="1"/>
        <v>0</v>
      </c>
    </row>
    <row r="9" spans="1:14">
      <c r="A9" s="59">
        <v>41147</v>
      </c>
      <c r="B9" s="8" t="s">
        <v>51</v>
      </c>
      <c r="C9" s="8" t="s">
        <v>52</v>
      </c>
      <c r="D9" s="8" t="s">
        <v>57</v>
      </c>
      <c r="E9" s="8" t="s">
        <v>170</v>
      </c>
      <c r="F9" s="8" t="s">
        <v>23</v>
      </c>
      <c r="G9" s="8">
        <v>5</v>
      </c>
      <c r="H9" s="8">
        <v>1.75</v>
      </c>
      <c r="I9" s="48" t="s">
        <v>131</v>
      </c>
      <c r="J9" s="44"/>
      <c r="K9">
        <v>1</v>
      </c>
      <c r="L9" s="14">
        <f t="shared" si="0"/>
        <v>3.75</v>
      </c>
      <c r="N9" s="14">
        <f t="shared" si="1"/>
        <v>3.75</v>
      </c>
    </row>
    <row r="10" spans="1:14">
      <c r="A10" s="60">
        <v>41117</v>
      </c>
      <c r="B10" s="4" t="s">
        <v>51</v>
      </c>
      <c r="C10" s="4" t="s">
        <v>7</v>
      </c>
      <c r="D10" s="4" t="s">
        <v>8</v>
      </c>
      <c r="E10" s="4" t="s">
        <v>9</v>
      </c>
      <c r="F10" s="4" t="s">
        <v>10</v>
      </c>
      <c r="G10" s="4">
        <v>5</v>
      </c>
      <c r="H10" s="11">
        <v>1.75</v>
      </c>
      <c r="I10" s="5" t="s">
        <v>18</v>
      </c>
      <c r="J10" s="65"/>
      <c r="K10">
        <v>1</v>
      </c>
      <c r="L10" s="14">
        <f t="shared" si="0"/>
        <v>3.75</v>
      </c>
      <c r="N10" s="14">
        <f t="shared" si="1"/>
        <v>7.5</v>
      </c>
    </row>
    <row r="11" spans="1:14">
      <c r="A11" s="61">
        <v>41118</v>
      </c>
      <c r="B11" s="6" t="s">
        <v>51</v>
      </c>
      <c r="C11" s="6" t="s">
        <v>7</v>
      </c>
      <c r="D11" s="6" t="s">
        <v>14</v>
      </c>
      <c r="E11" s="6" t="s">
        <v>15</v>
      </c>
      <c r="F11" s="6" t="s">
        <v>16</v>
      </c>
      <c r="G11" s="6">
        <v>5</v>
      </c>
      <c r="H11" s="12">
        <v>3.95</v>
      </c>
      <c r="I11" s="7" t="s">
        <v>19</v>
      </c>
      <c r="J11" s="65"/>
      <c r="K11">
        <v>-1</v>
      </c>
      <c r="L11" s="14">
        <f t="shared" si="0"/>
        <v>-5</v>
      </c>
      <c r="N11" s="14">
        <f t="shared" si="1"/>
        <v>2.5</v>
      </c>
    </row>
    <row r="12" spans="1:14">
      <c r="A12" s="59">
        <v>41117</v>
      </c>
      <c r="B12" s="8" t="s">
        <v>51</v>
      </c>
      <c r="C12" s="8" t="s">
        <v>7</v>
      </c>
      <c r="D12" s="8" t="s">
        <v>11</v>
      </c>
      <c r="E12" s="8" t="s">
        <v>12</v>
      </c>
      <c r="F12" s="8" t="s">
        <v>13</v>
      </c>
      <c r="G12" s="8">
        <v>1</v>
      </c>
      <c r="H12" s="13">
        <v>3.16</v>
      </c>
      <c r="I12" s="9" t="s">
        <v>20</v>
      </c>
      <c r="J12" s="20"/>
      <c r="K12">
        <v>1</v>
      </c>
      <c r="L12" s="14">
        <f t="shared" si="0"/>
        <v>2.16</v>
      </c>
      <c r="N12" s="14">
        <f t="shared" si="1"/>
        <v>4.66</v>
      </c>
    </row>
    <row r="13" spans="1:14">
      <c r="A13" s="61">
        <v>41124</v>
      </c>
      <c r="B13" s="6" t="s">
        <v>51</v>
      </c>
      <c r="C13" s="6" t="s">
        <v>7</v>
      </c>
      <c r="D13" s="6" t="s">
        <v>21</v>
      </c>
      <c r="E13" s="6" t="s">
        <v>22</v>
      </c>
      <c r="F13" s="6" t="s">
        <v>23</v>
      </c>
      <c r="G13" s="6">
        <v>5</v>
      </c>
      <c r="H13" s="12">
        <v>3.58</v>
      </c>
      <c r="I13" s="7" t="s">
        <v>37</v>
      </c>
      <c r="J13" s="65"/>
      <c r="K13">
        <v>-1</v>
      </c>
      <c r="L13" s="14">
        <f t="shared" si="0"/>
        <v>-5</v>
      </c>
      <c r="N13" s="14">
        <f t="shared" si="1"/>
        <v>-0.33999999999999986</v>
      </c>
    </row>
    <row r="14" spans="1:14">
      <c r="A14" s="57">
        <v>41124</v>
      </c>
      <c r="B14" s="15" t="s">
        <v>51</v>
      </c>
      <c r="C14" s="15" t="s">
        <v>7</v>
      </c>
      <c r="D14" s="15" t="s">
        <v>9</v>
      </c>
      <c r="E14" s="15" t="s">
        <v>24</v>
      </c>
      <c r="F14" s="15" t="s">
        <v>25</v>
      </c>
      <c r="G14" s="15">
        <v>5</v>
      </c>
      <c r="H14" s="16">
        <v>3.7</v>
      </c>
      <c r="I14" s="17" t="s">
        <v>20</v>
      </c>
      <c r="J14" s="20"/>
      <c r="K14">
        <v>0</v>
      </c>
      <c r="L14" s="14">
        <f t="shared" si="0"/>
        <v>0</v>
      </c>
      <c r="N14" s="14">
        <f t="shared" si="1"/>
        <v>-0.33999999999999986</v>
      </c>
    </row>
    <row r="15" spans="1:14">
      <c r="A15" s="61">
        <v>41138</v>
      </c>
      <c r="B15" s="6" t="s">
        <v>51</v>
      </c>
      <c r="C15" s="6" t="s">
        <v>7</v>
      </c>
      <c r="D15" s="6" t="s">
        <v>127</v>
      </c>
      <c r="E15" s="6" t="s">
        <v>12</v>
      </c>
      <c r="F15" s="6" t="s">
        <v>13</v>
      </c>
      <c r="G15" s="6">
        <v>1</v>
      </c>
      <c r="H15" s="12">
        <v>3.25</v>
      </c>
      <c r="I15" s="7" t="s">
        <v>131</v>
      </c>
      <c r="J15" s="65"/>
      <c r="K15">
        <v>-1</v>
      </c>
      <c r="L15" s="14">
        <f t="shared" si="0"/>
        <v>-1</v>
      </c>
      <c r="N15" s="14">
        <f t="shared" si="1"/>
        <v>-1.3399999999999999</v>
      </c>
    </row>
    <row r="16" spans="1:14">
      <c r="A16" s="61">
        <v>41138</v>
      </c>
      <c r="B16" s="6" t="s">
        <v>51</v>
      </c>
      <c r="C16" s="6" t="s">
        <v>7</v>
      </c>
      <c r="D16" s="6" t="s">
        <v>21</v>
      </c>
      <c r="E16" s="6" t="s">
        <v>11</v>
      </c>
      <c r="F16" s="6" t="s">
        <v>36</v>
      </c>
      <c r="G16" s="6">
        <v>5</v>
      </c>
      <c r="H16" s="12">
        <v>1.74</v>
      </c>
      <c r="I16" s="7" t="s">
        <v>18</v>
      </c>
      <c r="J16" s="65"/>
      <c r="K16">
        <v>-1</v>
      </c>
      <c r="L16" s="14">
        <f t="shared" si="0"/>
        <v>-5</v>
      </c>
      <c r="N16" s="14">
        <f t="shared" si="1"/>
        <v>-6.34</v>
      </c>
    </row>
    <row r="17" spans="1:14">
      <c r="A17" s="59">
        <v>41141</v>
      </c>
      <c r="B17" s="8" t="s">
        <v>51</v>
      </c>
      <c r="C17" s="8" t="s">
        <v>7</v>
      </c>
      <c r="D17" s="8" t="s">
        <v>15</v>
      </c>
      <c r="E17" s="8" t="s">
        <v>128</v>
      </c>
      <c r="F17" s="8" t="s">
        <v>10</v>
      </c>
      <c r="G17" s="8">
        <v>5</v>
      </c>
      <c r="H17" s="13">
        <v>1.86</v>
      </c>
      <c r="I17" s="9" t="s">
        <v>135</v>
      </c>
      <c r="J17" s="20"/>
      <c r="K17">
        <v>1</v>
      </c>
      <c r="L17" s="14">
        <f t="shared" si="0"/>
        <v>4.3000000000000007</v>
      </c>
      <c r="N17" s="14">
        <f t="shared" si="1"/>
        <v>-2.0399999999999991</v>
      </c>
    </row>
    <row r="18" spans="1:14">
      <c r="A18" s="55">
        <v>41146</v>
      </c>
      <c r="B18" s="27" t="s">
        <v>50</v>
      </c>
      <c r="C18" s="27" t="s">
        <v>142</v>
      </c>
      <c r="D18" s="27" t="s">
        <v>143</v>
      </c>
      <c r="E18" s="27" t="s">
        <v>144</v>
      </c>
      <c r="F18" s="27" t="s">
        <v>23</v>
      </c>
      <c r="G18" s="27">
        <v>5</v>
      </c>
      <c r="H18" s="28">
        <v>2.19</v>
      </c>
      <c r="I18" s="29" t="s">
        <v>62</v>
      </c>
      <c r="J18" s="20"/>
      <c r="K18">
        <v>-1</v>
      </c>
      <c r="L18" s="14">
        <f t="shared" si="0"/>
        <v>-5</v>
      </c>
      <c r="N18" s="14">
        <f t="shared" si="1"/>
        <v>-7.0399999999999991</v>
      </c>
    </row>
    <row r="19" spans="1:14">
      <c r="A19" s="62">
        <v>41146</v>
      </c>
      <c r="B19" s="50" t="s">
        <v>50</v>
      </c>
      <c r="C19" s="50" t="s">
        <v>142</v>
      </c>
      <c r="D19" s="50" t="s">
        <v>145</v>
      </c>
      <c r="E19" s="50" t="s">
        <v>146</v>
      </c>
      <c r="F19" s="50" t="s">
        <v>25</v>
      </c>
      <c r="G19" s="50">
        <v>5</v>
      </c>
      <c r="H19" s="51">
        <v>2.0699999999999998</v>
      </c>
      <c r="I19" s="52" t="s">
        <v>20</v>
      </c>
      <c r="J19" s="20"/>
      <c r="K19">
        <v>0</v>
      </c>
      <c r="L19" s="14">
        <f t="shared" si="0"/>
        <v>0</v>
      </c>
      <c r="N19" s="14">
        <f t="shared" si="1"/>
        <v>-7.0399999999999991</v>
      </c>
    </row>
    <row r="20" spans="1:14">
      <c r="A20" s="56">
        <v>41146</v>
      </c>
      <c r="B20" s="24" t="s">
        <v>50</v>
      </c>
      <c r="C20" s="24" t="s">
        <v>142</v>
      </c>
      <c r="D20" s="24" t="s">
        <v>147</v>
      </c>
      <c r="E20" s="24" t="s">
        <v>148</v>
      </c>
      <c r="F20" s="24" t="s">
        <v>10</v>
      </c>
      <c r="G20" s="24">
        <v>5</v>
      </c>
      <c r="H20" s="25">
        <v>2.21</v>
      </c>
      <c r="I20" s="26" t="s">
        <v>130</v>
      </c>
      <c r="J20" s="20"/>
      <c r="K20">
        <v>1</v>
      </c>
      <c r="L20" s="14">
        <f t="shared" si="0"/>
        <v>6.05</v>
      </c>
      <c r="N20" s="14">
        <f t="shared" si="1"/>
        <v>-0.98999999999999932</v>
      </c>
    </row>
    <row r="21" spans="1:14">
      <c r="A21" s="57">
        <v>41147</v>
      </c>
      <c r="B21" s="15" t="s">
        <v>50</v>
      </c>
      <c r="C21" s="15" t="s">
        <v>142</v>
      </c>
      <c r="D21" s="15" t="s">
        <v>149</v>
      </c>
      <c r="E21" s="15" t="s">
        <v>150</v>
      </c>
      <c r="F21" s="15" t="s">
        <v>10</v>
      </c>
      <c r="G21" s="15">
        <v>5</v>
      </c>
      <c r="H21" s="16">
        <v>2.14</v>
      </c>
      <c r="I21" s="17" t="s">
        <v>19</v>
      </c>
      <c r="J21" s="20"/>
      <c r="K21">
        <v>0</v>
      </c>
      <c r="L21" s="14">
        <f t="shared" si="0"/>
        <v>0</v>
      </c>
      <c r="N21" s="14">
        <f t="shared" si="1"/>
        <v>-0.98999999999999932</v>
      </c>
    </row>
    <row r="22" spans="1:14">
      <c r="A22" s="60">
        <v>41125</v>
      </c>
      <c r="B22" s="4" t="s">
        <v>50</v>
      </c>
      <c r="C22" s="4" t="s">
        <v>17</v>
      </c>
      <c r="D22" s="4" t="s">
        <v>26</v>
      </c>
      <c r="E22" s="4" t="s">
        <v>27</v>
      </c>
      <c r="F22" s="4" t="s">
        <v>23</v>
      </c>
      <c r="G22" s="4">
        <v>5</v>
      </c>
      <c r="H22" s="11">
        <v>1.55</v>
      </c>
      <c r="I22" s="5" t="s">
        <v>18</v>
      </c>
      <c r="J22" s="65"/>
      <c r="K22">
        <v>1</v>
      </c>
      <c r="L22" s="14">
        <f t="shared" si="0"/>
        <v>2.75</v>
      </c>
      <c r="N22" s="14">
        <f t="shared" si="1"/>
        <v>1.7600000000000007</v>
      </c>
    </row>
    <row r="23" spans="1:14">
      <c r="A23" s="60">
        <v>41126</v>
      </c>
      <c r="B23" s="4" t="s">
        <v>50</v>
      </c>
      <c r="C23" s="4" t="s">
        <v>17</v>
      </c>
      <c r="D23" s="4" t="s">
        <v>28</v>
      </c>
      <c r="E23" s="4" t="s">
        <v>29</v>
      </c>
      <c r="F23" s="4" t="s">
        <v>25</v>
      </c>
      <c r="G23" s="4">
        <v>5</v>
      </c>
      <c r="H23" s="11">
        <v>3.85</v>
      </c>
      <c r="I23" s="5" t="s">
        <v>38</v>
      </c>
      <c r="J23" s="65"/>
      <c r="K23">
        <v>1</v>
      </c>
      <c r="L23" s="14">
        <f t="shared" si="0"/>
        <v>14.25</v>
      </c>
      <c r="N23" s="14">
        <f t="shared" si="1"/>
        <v>16.010000000000002</v>
      </c>
    </row>
    <row r="24" spans="1:14">
      <c r="A24" s="61">
        <v>41127</v>
      </c>
      <c r="B24" s="6" t="s">
        <v>50</v>
      </c>
      <c r="C24" s="6" t="s">
        <v>17</v>
      </c>
      <c r="D24" s="6" t="s">
        <v>30</v>
      </c>
      <c r="E24" s="6" t="s">
        <v>31</v>
      </c>
      <c r="F24" s="6" t="s">
        <v>16</v>
      </c>
      <c r="G24" s="6">
        <v>5</v>
      </c>
      <c r="H24" s="12">
        <v>5.2</v>
      </c>
      <c r="I24" s="7" t="s">
        <v>39</v>
      </c>
      <c r="J24" s="65"/>
      <c r="K24">
        <v>-1</v>
      </c>
      <c r="L24" s="14">
        <f t="shared" si="0"/>
        <v>-5</v>
      </c>
      <c r="N24" s="14">
        <f t="shared" si="1"/>
        <v>11.010000000000002</v>
      </c>
    </row>
    <row r="25" spans="1:14">
      <c r="A25" s="60">
        <v>41124</v>
      </c>
      <c r="B25" s="4" t="s">
        <v>50</v>
      </c>
      <c r="C25" s="4" t="s">
        <v>17</v>
      </c>
      <c r="D25" s="4" t="s">
        <v>32</v>
      </c>
      <c r="E25" s="4" t="s">
        <v>33</v>
      </c>
      <c r="F25" s="4" t="s">
        <v>36</v>
      </c>
      <c r="G25" s="4">
        <v>5</v>
      </c>
      <c r="H25" s="11">
        <v>2.65</v>
      </c>
      <c r="I25" s="5" t="s">
        <v>19</v>
      </c>
      <c r="J25" s="65"/>
      <c r="K25">
        <v>1</v>
      </c>
      <c r="L25" s="14">
        <f t="shared" si="0"/>
        <v>8.25</v>
      </c>
      <c r="N25" s="14">
        <f t="shared" si="1"/>
        <v>19.260000000000002</v>
      </c>
    </row>
    <row r="26" spans="1:14">
      <c r="A26" s="59">
        <v>41124</v>
      </c>
      <c r="B26" s="8" t="s">
        <v>50</v>
      </c>
      <c r="C26" s="8" t="s">
        <v>17</v>
      </c>
      <c r="D26" s="8" t="s">
        <v>34</v>
      </c>
      <c r="E26" s="8" t="s">
        <v>35</v>
      </c>
      <c r="F26" s="8" t="s">
        <v>13</v>
      </c>
      <c r="G26" s="8">
        <v>1</v>
      </c>
      <c r="H26" s="13">
        <v>3.6</v>
      </c>
      <c r="I26" s="9" t="s">
        <v>37</v>
      </c>
      <c r="J26" s="20"/>
      <c r="K26">
        <v>1</v>
      </c>
      <c r="L26" s="14">
        <f t="shared" si="0"/>
        <v>2.6</v>
      </c>
      <c r="N26" s="14">
        <f t="shared" si="1"/>
        <v>21.860000000000003</v>
      </c>
    </row>
    <row r="27" spans="1:14">
      <c r="A27" s="60">
        <v>41131</v>
      </c>
      <c r="B27" s="4" t="s">
        <v>50</v>
      </c>
      <c r="C27" s="4" t="s">
        <v>17</v>
      </c>
      <c r="D27" s="4" t="s">
        <v>41</v>
      </c>
      <c r="E27" s="4" t="s">
        <v>42</v>
      </c>
      <c r="F27" s="4" t="s">
        <v>36</v>
      </c>
      <c r="G27" s="4">
        <v>5</v>
      </c>
      <c r="H27" s="11">
        <v>2.35</v>
      </c>
      <c r="I27" s="5" t="s">
        <v>20</v>
      </c>
      <c r="J27" s="65"/>
      <c r="K27">
        <v>1</v>
      </c>
      <c r="L27" s="14">
        <f t="shared" si="0"/>
        <v>6.75</v>
      </c>
      <c r="N27" s="14">
        <f t="shared" si="1"/>
        <v>28.610000000000003</v>
      </c>
    </row>
    <row r="28" spans="1:14">
      <c r="A28" s="60">
        <v>41132</v>
      </c>
      <c r="B28" s="4" t="s">
        <v>50</v>
      </c>
      <c r="C28" s="4" t="s">
        <v>17</v>
      </c>
      <c r="D28" s="4" t="s">
        <v>35</v>
      </c>
      <c r="E28" s="4" t="s">
        <v>43</v>
      </c>
      <c r="F28" s="4" t="s">
        <v>36</v>
      </c>
      <c r="G28" s="4">
        <v>5</v>
      </c>
      <c r="H28" s="11">
        <v>2.25</v>
      </c>
      <c r="I28" s="5" t="s">
        <v>20</v>
      </c>
      <c r="J28" s="65"/>
      <c r="K28">
        <v>1</v>
      </c>
      <c r="L28" s="14">
        <f t="shared" si="0"/>
        <v>6.25</v>
      </c>
      <c r="N28" s="14">
        <f t="shared" si="1"/>
        <v>34.86</v>
      </c>
    </row>
    <row r="29" spans="1:14">
      <c r="A29" s="61">
        <v>41133</v>
      </c>
      <c r="B29" s="6" t="s">
        <v>50</v>
      </c>
      <c r="C29" s="6" t="s">
        <v>17</v>
      </c>
      <c r="D29" s="6" t="s">
        <v>27</v>
      </c>
      <c r="E29" s="6" t="s">
        <v>28</v>
      </c>
      <c r="F29" s="6" t="s">
        <v>25</v>
      </c>
      <c r="G29" s="6">
        <v>5</v>
      </c>
      <c r="H29" s="12">
        <v>1.83</v>
      </c>
      <c r="I29" s="7" t="s">
        <v>61</v>
      </c>
      <c r="J29" s="65"/>
      <c r="K29">
        <v>-1</v>
      </c>
      <c r="L29" s="14">
        <f t="shared" si="0"/>
        <v>-5</v>
      </c>
      <c r="N29" s="14">
        <f t="shared" si="1"/>
        <v>29.86</v>
      </c>
    </row>
    <row r="30" spans="1:14">
      <c r="A30" s="58">
        <v>41133</v>
      </c>
      <c r="B30" s="21" t="s">
        <v>50</v>
      </c>
      <c r="C30" s="21" t="s">
        <v>17</v>
      </c>
      <c r="D30" s="21" t="s">
        <v>31</v>
      </c>
      <c r="E30" s="21" t="s">
        <v>46</v>
      </c>
      <c r="F30" s="21" t="s">
        <v>23</v>
      </c>
      <c r="G30" s="21">
        <v>5</v>
      </c>
      <c r="H30" s="22">
        <v>2.31</v>
      </c>
      <c r="I30" s="23" t="s">
        <v>62</v>
      </c>
      <c r="J30" s="20"/>
      <c r="K30">
        <v>-1</v>
      </c>
      <c r="L30" s="14">
        <f t="shared" si="0"/>
        <v>-5</v>
      </c>
      <c r="N30" s="14">
        <f t="shared" si="1"/>
        <v>24.86</v>
      </c>
    </row>
    <row r="31" spans="1:14">
      <c r="A31" s="61">
        <v>41145</v>
      </c>
      <c r="B31" s="6" t="s">
        <v>50</v>
      </c>
      <c r="C31" s="6" t="s">
        <v>17</v>
      </c>
      <c r="D31" s="6" t="s">
        <v>46</v>
      </c>
      <c r="E31" s="6" t="s">
        <v>33</v>
      </c>
      <c r="F31" s="6" t="s">
        <v>13</v>
      </c>
      <c r="G31" s="6">
        <v>1</v>
      </c>
      <c r="H31" s="12">
        <v>3.6</v>
      </c>
      <c r="I31" s="7" t="s">
        <v>130</v>
      </c>
      <c r="J31" s="65"/>
      <c r="K31">
        <v>-1</v>
      </c>
      <c r="L31" s="14">
        <f t="shared" si="0"/>
        <v>-1</v>
      </c>
      <c r="N31" s="14">
        <f t="shared" si="1"/>
        <v>23.86</v>
      </c>
    </row>
    <row r="32" spans="1:14">
      <c r="A32" s="60">
        <v>41146</v>
      </c>
      <c r="B32" s="4" t="s">
        <v>50</v>
      </c>
      <c r="C32" s="4" t="s">
        <v>17</v>
      </c>
      <c r="D32" s="4" t="s">
        <v>151</v>
      </c>
      <c r="E32" s="4" t="s">
        <v>35</v>
      </c>
      <c r="F32" s="4" t="s">
        <v>10</v>
      </c>
      <c r="G32" s="4">
        <v>5</v>
      </c>
      <c r="H32" s="11">
        <v>2.0699999999999998</v>
      </c>
      <c r="I32" s="5" t="s">
        <v>61</v>
      </c>
      <c r="J32" s="65"/>
      <c r="K32">
        <v>1</v>
      </c>
      <c r="L32" s="14">
        <f t="shared" si="0"/>
        <v>5.35</v>
      </c>
      <c r="N32" s="14">
        <f t="shared" si="1"/>
        <v>29.21</v>
      </c>
    </row>
    <row r="33" spans="1:14">
      <c r="A33" s="57">
        <v>41147</v>
      </c>
      <c r="B33" s="15" t="s">
        <v>50</v>
      </c>
      <c r="C33" s="15" t="s">
        <v>17</v>
      </c>
      <c r="D33" s="15" t="s">
        <v>152</v>
      </c>
      <c r="E33" s="15" t="s">
        <v>29</v>
      </c>
      <c r="F33" s="15" t="s">
        <v>153</v>
      </c>
      <c r="G33" s="15">
        <v>5</v>
      </c>
      <c r="H33" s="16">
        <v>2.65</v>
      </c>
      <c r="I33" s="17" t="s">
        <v>62</v>
      </c>
      <c r="J33" s="20"/>
      <c r="K33">
        <v>0</v>
      </c>
      <c r="L33" s="14">
        <f t="shared" si="0"/>
        <v>0</v>
      </c>
      <c r="N33" s="14">
        <f t="shared" si="1"/>
        <v>29.21</v>
      </c>
    </row>
    <row r="34" spans="1:14">
      <c r="A34" s="55">
        <v>41139</v>
      </c>
      <c r="B34" s="27" t="s">
        <v>94</v>
      </c>
      <c r="C34" s="27" t="s">
        <v>95</v>
      </c>
      <c r="D34" s="27" t="s">
        <v>96</v>
      </c>
      <c r="E34" s="27" t="s">
        <v>97</v>
      </c>
      <c r="F34" s="27" t="s">
        <v>23</v>
      </c>
      <c r="G34" s="27">
        <v>5</v>
      </c>
      <c r="H34" s="28">
        <v>2.5</v>
      </c>
      <c r="I34" s="29" t="s">
        <v>62</v>
      </c>
      <c r="J34" s="20"/>
      <c r="K34">
        <v>-1</v>
      </c>
      <c r="L34" s="14">
        <f t="shared" si="0"/>
        <v>-5</v>
      </c>
      <c r="N34" s="14">
        <f t="shared" si="1"/>
        <v>24.21</v>
      </c>
    </row>
    <row r="35" spans="1:14">
      <c r="A35" s="58">
        <v>41139</v>
      </c>
      <c r="B35" s="21" t="s">
        <v>94</v>
      </c>
      <c r="C35" s="21" t="s">
        <v>95</v>
      </c>
      <c r="D35" s="21" t="s">
        <v>98</v>
      </c>
      <c r="E35" s="21" t="s">
        <v>99</v>
      </c>
      <c r="F35" s="21" t="s">
        <v>16</v>
      </c>
      <c r="G35" s="21">
        <v>5</v>
      </c>
      <c r="H35" s="22">
        <v>5.6</v>
      </c>
      <c r="I35" s="23" t="s">
        <v>130</v>
      </c>
      <c r="J35" s="20"/>
      <c r="K35">
        <v>-1</v>
      </c>
      <c r="L35" s="14">
        <f t="shared" si="0"/>
        <v>-5</v>
      </c>
      <c r="N35" s="14">
        <f t="shared" si="1"/>
        <v>19.21</v>
      </c>
    </row>
    <row r="36" spans="1:14">
      <c r="A36" s="56">
        <v>41146</v>
      </c>
      <c r="B36" s="24" t="s">
        <v>94</v>
      </c>
      <c r="C36" s="24" t="s">
        <v>95</v>
      </c>
      <c r="D36" s="24" t="s">
        <v>97</v>
      </c>
      <c r="E36" s="24" t="s">
        <v>180</v>
      </c>
      <c r="F36" s="24" t="s">
        <v>36</v>
      </c>
      <c r="G36" s="24">
        <v>5</v>
      </c>
      <c r="H36" s="25">
        <v>2.0099999999999998</v>
      </c>
      <c r="I36" s="26" t="s">
        <v>20</v>
      </c>
      <c r="J36" s="20"/>
      <c r="K36">
        <v>1</v>
      </c>
      <c r="L36" s="14">
        <f t="shared" si="0"/>
        <v>5.0499999999999989</v>
      </c>
      <c r="N36" s="14">
        <f t="shared" si="1"/>
        <v>24.259999999999998</v>
      </c>
    </row>
    <row r="37" spans="1:14">
      <c r="A37" s="56">
        <v>41146</v>
      </c>
      <c r="B37" s="24" t="s">
        <v>94</v>
      </c>
      <c r="C37" s="24" t="s">
        <v>95</v>
      </c>
      <c r="D37" s="24" t="s">
        <v>181</v>
      </c>
      <c r="E37" s="24" t="s">
        <v>182</v>
      </c>
      <c r="F37" s="24" t="s">
        <v>36</v>
      </c>
      <c r="G37" s="24">
        <v>5</v>
      </c>
      <c r="H37" s="25">
        <v>2.2799999999999998</v>
      </c>
      <c r="I37" s="26" t="s">
        <v>64</v>
      </c>
      <c r="J37" s="20"/>
      <c r="K37">
        <v>1</v>
      </c>
      <c r="L37" s="14">
        <f t="shared" si="0"/>
        <v>6.3999999999999986</v>
      </c>
      <c r="N37" s="14">
        <f t="shared" si="1"/>
        <v>30.659999999999997</v>
      </c>
    </row>
    <row r="38" spans="1:14">
      <c r="A38" s="62">
        <v>41147</v>
      </c>
      <c r="B38" s="50" t="s">
        <v>94</v>
      </c>
      <c r="C38" s="50" t="s">
        <v>95</v>
      </c>
      <c r="D38" s="50" t="s">
        <v>183</v>
      </c>
      <c r="E38" s="50" t="s">
        <v>98</v>
      </c>
      <c r="F38" s="50" t="s">
        <v>10</v>
      </c>
      <c r="G38" s="50">
        <v>5</v>
      </c>
      <c r="H38" s="51">
        <v>2.2000000000000002</v>
      </c>
      <c r="I38" s="52" t="s">
        <v>20</v>
      </c>
      <c r="J38" s="20"/>
      <c r="K38">
        <v>0</v>
      </c>
      <c r="L38" s="14">
        <f t="shared" si="0"/>
        <v>0</v>
      </c>
      <c r="N38" s="14">
        <f t="shared" si="1"/>
        <v>30.659999999999997</v>
      </c>
    </row>
    <row r="39" spans="1:14">
      <c r="A39" s="60">
        <v>41147</v>
      </c>
      <c r="B39" s="4" t="s">
        <v>94</v>
      </c>
      <c r="C39" s="24" t="s">
        <v>95</v>
      </c>
      <c r="D39" s="24" t="s">
        <v>99</v>
      </c>
      <c r="E39" s="24" t="s">
        <v>184</v>
      </c>
      <c r="F39" s="24" t="s">
        <v>23</v>
      </c>
      <c r="G39" s="24">
        <v>1</v>
      </c>
      <c r="H39" s="25">
        <v>11</v>
      </c>
      <c r="I39" s="26" t="s">
        <v>130</v>
      </c>
      <c r="J39" s="20"/>
      <c r="K39">
        <v>1</v>
      </c>
      <c r="L39" s="14">
        <f t="shared" si="0"/>
        <v>10</v>
      </c>
      <c r="N39" s="14">
        <f t="shared" si="1"/>
        <v>40.659999999999997</v>
      </c>
    </row>
    <row r="40" spans="1:14">
      <c r="A40" s="58">
        <v>41148</v>
      </c>
      <c r="B40" s="21" t="s">
        <v>94</v>
      </c>
      <c r="C40" s="21" t="s">
        <v>95</v>
      </c>
      <c r="D40" s="21" t="s">
        <v>186</v>
      </c>
      <c r="E40" s="21" t="s">
        <v>185</v>
      </c>
      <c r="F40" s="21" t="s">
        <v>16</v>
      </c>
      <c r="G40" s="21">
        <v>3</v>
      </c>
      <c r="H40" s="22">
        <v>6.3</v>
      </c>
      <c r="I40" s="23" t="s">
        <v>131</v>
      </c>
      <c r="J40" s="20"/>
      <c r="K40">
        <v>-1</v>
      </c>
      <c r="L40" s="14">
        <f t="shared" si="0"/>
        <v>-3</v>
      </c>
      <c r="N40" s="14">
        <f t="shared" si="1"/>
        <v>37.659999999999997</v>
      </c>
    </row>
    <row r="41" spans="1:14">
      <c r="A41" s="56">
        <v>41138</v>
      </c>
      <c r="B41" s="24" t="s">
        <v>94</v>
      </c>
      <c r="C41" s="24" t="s">
        <v>100</v>
      </c>
      <c r="D41" s="24" t="s">
        <v>101</v>
      </c>
      <c r="E41" s="24" t="s">
        <v>102</v>
      </c>
      <c r="F41" s="24" t="s">
        <v>16</v>
      </c>
      <c r="G41" s="24">
        <v>5</v>
      </c>
      <c r="H41" s="25">
        <v>4.1100000000000003</v>
      </c>
      <c r="I41" s="26" t="s">
        <v>62</v>
      </c>
      <c r="J41" s="20"/>
      <c r="K41">
        <v>1</v>
      </c>
      <c r="L41" s="14">
        <f t="shared" si="0"/>
        <v>15.55</v>
      </c>
      <c r="N41" s="14">
        <f t="shared" si="1"/>
        <v>53.209999999999994</v>
      </c>
    </row>
    <row r="42" spans="1:14">
      <c r="A42" s="56">
        <v>41138</v>
      </c>
      <c r="B42" s="24" t="s">
        <v>94</v>
      </c>
      <c r="C42" s="24" t="s">
        <v>100</v>
      </c>
      <c r="D42" s="24" t="s">
        <v>103</v>
      </c>
      <c r="E42" s="24" t="s">
        <v>104</v>
      </c>
      <c r="F42" s="24" t="s">
        <v>23</v>
      </c>
      <c r="G42" s="24">
        <v>5</v>
      </c>
      <c r="H42" s="25">
        <v>1.97</v>
      </c>
      <c r="I42" s="26" t="s">
        <v>130</v>
      </c>
      <c r="J42" s="20"/>
      <c r="K42">
        <v>1</v>
      </c>
      <c r="L42" s="14">
        <f t="shared" si="0"/>
        <v>4.8499999999999996</v>
      </c>
      <c r="N42" s="14">
        <f t="shared" si="1"/>
        <v>58.059999999999995</v>
      </c>
    </row>
    <row r="43" spans="1:14">
      <c r="A43" s="56">
        <v>41139</v>
      </c>
      <c r="B43" s="24" t="s">
        <v>94</v>
      </c>
      <c r="C43" s="24" t="s">
        <v>100</v>
      </c>
      <c r="D43" s="24" t="s">
        <v>105</v>
      </c>
      <c r="E43" s="24" t="s">
        <v>106</v>
      </c>
      <c r="F43" s="24" t="s">
        <v>23</v>
      </c>
      <c r="G43" s="24">
        <v>5</v>
      </c>
      <c r="H43" s="25">
        <v>2.84</v>
      </c>
      <c r="I43" s="26" t="s">
        <v>18</v>
      </c>
      <c r="J43" s="20"/>
      <c r="K43">
        <v>1</v>
      </c>
      <c r="L43" s="14">
        <f t="shared" si="0"/>
        <v>9.1999999999999993</v>
      </c>
      <c r="N43" s="14">
        <f t="shared" si="1"/>
        <v>67.259999999999991</v>
      </c>
    </row>
    <row r="44" spans="1:14">
      <c r="A44" s="55">
        <v>41140</v>
      </c>
      <c r="B44" s="27" t="s">
        <v>94</v>
      </c>
      <c r="C44" s="27" t="s">
        <v>100</v>
      </c>
      <c r="D44" s="27" t="s">
        <v>109</v>
      </c>
      <c r="E44" s="27" t="s">
        <v>110</v>
      </c>
      <c r="F44" s="27" t="s">
        <v>13</v>
      </c>
      <c r="G44" s="27">
        <v>1</v>
      </c>
      <c r="H44" s="28">
        <v>3.57</v>
      </c>
      <c r="I44" s="29" t="s">
        <v>62</v>
      </c>
      <c r="J44" s="20"/>
      <c r="K44">
        <v>-1</v>
      </c>
      <c r="L44" s="14">
        <f t="shared" si="0"/>
        <v>-1</v>
      </c>
      <c r="N44" s="14">
        <f t="shared" si="1"/>
        <v>66.259999999999991</v>
      </c>
    </row>
    <row r="45" spans="1:14">
      <c r="A45" s="58">
        <v>41139</v>
      </c>
      <c r="B45" s="21" t="s">
        <v>94</v>
      </c>
      <c r="C45" s="21" t="s">
        <v>100</v>
      </c>
      <c r="D45" s="21" t="s">
        <v>107</v>
      </c>
      <c r="E45" s="21" t="s">
        <v>108</v>
      </c>
      <c r="F45" s="21" t="s">
        <v>13</v>
      </c>
      <c r="G45" s="21">
        <v>1</v>
      </c>
      <c r="H45" s="22">
        <v>3.3</v>
      </c>
      <c r="I45" s="23" t="s">
        <v>61</v>
      </c>
      <c r="J45" s="20"/>
      <c r="K45">
        <v>-1</v>
      </c>
      <c r="L45" s="14">
        <f t="shared" si="0"/>
        <v>-1</v>
      </c>
      <c r="N45" s="14">
        <f t="shared" si="1"/>
        <v>65.259999999999991</v>
      </c>
    </row>
    <row r="46" spans="1:14">
      <c r="A46" s="55">
        <v>41146</v>
      </c>
      <c r="B46" s="27" t="s">
        <v>94</v>
      </c>
      <c r="C46" s="27" t="s">
        <v>100</v>
      </c>
      <c r="D46" s="27" t="s">
        <v>102</v>
      </c>
      <c r="E46" s="27" t="s">
        <v>178</v>
      </c>
      <c r="F46" s="27" t="s">
        <v>23</v>
      </c>
      <c r="G46" s="27">
        <v>5</v>
      </c>
      <c r="H46" s="28">
        <v>2.64</v>
      </c>
      <c r="I46" s="29" t="s">
        <v>20</v>
      </c>
      <c r="J46" s="20"/>
      <c r="K46">
        <v>-1</v>
      </c>
      <c r="L46" s="14">
        <f t="shared" si="0"/>
        <v>-5</v>
      </c>
      <c r="N46" s="14">
        <f t="shared" si="1"/>
        <v>60.259999999999991</v>
      </c>
    </row>
    <row r="47" spans="1:14">
      <c r="A47" s="58">
        <v>41147</v>
      </c>
      <c r="B47" s="21" t="s">
        <v>94</v>
      </c>
      <c r="C47" s="21" t="s">
        <v>100</v>
      </c>
      <c r="D47" s="21" t="s">
        <v>106</v>
      </c>
      <c r="E47" s="21" t="s">
        <v>179</v>
      </c>
      <c r="F47" s="21" t="s">
        <v>13</v>
      </c>
      <c r="G47" s="21">
        <v>1</v>
      </c>
      <c r="H47" s="22">
        <v>3.38</v>
      </c>
      <c r="I47" s="23" t="s">
        <v>64</v>
      </c>
      <c r="J47" s="20"/>
      <c r="K47">
        <v>-1</v>
      </c>
      <c r="L47" s="14">
        <f t="shared" si="0"/>
        <v>-1</v>
      </c>
      <c r="N47" s="14">
        <f t="shared" si="1"/>
        <v>59.259999999999991</v>
      </c>
    </row>
    <row r="48" spans="1:14">
      <c r="A48" s="56">
        <v>41139</v>
      </c>
      <c r="B48" s="24" t="s">
        <v>112</v>
      </c>
      <c r="C48" s="24" t="s">
        <v>111</v>
      </c>
      <c r="D48" s="24" t="s">
        <v>113</v>
      </c>
      <c r="E48" s="24" t="s">
        <v>114</v>
      </c>
      <c r="F48" s="24" t="s">
        <v>36</v>
      </c>
      <c r="G48" s="24">
        <v>5</v>
      </c>
      <c r="H48" s="25">
        <v>3.3</v>
      </c>
      <c r="I48" s="26" t="s">
        <v>37</v>
      </c>
      <c r="J48" s="20"/>
      <c r="K48">
        <v>1</v>
      </c>
      <c r="L48" s="14">
        <f t="shared" si="0"/>
        <v>11.5</v>
      </c>
      <c r="N48" s="14">
        <f t="shared" si="1"/>
        <v>70.759999999999991</v>
      </c>
    </row>
    <row r="49" spans="1:14">
      <c r="A49" s="55">
        <v>41139</v>
      </c>
      <c r="B49" s="27" t="s">
        <v>112</v>
      </c>
      <c r="C49" s="27" t="s">
        <v>111</v>
      </c>
      <c r="D49" s="27" t="s">
        <v>115</v>
      </c>
      <c r="E49" s="27" t="s">
        <v>116</v>
      </c>
      <c r="F49" s="27" t="s">
        <v>23</v>
      </c>
      <c r="G49" s="27">
        <v>5</v>
      </c>
      <c r="H49" s="28">
        <v>2.15</v>
      </c>
      <c r="I49" s="29" t="s">
        <v>132</v>
      </c>
      <c r="J49" s="20"/>
      <c r="K49">
        <v>-1</v>
      </c>
      <c r="L49" s="14">
        <f t="shared" si="0"/>
        <v>-5</v>
      </c>
      <c r="N49" s="14">
        <f t="shared" si="1"/>
        <v>65.759999999999991</v>
      </c>
    </row>
    <row r="50" spans="1:14">
      <c r="A50" s="55">
        <v>41139</v>
      </c>
      <c r="B50" s="27" t="s">
        <v>112</v>
      </c>
      <c r="C50" s="27" t="s">
        <v>111</v>
      </c>
      <c r="D50" s="27" t="s">
        <v>117</v>
      </c>
      <c r="E50" s="27" t="s">
        <v>118</v>
      </c>
      <c r="F50" s="27" t="s">
        <v>16</v>
      </c>
      <c r="G50" s="27">
        <v>5</v>
      </c>
      <c r="H50" s="28">
        <v>2.08</v>
      </c>
      <c r="I50" s="29" t="s">
        <v>133</v>
      </c>
      <c r="J50" s="20"/>
      <c r="K50">
        <v>-1</v>
      </c>
      <c r="L50" s="14">
        <f t="shared" si="0"/>
        <v>-5</v>
      </c>
      <c r="N50" s="14">
        <f t="shared" si="1"/>
        <v>60.759999999999991</v>
      </c>
    </row>
    <row r="51" spans="1:14">
      <c r="A51" s="59">
        <v>41140</v>
      </c>
      <c r="B51" s="8" t="s">
        <v>112</v>
      </c>
      <c r="C51" s="8" t="s">
        <v>111</v>
      </c>
      <c r="D51" s="8" t="s">
        <v>120</v>
      </c>
      <c r="E51" s="8" t="s">
        <v>119</v>
      </c>
      <c r="F51" s="8" t="s">
        <v>121</v>
      </c>
      <c r="G51" s="8">
        <v>1</v>
      </c>
      <c r="H51" s="13">
        <v>8.5</v>
      </c>
      <c r="I51" s="9" t="s">
        <v>134</v>
      </c>
      <c r="J51" s="20"/>
      <c r="K51">
        <v>1</v>
      </c>
      <c r="L51" s="14">
        <f t="shared" si="0"/>
        <v>7.5</v>
      </c>
      <c r="N51" s="14">
        <f t="shared" si="1"/>
        <v>68.259999999999991</v>
      </c>
    </row>
    <row r="52" spans="1:14">
      <c r="A52" s="63">
        <v>41136</v>
      </c>
      <c r="B52" s="45" t="s">
        <v>112</v>
      </c>
      <c r="C52" s="45" t="s">
        <v>111</v>
      </c>
      <c r="D52" s="45" t="s">
        <v>174</v>
      </c>
      <c r="E52" s="45" t="s">
        <v>175</v>
      </c>
      <c r="F52" s="45" t="s">
        <v>25</v>
      </c>
      <c r="G52" s="45">
        <v>5</v>
      </c>
      <c r="H52" s="46">
        <v>1.8</v>
      </c>
      <c r="I52" s="47" t="s">
        <v>187</v>
      </c>
      <c r="J52" s="20"/>
      <c r="K52">
        <v>1</v>
      </c>
      <c r="L52" s="14">
        <f t="shared" si="0"/>
        <v>4</v>
      </c>
      <c r="N52" s="14">
        <f t="shared" si="1"/>
        <v>72.259999999999991</v>
      </c>
    </row>
    <row r="53" spans="1:14">
      <c r="A53" s="56">
        <v>41142</v>
      </c>
      <c r="B53" s="24" t="s">
        <v>112</v>
      </c>
      <c r="C53" s="24" t="s">
        <v>122</v>
      </c>
      <c r="D53" s="24" t="s">
        <v>136</v>
      </c>
      <c r="E53" s="24" t="s">
        <v>137</v>
      </c>
      <c r="F53" s="24" t="s">
        <v>23</v>
      </c>
      <c r="G53" s="24">
        <v>5</v>
      </c>
      <c r="H53" s="25">
        <v>2.23</v>
      </c>
      <c r="I53" s="26" t="s">
        <v>134</v>
      </c>
      <c r="J53" s="20"/>
      <c r="K53">
        <v>1</v>
      </c>
      <c r="L53" s="14">
        <f t="shared" si="0"/>
        <v>6.15</v>
      </c>
      <c r="N53" s="14">
        <f t="shared" si="1"/>
        <v>78.41</v>
      </c>
    </row>
    <row r="54" spans="1:14">
      <c r="A54" s="56">
        <v>41142</v>
      </c>
      <c r="B54" s="24" t="s">
        <v>112</v>
      </c>
      <c r="C54" s="24" t="s">
        <v>122</v>
      </c>
      <c r="D54" s="24" t="s">
        <v>138</v>
      </c>
      <c r="E54" s="24" t="s">
        <v>139</v>
      </c>
      <c r="F54" s="24" t="s">
        <v>23</v>
      </c>
      <c r="G54" s="24">
        <v>5</v>
      </c>
      <c r="H54" s="25">
        <v>1.73</v>
      </c>
      <c r="I54" s="26" t="s">
        <v>61</v>
      </c>
      <c r="J54" s="20"/>
      <c r="K54">
        <v>1</v>
      </c>
      <c r="L54" s="14">
        <f t="shared" si="0"/>
        <v>3.65</v>
      </c>
      <c r="N54" s="14">
        <f t="shared" si="1"/>
        <v>82.06</v>
      </c>
    </row>
    <row r="55" spans="1:14">
      <c r="A55" s="58">
        <v>41142</v>
      </c>
      <c r="B55" s="21" t="s">
        <v>112</v>
      </c>
      <c r="C55" s="21" t="s">
        <v>122</v>
      </c>
      <c r="D55" s="21" t="s">
        <v>140</v>
      </c>
      <c r="E55" s="21" t="s">
        <v>141</v>
      </c>
      <c r="F55" s="21" t="s">
        <v>23</v>
      </c>
      <c r="G55" s="21">
        <v>5</v>
      </c>
      <c r="H55" s="22">
        <v>2.6</v>
      </c>
      <c r="I55" s="23" t="s">
        <v>64</v>
      </c>
      <c r="J55" s="20"/>
      <c r="K55">
        <v>-1</v>
      </c>
      <c r="L55" s="14">
        <f t="shared" si="0"/>
        <v>-5</v>
      </c>
      <c r="N55" s="14">
        <f t="shared" si="1"/>
        <v>77.06</v>
      </c>
    </row>
    <row r="56" spans="1:14">
      <c r="A56" s="56">
        <v>41145</v>
      </c>
      <c r="B56" s="24" t="s">
        <v>112</v>
      </c>
      <c r="C56" s="24" t="s">
        <v>122</v>
      </c>
      <c r="D56" s="24" t="s">
        <v>138</v>
      </c>
      <c r="E56" s="24" t="s">
        <v>154</v>
      </c>
      <c r="F56" s="24" t="s">
        <v>13</v>
      </c>
      <c r="G56" s="24">
        <v>1</v>
      </c>
      <c r="H56" s="25">
        <v>3.6</v>
      </c>
      <c r="I56" s="26" t="s">
        <v>19</v>
      </c>
      <c r="J56" s="20"/>
      <c r="K56">
        <v>1</v>
      </c>
      <c r="L56" s="14">
        <f t="shared" si="0"/>
        <v>2.6</v>
      </c>
      <c r="N56" s="14">
        <f t="shared" si="1"/>
        <v>79.66</v>
      </c>
    </row>
    <row r="57" spans="1:14">
      <c r="A57" s="55">
        <v>41146</v>
      </c>
      <c r="B57" s="27" t="s">
        <v>112</v>
      </c>
      <c r="C57" s="27" t="s">
        <v>122</v>
      </c>
      <c r="D57" s="27" t="s">
        <v>140</v>
      </c>
      <c r="E57" s="27" t="s">
        <v>176</v>
      </c>
      <c r="F57" s="27" t="s">
        <v>13</v>
      </c>
      <c r="G57" s="27">
        <v>1</v>
      </c>
      <c r="H57" s="28">
        <v>3.6</v>
      </c>
      <c r="I57" s="29" t="s">
        <v>64</v>
      </c>
      <c r="J57" s="20"/>
      <c r="K57">
        <v>-1</v>
      </c>
      <c r="L57" s="14">
        <f t="shared" si="0"/>
        <v>-1</v>
      </c>
      <c r="N57" s="14">
        <f t="shared" si="1"/>
        <v>78.66</v>
      </c>
    </row>
    <row r="58" spans="1:14">
      <c r="A58" s="59">
        <v>41146</v>
      </c>
      <c r="B58" s="8" t="s">
        <v>112</v>
      </c>
      <c r="C58" s="8" t="s">
        <v>122</v>
      </c>
      <c r="D58" s="8" t="s">
        <v>177</v>
      </c>
      <c r="E58" s="8" t="s">
        <v>139</v>
      </c>
      <c r="F58" s="8" t="s">
        <v>36</v>
      </c>
      <c r="G58" s="8">
        <v>5</v>
      </c>
      <c r="H58" s="13">
        <v>2.2799999999999998</v>
      </c>
      <c r="I58" s="9" t="s">
        <v>20</v>
      </c>
      <c r="J58" s="20"/>
      <c r="K58">
        <v>1</v>
      </c>
      <c r="L58" s="14">
        <f t="shared" si="0"/>
        <v>6.3999999999999986</v>
      </c>
      <c r="N58" s="14">
        <f t="shared" si="1"/>
        <v>85.06</v>
      </c>
    </row>
    <row r="59" spans="1:14">
      <c r="A59" s="55">
        <v>41146</v>
      </c>
      <c r="B59" s="27" t="s">
        <v>155</v>
      </c>
      <c r="C59" s="27" t="s">
        <v>156</v>
      </c>
      <c r="D59" s="27" t="s">
        <v>157</v>
      </c>
      <c r="E59" s="27" t="s">
        <v>158</v>
      </c>
      <c r="F59" s="27" t="s">
        <v>13</v>
      </c>
      <c r="G59" s="27">
        <v>1</v>
      </c>
      <c r="H59" s="28">
        <v>3.32</v>
      </c>
      <c r="I59" s="29" t="s">
        <v>130</v>
      </c>
      <c r="J59" s="20"/>
      <c r="K59">
        <v>-1</v>
      </c>
      <c r="L59" s="14">
        <f t="shared" si="0"/>
        <v>-1</v>
      </c>
      <c r="N59" s="14">
        <f t="shared" si="1"/>
        <v>84.06</v>
      </c>
    </row>
    <row r="60" spans="1:14">
      <c r="A60" s="55">
        <v>41147</v>
      </c>
      <c r="B60" s="27" t="s">
        <v>155</v>
      </c>
      <c r="C60" s="27" t="s">
        <v>156</v>
      </c>
      <c r="D60" s="27" t="s">
        <v>159</v>
      </c>
      <c r="E60" s="27" t="s">
        <v>160</v>
      </c>
      <c r="F60" s="27" t="s">
        <v>13</v>
      </c>
      <c r="G60" s="27">
        <v>1</v>
      </c>
      <c r="H60" s="28">
        <v>3.26</v>
      </c>
      <c r="I60" s="29" t="s">
        <v>61</v>
      </c>
      <c r="J60" s="20"/>
      <c r="K60">
        <v>-1</v>
      </c>
      <c r="L60" s="14">
        <f t="shared" si="0"/>
        <v>-1</v>
      </c>
      <c r="N60" s="14">
        <f t="shared" si="1"/>
        <v>83.06</v>
      </c>
    </row>
    <row r="61" spans="1:14">
      <c r="A61" s="55">
        <v>41147</v>
      </c>
      <c r="B61" s="27" t="s">
        <v>155</v>
      </c>
      <c r="C61" s="27" t="s">
        <v>156</v>
      </c>
      <c r="D61" s="27" t="s">
        <v>161</v>
      </c>
      <c r="E61" s="27" t="s">
        <v>162</v>
      </c>
      <c r="F61" s="27" t="s">
        <v>13</v>
      </c>
      <c r="G61" s="27">
        <v>1</v>
      </c>
      <c r="H61" s="28">
        <v>3.34</v>
      </c>
      <c r="I61" s="29" t="s">
        <v>190</v>
      </c>
      <c r="J61" s="20"/>
      <c r="K61">
        <v>-1</v>
      </c>
      <c r="L61" s="14">
        <f t="shared" si="0"/>
        <v>-1</v>
      </c>
      <c r="N61" s="14">
        <f t="shared" si="1"/>
        <v>82.06</v>
      </c>
    </row>
    <row r="62" spans="1:14">
      <c r="A62" s="58">
        <v>41147</v>
      </c>
      <c r="B62" s="21" t="s">
        <v>155</v>
      </c>
      <c r="C62" s="21" t="s">
        <v>156</v>
      </c>
      <c r="D62" s="21" t="s">
        <v>163</v>
      </c>
      <c r="E62" s="21" t="s">
        <v>164</v>
      </c>
      <c r="F62" s="21" t="s">
        <v>23</v>
      </c>
      <c r="G62" s="21">
        <v>5</v>
      </c>
      <c r="H62" s="21">
        <v>2.6</v>
      </c>
      <c r="I62" s="43" t="s">
        <v>62</v>
      </c>
      <c r="J62" s="44"/>
      <c r="K62">
        <v>-1</v>
      </c>
      <c r="L62" s="14">
        <f t="shared" si="0"/>
        <v>-5</v>
      </c>
      <c r="N62" s="14">
        <f t="shared" si="1"/>
        <v>77.06</v>
      </c>
    </row>
    <row r="63" spans="1:14">
      <c r="A63" s="57">
        <v>41145</v>
      </c>
      <c r="B63" s="15" t="s">
        <v>155</v>
      </c>
      <c r="C63" s="15" t="s">
        <v>165</v>
      </c>
      <c r="D63" s="15" t="s">
        <v>166</v>
      </c>
      <c r="E63" s="15" t="s">
        <v>167</v>
      </c>
      <c r="F63" s="15" t="s">
        <v>10</v>
      </c>
      <c r="G63" s="15">
        <v>5</v>
      </c>
      <c r="H63" s="16">
        <v>2.19</v>
      </c>
      <c r="I63" s="17" t="s">
        <v>20</v>
      </c>
      <c r="J63" s="20"/>
      <c r="K63">
        <v>0</v>
      </c>
      <c r="L63" s="14">
        <f t="shared" si="0"/>
        <v>0</v>
      </c>
      <c r="N63" s="14">
        <f t="shared" si="1"/>
        <v>77.06</v>
      </c>
    </row>
    <row r="64" spans="1:14">
      <c r="A64" t="s">
        <v>192</v>
      </c>
    </row>
    <row r="65" spans="7:12">
      <c r="G65">
        <f>SUM(G2:G64)</f>
        <v>240</v>
      </c>
      <c r="L65" s="32">
        <f>SUM(L2:L64)</f>
        <v>77.06</v>
      </c>
    </row>
    <row r="66" spans="7:12">
      <c r="L66" s="67">
        <f>+L65/G65</f>
        <v>0.32108333333333333</v>
      </c>
    </row>
  </sheetData>
  <conditionalFormatting sqref="K2:K63">
    <cfRule type="colorScale" priority="1">
      <colorScale>
        <cfvo type="min" val="0"/>
        <cfvo type="percentile" val="50"/>
        <cfvo type="max" val="0"/>
        <color rgb="FFF8696B"/>
        <color rgb="FFFFEB84"/>
        <color rgb="FF63BE7B"/>
      </colorScale>
    </cfRule>
  </conditionalFormatting>
  <pageMargins left="0.7" right="0.7" top="0.75" bottom="0.75" header="0.3" footer="0.3"/>
  <pageSetup paperSize="9" orientation="portrait" horizontalDpi="0" verticalDpi="0" r:id="rId1"/>
  <legacyDrawing r:id="rId2"/>
</worksheet>
</file>

<file path=xl/worksheets/sheet22.xml><?xml version="1.0" encoding="utf-8"?>
<worksheet xmlns="http://schemas.openxmlformats.org/spreadsheetml/2006/main" xmlns:r="http://schemas.openxmlformats.org/officeDocument/2006/relationships">
  <dimension ref="A1:P174"/>
  <sheetViews>
    <sheetView topLeftCell="A169" workbookViewId="0">
      <selection activeCell="P12" sqref="P12"/>
    </sheetView>
  </sheetViews>
  <sheetFormatPr baseColWidth="10" defaultRowHeight="15"/>
  <cols>
    <col min="4" max="5" width="13.5703125" customWidth="1"/>
    <col min="6" max="6" width="14.7109375" bestFit="1" customWidth="1"/>
    <col min="7" max="9" width="7.85546875" customWidth="1"/>
    <col min="10" max="10" width="3.5703125" style="66" customWidth="1"/>
    <col min="11" max="11" width="2.7109375" bestFit="1" customWidth="1"/>
  </cols>
  <sheetData>
    <row r="1" spans="1:16">
      <c r="A1" s="53" t="s">
        <v>191</v>
      </c>
      <c r="B1" s="1" t="s">
        <v>49</v>
      </c>
      <c r="C1" s="1" t="s">
        <v>0</v>
      </c>
      <c r="D1" s="1" t="s">
        <v>1</v>
      </c>
      <c r="E1" s="1" t="s">
        <v>2</v>
      </c>
      <c r="F1" s="1" t="s">
        <v>3</v>
      </c>
      <c r="G1" s="1" t="s">
        <v>4</v>
      </c>
      <c r="H1" s="10" t="s">
        <v>5</v>
      </c>
      <c r="I1" s="2" t="s">
        <v>6</v>
      </c>
      <c r="J1" s="64"/>
      <c r="N1">
        <v>0</v>
      </c>
    </row>
    <row r="2" spans="1:16">
      <c r="A2" s="60">
        <v>41117</v>
      </c>
      <c r="B2" s="4" t="s">
        <v>51</v>
      </c>
      <c r="C2" s="4" t="s">
        <v>7</v>
      </c>
      <c r="D2" s="4" t="s">
        <v>8</v>
      </c>
      <c r="E2" s="4" t="s">
        <v>9</v>
      </c>
      <c r="F2" s="4" t="s">
        <v>10</v>
      </c>
      <c r="G2" s="4">
        <v>5</v>
      </c>
      <c r="H2" s="11">
        <v>1.75</v>
      </c>
      <c r="I2" s="5" t="s">
        <v>18</v>
      </c>
      <c r="K2">
        <v>1</v>
      </c>
      <c r="L2" s="14">
        <f>IF(K2=0,0,IF(K2=-1,-G2,G2*(H2-1)))</f>
        <v>3.75</v>
      </c>
      <c r="N2" s="14">
        <f>+L2+N1</f>
        <v>3.75</v>
      </c>
    </row>
    <row r="3" spans="1:16">
      <c r="A3" s="56">
        <v>41117</v>
      </c>
      <c r="B3" s="24" t="s">
        <v>51</v>
      </c>
      <c r="C3" s="24" t="s">
        <v>7</v>
      </c>
      <c r="D3" s="24" t="s">
        <v>11</v>
      </c>
      <c r="E3" s="24" t="s">
        <v>12</v>
      </c>
      <c r="F3" s="24" t="s">
        <v>13</v>
      </c>
      <c r="G3" s="24">
        <v>1</v>
      </c>
      <c r="H3" s="25">
        <v>3.16</v>
      </c>
      <c r="I3" s="26" t="s">
        <v>20</v>
      </c>
      <c r="K3">
        <v>1</v>
      </c>
      <c r="L3" s="14">
        <f t="shared" ref="L3:L61" si="0">IF(K3=0,0,IF(K3=-1,-G3,G3*(H3-1)))</f>
        <v>2.16</v>
      </c>
      <c r="N3" s="14">
        <f t="shared" ref="N3:N61" si="1">+L3+N2</f>
        <v>5.91</v>
      </c>
    </row>
    <row r="4" spans="1:16">
      <c r="A4" s="61">
        <v>41118</v>
      </c>
      <c r="B4" s="6" t="s">
        <v>51</v>
      </c>
      <c r="C4" s="6" t="s">
        <v>7</v>
      </c>
      <c r="D4" s="6" t="s">
        <v>14</v>
      </c>
      <c r="E4" s="6" t="s">
        <v>15</v>
      </c>
      <c r="F4" s="6" t="s">
        <v>16</v>
      </c>
      <c r="G4" s="6">
        <v>5</v>
      </c>
      <c r="H4" s="12">
        <v>3.95</v>
      </c>
      <c r="I4" s="7" t="s">
        <v>19</v>
      </c>
      <c r="K4">
        <v>-1</v>
      </c>
      <c r="L4" s="14">
        <f t="shared" si="0"/>
        <v>-5</v>
      </c>
      <c r="N4" s="14">
        <f t="shared" si="1"/>
        <v>0.91000000000000014</v>
      </c>
    </row>
    <row r="5" spans="1:16">
      <c r="A5" s="58">
        <v>41124</v>
      </c>
      <c r="B5" s="21" t="s">
        <v>51</v>
      </c>
      <c r="C5" s="21" t="s">
        <v>7</v>
      </c>
      <c r="D5" s="21" t="s">
        <v>21</v>
      </c>
      <c r="E5" s="21" t="s">
        <v>22</v>
      </c>
      <c r="F5" s="21" t="s">
        <v>23</v>
      </c>
      <c r="G5" s="21">
        <v>5</v>
      </c>
      <c r="H5" s="22">
        <v>3.58</v>
      </c>
      <c r="I5" s="23" t="s">
        <v>37</v>
      </c>
      <c r="K5">
        <v>-1</v>
      </c>
      <c r="L5" s="14">
        <f t="shared" si="0"/>
        <v>-5</v>
      </c>
      <c r="N5" s="14">
        <f t="shared" si="1"/>
        <v>-4.09</v>
      </c>
    </row>
    <row r="6" spans="1:16">
      <c r="A6" s="93">
        <v>41124</v>
      </c>
      <c r="B6" s="76" t="s">
        <v>51</v>
      </c>
      <c r="C6" s="76" t="s">
        <v>7</v>
      </c>
      <c r="D6" s="76" t="s">
        <v>9</v>
      </c>
      <c r="E6" s="76" t="s">
        <v>24</v>
      </c>
      <c r="F6" s="76" t="s">
        <v>25</v>
      </c>
      <c r="G6" s="76">
        <v>5</v>
      </c>
      <c r="H6" s="94">
        <v>3.7</v>
      </c>
      <c r="I6" s="95" t="s">
        <v>20</v>
      </c>
      <c r="K6">
        <v>0</v>
      </c>
      <c r="L6" s="14">
        <f t="shared" si="0"/>
        <v>0</v>
      </c>
      <c r="N6" s="14">
        <f t="shared" si="1"/>
        <v>-4.09</v>
      </c>
    </row>
    <row r="7" spans="1:16">
      <c r="A7" s="59">
        <v>41124</v>
      </c>
      <c r="B7" s="8" t="s">
        <v>50</v>
      </c>
      <c r="C7" s="8" t="s">
        <v>17</v>
      </c>
      <c r="D7" s="8" t="s">
        <v>32</v>
      </c>
      <c r="E7" s="8" t="s">
        <v>33</v>
      </c>
      <c r="F7" s="8" t="s">
        <v>36</v>
      </c>
      <c r="G7" s="8">
        <v>5</v>
      </c>
      <c r="H7" s="13">
        <v>2.65</v>
      </c>
      <c r="I7" s="9" t="s">
        <v>19</v>
      </c>
      <c r="K7">
        <v>1</v>
      </c>
      <c r="L7" s="14">
        <f t="shared" si="0"/>
        <v>8.25</v>
      </c>
      <c r="N7" s="14">
        <f t="shared" si="1"/>
        <v>4.16</v>
      </c>
    </row>
    <row r="8" spans="1:16">
      <c r="A8" s="60">
        <v>41124</v>
      </c>
      <c r="B8" s="24" t="s">
        <v>50</v>
      </c>
      <c r="C8" s="24" t="s">
        <v>17</v>
      </c>
      <c r="D8" s="24" t="s">
        <v>34</v>
      </c>
      <c r="E8" s="24" t="s">
        <v>35</v>
      </c>
      <c r="F8" s="24" t="s">
        <v>13</v>
      </c>
      <c r="G8" s="24">
        <v>1</v>
      </c>
      <c r="H8" s="25">
        <v>3.6</v>
      </c>
      <c r="I8" s="26" t="s">
        <v>37</v>
      </c>
      <c r="K8">
        <v>1</v>
      </c>
      <c r="L8" s="14">
        <f t="shared" si="0"/>
        <v>2.6</v>
      </c>
      <c r="N8" s="14">
        <f t="shared" si="1"/>
        <v>6.76</v>
      </c>
    </row>
    <row r="9" spans="1:16">
      <c r="A9" s="59">
        <v>41125</v>
      </c>
      <c r="B9" s="8" t="s">
        <v>50</v>
      </c>
      <c r="C9" s="8" t="s">
        <v>17</v>
      </c>
      <c r="D9" s="8" t="s">
        <v>26</v>
      </c>
      <c r="E9" s="8" t="s">
        <v>27</v>
      </c>
      <c r="F9" s="8" t="s">
        <v>23</v>
      </c>
      <c r="G9" s="8">
        <v>5</v>
      </c>
      <c r="H9" s="13">
        <v>1.55</v>
      </c>
      <c r="I9" s="9" t="s">
        <v>18</v>
      </c>
      <c r="K9">
        <v>1</v>
      </c>
      <c r="L9" s="14">
        <f t="shared" si="0"/>
        <v>2.75</v>
      </c>
      <c r="N9" s="14">
        <f t="shared" si="1"/>
        <v>9.51</v>
      </c>
    </row>
    <row r="10" spans="1:16">
      <c r="A10" s="60">
        <v>41126</v>
      </c>
      <c r="B10" s="4" t="s">
        <v>50</v>
      </c>
      <c r="C10" s="4" t="s">
        <v>17</v>
      </c>
      <c r="D10" s="4" t="s">
        <v>28</v>
      </c>
      <c r="E10" s="4" t="s">
        <v>29</v>
      </c>
      <c r="F10" s="4" t="s">
        <v>25</v>
      </c>
      <c r="G10" s="4">
        <v>5</v>
      </c>
      <c r="H10" s="11">
        <v>3.85</v>
      </c>
      <c r="I10" s="5" t="s">
        <v>38</v>
      </c>
      <c r="K10">
        <v>1</v>
      </c>
      <c r="L10" s="14">
        <f t="shared" si="0"/>
        <v>14.25</v>
      </c>
      <c r="N10" s="14">
        <f t="shared" si="1"/>
        <v>23.759999999999998</v>
      </c>
      <c r="P10" s="54">
        <v>41117</v>
      </c>
    </row>
    <row r="11" spans="1:16">
      <c r="A11" s="58">
        <v>41127</v>
      </c>
      <c r="B11" s="21" t="s">
        <v>50</v>
      </c>
      <c r="C11" s="21" t="s">
        <v>17</v>
      </c>
      <c r="D11" s="21" t="s">
        <v>30</v>
      </c>
      <c r="E11" s="21" t="s">
        <v>31</v>
      </c>
      <c r="F11" s="21" t="s">
        <v>16</v>
      </c>
      <c r="G11" s="21">
        <v>5</v>
      </c>
      <c r="H11" s="22">
        <v>5.2</v>
      </c>
      <c r="I11" s="23" t="s">
        <v>39</v>
      </c>
      <c r="K11">
        <v>-1</v>
      </c>
      <c r="L11" s="14">
        <f t="shared" si="0"/>
        <v>-5</v>
      </c>
      <c r="N11" s="14">
        <f t="shared" si="1"/>
        <v>18.759999999999998</v>
      </c>
      <c r="P11" s="54">
        <v>41237</v>
      </c>
    </row>
    <row r="12" spans="1:16">
      <c r="A12" s="61">
        <v>41130</v>
      </c>
      <c r="B12" s="27" t="s">
        <v>155</v>
      </c>
      <c r="C12" s="27" t="s">
        <v>165</v>
      </c>
      <c r="D12" s="27" t="s">
        <v>225</v>
      </c>
      <c r="E12" s="27" t="s">
        <v>226</v>
      </c>
      <c r="F12" s="27" t="s">
        <v>23</v>
      </c>
      <c r="G12" s="27">
        <v>5</v>
      </c>
      <c r="H12" s="28">
        <v>1.9</v>
      </c>
      <c r="I12" s="29" t="s">
        <v>20</v>
      </c>
      <c r="K12">
        <v>-1</v>
      </c>
      <c r="L12" s="14">
        <f t="shared" si="0"/>
        <v>-5</v>
      </c>
      <c r="N12" s="14">
        <f t="shared" si="1"/>
        <v>13.759999999999998</v>
      </c>
    </row>
    <row r="13" spans="1:16">
      <c r="A13" s="61">
        <v>41130</v>
      </c>
      <c r="B13" s="27" t="s">
        <v>155</v>
      </c>
      <c r="C13" s="27" t="s">
        <v>165</v>
      </c>
      <c r="D13" s="27" t="s">
        <v>227</v>
      </c>
      <c r="E13" s="27" t="s">
        <v>214</v>
      </c>
      <c r="F13" s="27" t="s">
        <v>16</v>
      </c>
      <c r="G13" s="27">
        <v>5</v>
      </c>
      <c r="H13" s="28">
        <v>3.1</v>
      </c>
      <c r="I13" s="29" t="s">
        <v>20</v>
      </c>
      <c r="K13">
        <v>-1</v>
      </c>
      <c r="L13" s="14">
        <f t="shared" si="0"/>
        <v>-5</v>
      </c>
      <c r="N13" s="14">
        <f t="shared" si="1"/>
        <v>8.759999999999998</v>
      </c>
    </row>
    <row r="14" spans="1:16">
      <c r="A14" s="58">
        <v>41130</v>
      </c>
      <c r="B14" s="21" t="s">
        <v>155</v>
      </c>
      <c r="C14" s="21" t="s">
        <v>165</v>
      </c>
      <c r="D14" s="21" t="s">
        <v>228</v>
      </c>
      <c r="E14" s="21" t="s">
        <v>229</v>
      </c>
      <c r="F14" s="21" t="s">
        <v>10</v>
      </c>
      <c r="G14" s="21">
        <v>5</v>
      </c>
      <c r="H14" s="22">
        <v>1.93</v>
      </c>
      <c r="I14" s="23" t="s">
        <v>64</v>
      </c>
      <c r="K14">
        <v>-1</v>
      </c>
      <c r="L14" s="14">
        <f t="shared" si="0"/>
        <v>-5</v>
      </c>
      <c r="N14" s="14">
        <f t="shared" si="1"/>
        <v>3.759999999999998</v>
      </c>
    </row>
    <row r="15" spans="1:16">
      <c r="A15" s="61">
        <v>41130</v>
      </c>
      <c r="B15" s="27" t="s">
        <v>155</v>
      </c>
      <c r="C15" s="27" t="s">
        <v>165</v>
      </c>
      <c r="D15" s="27" t="s">
        <v>215</v>
      </c>
      <c r="E15" s="27" t="s">
        <v>230</v>
      </c>
      <c r="F15" s="27" t="s">
        <v>16</v>
      </c>
      <c r="G15" s="27">
        <v>5</v>
      </c>
      <c r="H15" s="28">
        <v>5.2</v>
      </c>
      <c r="I15" s="29" t="s">
        <v>61</v>
      </c>
      <c r="K15">
        <v>-1</v>
      </c>
      <c r="L15" s="14">
        <f t="shared" si="0"/>
        <v>-5</v>
      </c>
      <c r="N15" s="14">
        <f t="shared" si="1"/>
        <v>-1.240000000000002</v>
      </c>
    </row>
    <row r="16" spans="1:16">
      <c r="A16" s="55">
        <v>41130</v>
      </c>
      <c r="B16" s="27" t="s">
        <v>155</v>
      </c>
      <c r="C16" s="27" t="s">
        <v>165</v>
      </c>
      <c r="D16" s="27" t="s">
        <v>231</v>
      </c>
      <c r="E16" s="27" t="s">
        <v>232</v>
      </c>
      <c r="F16" s="27" t="s">
        <v>13</v>
      </c>
      <c r="G16" s="27">
        <v>1</v>
      </c>
      <c r="H16" s="28">
        <v>3.13</v>
      </c>
      <c r="I16" s="29" t="s">
        <v>38</v>
      </c>
      <c r="K16">
        <v>-1</v>
      </c>
      <c r="L16" s="14">
        <f t="shared" si="0"/>
        <v>-1</v>
      </c>
      <c r="N16" s="14">
        <f t="shared" si="1"/>
        <v>-2.240000000000002</v>
      </c>
    </row>
    <row r="17" spans="1:14">
      <c r="A17" s="78">
        <v>41131</v>
      </c>
      <c r="B17" s="86" t="s">
        <v>51</v>
      </c>
      <c r="C17" s="86" t="s">
        <v>52</v>
      </c>
      <c r="D17" s="86" t="s">
        <v>60</v>
      </c>
      <c r="E17" s="86" t="s">
        <v>59</v>
      </c>
      <c r="F17" s="86" t="s">
        <v>25</v>
      </c>
      <c r="G17" s="86">
        <v>5</v>
      </c>
      <c r="H17" s="87">
        <v>3.75</v>
      </c>
      <c r="I17" s="88" t="s">
        <v>20</v>
      </c>
      <c r="K17">
        <v>0</v>
      </c>
      <c r="L17" s="14">
        <f t="shared" si="0"/>
        <v>0</v>
      </c>
      <c r="N17" s="14">
        <f t="shared" si="1"/>
        <v>-2.240000000000002</v>
      </c>
    </row>
    <row r="18" spans="1:14">
      <c r="A18" s="60">
        <v>41131</v>
      </c>
      <c r="B18" s="4" t="s">
        <v>50</v>
      </c>
      <c r="C18" s="4" t="s">
        <v>17</v>
      </c>
      <c r="D18" s="4" t="s">
        <v>41</v>
      </c>
      <c r="E18" s="4" t="s">
        <v>42</v>
      </c>
      <c r="F18" s="4" t="s">
        <v>36</v>
      </c>
      <c r="G18" s="4">
        <v>5</v>
      </c>
      <c r="H18" s="11">
        <v>2.35</v>
      </c>
      <c r="I18" s="5" t="s">
        <v>20</v>
      </c>
      <c r="K18">
        <v>1</v>
      </c>
      <c r="L18" s="14">
        <f t="shared" si="0"/>
        <v>6.75</v>
      </c>
      <c r="N18" s="14">
        <f t="shared" si="1"/>
        <v>4.509999999999998</v>
      </c>
    </row>
    <row r="19" spans="1:14">
      <c r="A19" s="55">
        <v>41132</v>
      </c>
      <c r="B19" s="27" t="s">
        <v>51</v>
      </c>
      <c r="C19" s="27" t="s">
        <v>52</v>
      </c>
      <c r="D19" s="27" t="s">
        <v>53</v>
      </c>
      <c r="E19" s="27" t="s">
        <v>54</v>
      </c>
      <c r="F19" s="27" t="s">
        <v>13</v>
      </c>
      <c r="G19" s="27">
        <v>1</v>
      </c>
      <c r="H19" s="28">
        <v>3.3</v>
      </c>
      <c r="I19" s="29" t="s">
        <v>62</v>
      </c>
      <c r="K19">
        <v>-1</v>
      </c>
      <c r="L19" s="14">
        <f t="shared" si="0"/>
        <v>-1</v>
      </c>
      <c r="N19" s="14">
        <f t="shared" si="1"/>
        <v>3.509999999999998</v>
      </c>
    </row>
    <row r="20" spans="1:14">
      <c r="A20" s="59">
        <v>41132</v>
      </c>
      <c r="B20" s="8" t="s">
        <v>51</v>
      </c>
      <c r="C20" s="8" t="s">
        <v>52</v>
      </c>
      <c r="D20" s="8" t="s">
        <v>55</v>
      </c>
      <c r="E20" s="8" t="s">
        <v>56</v>
      </c>
      <c r="F20" s="8" t="s">
        <v>16</v>
      </c>
      <c r="G20" s="8">
        <v>5</v>
      </c>
      <c r="H20" s="13">
        <v>3.6</v>
      </c>
      <c r="I20" s="9" t="s">
        <v>63</v>
      </c>
      <c r="K20">
        <v>1</v>
      </c>
      <c r="L20" s="14">
        <f t="shared" si="0"/>
        <v>13</v>
      </c>
      <c r="N20" s="14">
        <f t="shared" si="1"/>
        <v>16.509999999999998</v>
      </c>
    </row>
    <row r="21" spans="1:14">
      <c r="A21" s="55">
        <v>41132</v>
      </c>
      <c r="B21" s="27" t="s">
        <v>51</v>
      </c>
      <c r="C21" s="27" t="s">
        <v>52</v>
      </c>
      <c r="D21" s="27" t="s">
        <v>57</v>
      </c>
      <c r="E21" s="27" t="s">
        <v>58</v>
      </c>
      <c r="F21" s="27" t="s">
        <v>23</v>
      </c>
      <c r="G21" s="27">
        <v>5</v>
      </c>
      <c r="H21" s="28">
        <v>3.4</v>
      </c>
      <c r="I21" s="29" t="s">
        <v>64</v>
      </c>
      <c r="K21">
        <v>-1</v>
      </c>
      <c r="L21" s="14">
        <f t="shared" si="0"/>
        <v>-5</v>
      </c>
      <c r="N21" s="14">
        <f t="shared" si="1"/>
        <v>11.509999999999998</v>
      </c>
    </row>
    <row r="22" spans="1:14">
      <c r="A22" s="59">
        <v>41132</v>
      </c>
      <c r="B22" s="8" t="s">
        <v>50</v>
      </c>
      <c r="C22" s="8" t="s">
        <v>17</v>
      </c>
      <c r="D22" s="8" t="s">
        <v>35</v>
      </c>
      <c r="E22" s="8" t="s">
        <v>43</v>
      </c>
      <c r="F22" s="8" t="s">
        <v>36</v>
      </c>
      <c r="G22" s="8">
        <v>5</v>
      </c>
      <c r="H22" s="13">
        <v>2.25</v>
      </c>
      <c r="I22" s="9" t="s">
        <v>20</v>
      </c>
      <c r="K22">
        <v>1</v>
      </c>
      <c r="L22" s="14">
        <f t="shared" si="0"/>
        <v>6.25</v>
      </c>
      <c r="N22" s="14">
        <f t="shared" si="1"/>
        <v>17.759999999999998</v>
      </c>
    </row>
    <row r="23" spans="1:14">
      <c r="A23" s="61">
        <v>41133</v>
      </c>
      <c r="B23" s="6" t="s">
        <v>50</v>
      </c>
      <c r="C23" s="6" t="s">
        <v>17</v>
      </c>
      <c r="D23" s="6" t="s">
        <v>27</v>
      </c>
      <c r="E23" s="6" t="s">
        <v>28</v>
      </c>
      <c r="F23" s="6" t="s">
        <v>25</v>
      </c>
      <c r="G23" s="6">
        <v>5</v>
      </c>
      <c r="H23" s="12">
        <v>1.83</v>
      </c>
      <c r="I23" s="7" t="s">
        <v>61</v>
      </c>
      <c r="K23">
        <v>-1</v>
      </c>
      <c r="L23" s="14">
        <f t="shared" si="0"/>
        <v>-5</v>
      </c>
      <c r="N23" s="14">
        <f t="shared" si="1"/>
        <v>12.759999999999998</v>
      </c>
    </row>
    <row r="24" spans="1:14">
      <c r="A24" s="61">
        <v>41133</v>
      </c>
      <c r="B24" s="6" t="s">
        <v>50</v>
      </c>
      <c r="C24" s="6" t="s">
        <v>17</v>
      </c>
      <c r="D24" s="6" t="s">
        <v>31</v>
      </c>
      <c r="E24" s="6" t="s">
        <v>46</v>
      </c>
      <c r="F24" s="6" t="s">
        <v>23</v>
      </c>
      <c r="G24" s="6">
        <v>5</v>
      </c>
      <c r="H24" s="12">
        <v>2.31</v>
      </c>
      <c r="I24" s="7" t="s">
        <v>62</v>
      </c>
      <c r="K24">
        <v>-1</v>
      </c>
      <c r="L24" s="14">
        <f t="shared" si="0"/>
        <v>-5</v>
      </c>
      <c r="N24" s="14">
        <f t="shared" si="1"/>
        <v>7.759999999999998</v>
      </c>
    </row>
    <row r="25" spans="1:14">
      <c r="A25" s="59">
        <v>41136</v>
      </c>
      <c r="B25" s="8" t="s">
        <v>112</v>
      </c>
      <c r="C25" s="8" t="s">
        <v>111</v>
      </c>
      <c r="D25" s="8" t="s">
        <v>174</v>
      </c>
      <c r="E25" s="8" t="s">
        <v>175</v>
      </c>
      <c r="F25" s="8" t="s">
        <v>25</v>
      </c>
      <c r="G25" s="8">
        <v>5</v>
      </c>
      <c r="H25" s="13">
        <v>1.8</v>
      </c>
      <c r="I25" s="9" t="s">
        <v>187</v>
      </c>
      <c r="K25">
        <v>1</v>
      </c>
      <c r="L25" s="14">
        <f t="shared" si="0"/>
        <v>4</v>
      </c>
      <c r="N25" s="14">
        <f t="shared" si="1"/>
        <v>11.759999999999998</v>
      </c>
    </row>
    <row r="26" spans="1:14">
      <c r="A26" s="68">
        <v>41138</v>
      </c>
      <c r="B26" s="69" t="s">
        <v>51</v>
      </c>
      <c r="C26" s="69" t="s">
        <v>7</v>
      </c>
      <c r="D26" s="69" t="s">
        <v>127</v>
      </c>
      <c r="E26" s="69" t="s">
        <v>12</v>
      </c>
      <c r="F26" s="69" t="s">
        <v>13</v>
      </c>
      <c r="G26" s="69">
        <v>1</v>
      </c>
      <c r="H26" s="73">
        <v>3.25</v>
      </c>
      <c r="I26" s="75" t="s">
        <v>131</v>
      </c>
      <c r="K26">
        <v>-1</v>
      </c>
      <c r="L26" s="14">
        <f t="shared" si="0"/>
        <v>-1</v>
      </c>
      <c r="N26" s="14">
        <f t="shared" si="1"/>
        <v>10.759999999999998</v>
      </c>
    </row>
    <row r="27" spans="1:14">
      <c r="A27" s="61">
        <v>41138</v>
      </c>
      <c r="B27" s="6" t="s">
        <v>51</v>
      </c>
      <c r="C27" s="6" t="s">
        <v>7</v>
      </c>
      <c r="D27" s="6" t="s">
        <v>21</v>
      </c>
      <c r="E27" s="6" t="s">
        <v>11</v>
      </c>
      <c r="F27" s="6" t="s">
        <v>36</v>
      </c>
      <c r="G27" s="6">
        <v>5</v>
      </c>
      <c r="H27" s="12">
        <v>1.74</v>
      </c>
      <c r="I27" s="7" t="s">
        <v>18</v>
      </c>
      <c r="K27">
        <v>-1</v>
      </c>
      <c r="L27" s="14">
        <f t="shared" si="0"/>
        <v>-5</v>
      </c>
      <c r="N27" s="14">
        <f t="shared" si="1"/>
        <v>5.759999999999998</v>
      </c>
    </row>
    <row r="28" spans="1:14">
      <c r="A28" s="59">
        <v>41138</v>
      </c>
      <c r="B28" s="8" t="s">
        <v>94</v>
      </c>
      <c r="C28" s="8" t="s">
        <v>100</v>
      </c>
      <c r="D28" s="8" t="s">
        <v>101</v>
      </c>
      <c r="E28" s="8" t="s">
        <v>102</v>
      </c>
      <c r="F28" s="8" t="s">
        <v>16</v>
      </c>
      <c r="G28" s="8">
        <v>5</v>
      </c>
      <c r="H28" s="13">
        <v>4.1100000000000003</v>
      </c>
      <c r="I28" s="9" t="s">
        <v>62</v>
      </c>
      <c r="K28">
        <v>1</v>
      </c>
      <c r="L28" s="14">
        <f t="shared" si="0"/>
        <v>15.55</v>
      </c>
      <c r="N28" s="14">
        <f t="shared" si="1"/>
        <v>21.31</v>
      </c>
    </row>
    <row r="29" spans="1:14">
      <c r="A29" s="63">
        <v>41138</v>
      </c>
      <c r="B29" s="45" t="s">
        <v>94</v>
      </c>
      <c r="C29" s="45" t="s">
        <v>100</v>
      </c>
      <c r="D29" s="45" t="s">
        <v>103</v>
      </c>
      <c r="E29" s="45" t="s">
        <v>104</v>
      </c>
      <c r="F29" s="45" t="s">
        <v>23</v>
      </c>
      <c r="G29" s="45">
        <v>5</v>
      </c>
      <c r="H29" s="46">
        <v>1.97</v>
      </c>
      <c r="I29" s="47" t="s">
        <v>130</v>
      </c>
      <c r="K29">
        <v>1</v>
      </c>
      <c r="L29" s="14">
        <f t="shared" si="0"/>
        <v>4.8499999999999996</v>
      </c>
      <c r="N29" s="14">
        <f t="shared" si="1"/>
        <v>26.159999999999997</v>
      </c>
    </row>
    <row r="30" spans="1:14">
      <c r="A30" s="55">
        <v>41139</v>
      </c>
      <c r="B30" s="27" t="s">
        <v>51</v>
      </c>
      <c r="C30" s="27" t="s">
        <v>52</v>
      </c>
      <c r="D30" s="27" t="s">
        <v>56</v>
      </c>
      <c r="E30" s="27" t="s">
        <v>125</v>
      </c>
      <c r="F30" s="27" t="s">
        <v>13</v>
      </c>
      <c r="G30" s="27">
        <v>1</v>
      </c>
      <c r="H30" s="28">
        <v>3.67</v>
      </c>
      <c r="I30" s="29" t="s">
        <v>130</v>
      </c>
      <c r="K30">
        <v>-1</v>
      </c>
      <c r="L30" s="14">
        <f t="shared" si="0"/>
        <v>-1</v>
      </c>
      <c r="N30" s="14">
        <f t="shared" si="1"/>
        <v>25.159999999999997</v>
      </c>
    </row>
    <row r="31" spans="1:14">
      <c r="A31" s="55">
        <v>41139</v>
      </c>
      <c r="B31" s="27" t="s">
        <v>94</v>
      </c>
      <c r="C31" s="27" t="s">
        <v>95</v>
      </c>
      <c r="D31" s="27" t="s">
        <v>96</v>
      </c>
      <c r="E31" s="27" t="s">
        <v>97</v>
      </c>
      <c r="F31" s="27" t="s">
        <v>23</v>
      </c>
      <c r="G31" s="27">
        <v>5</v>
      </c>
      <c r="H31" s="28">
        <v>2.5</v>
      </c>
      <c r="I31" s="29" t="s">
        <v>62</v>
      </c>
      <c r="K31">
        <v>-1</v>
      </c>
      <c r="L31" s="14">
        <f t="shared" si="0"/>
        <v>-5</v>
      </c>
      <c r="N31" s="14">
        <f t="shared" si="1"/>
        <v>20.159999999999997</v>
      </c>
    </row>
    <row r="32" spans="1:14">
      <c r="A32" s="55">
        <v>41139</v>
      </c>
      <c r="B32" s="27" t="s">
        <v>94</v>
      </c>
      <c r="C32" s="27" t="s">
        <v>95</v>
      </c>
      <c r="D32" s="27" t="s">
        <v>98</v>
      </c>
      <c r="E32" s="27" t="s">
        <v>99</v>
      </c>
      <c r="F32" s="27" t="s">
        <v>16</v>
      </c>
      <c r="G32" s="27">
        <v>5</v>
      </c>
      <c r="H32" s="28">
        <v>5.6</v>
      </c>
      <c r="I32" s="29" t="s">
        <v>130</v>
      </c>
      <c r="K32">
        <v>-1</v>
      </c>
      <c r="L32" s="14">
        <f t="shared" si="0"/>
        <v>-5</v>
      </c>
      <c r="N32" s="14">
        <f t="shared" si="1"/>
        <v>15.159999999999997</v>
      </c>
    </row>
    <row r="33" spans="1:14">
      <c r="A33" s="59">
        <v>41139</v>
      </c>
      <c r="B33" s="8" t="s">
        <v>94</v>
      </c>
      <c r="C33" s="8" t="s">
        <v>100</v>
      </c>
      <c r="D33" s="8" t="s">
        <v>105</v>
      </c>
      <c r="E33" s="8" t="s">
        <v>106</v>
      </c>
      <c r="F33" s="8" t="s">
        <v>23</v>
      </c>
      <c r="G33" s="8">
        <v>5</v>
      </c>
      <c r="H33" s="13">
        <v>2.84</v>
      </c>
      <c r="I33" s="9" t="s">
        <v>18</v>
      </c>
      <c r="K33">
        <v>1</v>
      </c>
      <c r="L33" s="14">
        <f t="shared" si="0"/>
        <v>9.1999999999999993</v>
      </c>
      <c r="N33" s="14">
        <f t="shared" si="1"/>
        <v>24.359999999999996</v>
      </c>
    </row>
    <row r="34" spans="1:14">
      <c r="A34" s="68">
        <v>41139</v>
      </c>
      <c r="B34" s="69" t="s">
        <v>94</v>
      </c>
      <c r="C34" s="69" t="s">
        <v>100</v>
      </c>
      <c r="D34" s="69" t="s">
        <v>107</v>
      </c>
      <c r="E34" s="69" t="s">
        <v>108</v>
      </c>
      <c r="F34" s="69" t="s">
        <v>13</v>
      </c>
      <c r="G34" s="69">
        <v>1</v>
      </c>
      <c r="H34" s="73">
        <v>3.3</v>
      </c>
      <c r="I34" s="75" t="s">
        <v>61</v>
      </c>
      <c r="K34">
        <v>-1</v>
      </c>
      <c r="L34" s="14">
        <f t="shared" si="0"/>
        <v>-1</v>
      </c>
      <c r="N34" s="14">
        <f t="shared" si="1"/>
        <v>23.359999999999996</v>
      </c>
    </row>
    <row r="35" spans="1:14">
      <c r="A35" s="56">
        <v>41139</v>
      </c>
      <c r="B35" s="24" t="s">
        <v>112</v>
      </c>
      <c r="C35" s="24" t="s">
        <v>111</v>
      </c>
      <c r="D35" s="24" t="s">
        <v>113</v>
      </c>
      <c r="E35" s="24" t="s">
        <v>114</v>
      </c>
      <c r="F35" s="24" t="s">
        <v>36</v>
      </c>
      <c r="G35" s="24">
        <v>5</v>
      </c>
      <c r="H35" s="25">
        <v>3.3</v>
      </c>
      <c r="I35" s="26" t="s">
        <v>37</v>
      </c>
      <c r="K35">
        <v>1</v>
      </c>
      <c r="L35" s="14">
        <f t="shared" si="0"/>
        <v>11.5</v>
      </c>
      <c r="N35" s="14">
        <f t="shared" si="1"/>
        <v>34.86</v>
      </c>
    </row>
    <row r="36" spans="1:14">
      <c r="A36" s="58">
        <v>41139</v>
      </c>
      <c r="B36" s="21" t="s">
        <v>112</v>
      </c>
      <c r="C36" s="21" t="s">
        <v>111</v>
      </c>
      <c r="D36" s="21" t="s">
        <v>115</v>
      </c>
      <c r="E36" s="21" t="s">
        <v>116</v>
      </c>
      <c r="F36" s="21" t="s">
        <v>23</v>
      </c>
      <c r="G36" s="21">
        <v>5</v>
      </c>
      <c r="H36" s="22">
        <v>2.15</v>
      </c>
      <c r="I36" s="23" t="s">
        <v>132</v>
      </c>
      <c r="K36">
        <v>-1</v>
      </c>
      <c r="L36" s="14">
        <f t="shared" si="0"/>
        <v>-5</v>
      </c>
      <c r="N36" s="14">
        <f t="shared" si="1"/>
        <v>29.86</v>
      </c>
    </row>
    <row r="37" spans="1:14">
      <c r="A37" s="55">
        <v>41139</v>
      </c>
      <c r="B37" s="27" t="s">
        <v>112</v>
      </c>
      <c r="C37" s="27" t="s">
        <v>111</v>
      </c>
      <c r="D37" s="27" t="s">
        <v>117</v>
      </c>
      <c r="E37" s="27" t="s">
        <v>118</v>
      </c>
      <c r="F37" s="27" t="s">
        <v>16</v>
      </c>
      <c r="G37" s="27">
        <v>5</v>
      </c>
      <c r="H37" s="28">
        <v>2.08</v>
      </c>
      <c r="I37" s="29" t="s">
        <v>133</v>
      </c>
      <c r="K37">
        <v>-1</v>
      </c>
      <c r="L37" s="14">
        <f t="shared" si="0"/>
        <v>-5</v>
      </c>
      <c r="N37" s="14">
        <f t="shared" si="1"/>
        <v>24.86</v>
      </c>
    </row>
    <row r="38" spans="1:14">
      <c r="A38" s="61">
        <v>41140</v>
      </c>
      <c r="B38" s="6" t="s">
        <v>51</v>
      </c>
      <c r="C38" s="6" t="s">
        <v>52</v>
      </c>
      <c r="D38" s="6" t="s">
        <v>126</v>
      </c>
      <c r="E38" s="6" t="s">
        <v>53</v>
      </c>
      <c r="F38" s="6" t="s">
        <v>16</v>
      </c>
      <c r="G38" s="6">
        <v>5</v>
      </c>
      <c r="H38" s="12">
        <v>4.1399999999999997</v>
      </c>
      <c r="I38" s="7" t="s">
        <v>18</v>
      </c>
      <c r="K38">
        <v>-1</v>
      </c>
      <c r="L38" s="14">
        <f t="shared" si="0"/>
        <v>-5</v>
      </c>
      <c r="N38" s="14">
        <f t="shared" si="1"/>
        <v>19.86</v>
      </c>
    </row>
    <row r="39" spans="1:14">
      <c r="A39" s="61">
        <v>41140</v>
      </c>
      <c r="B39" s="6" t="s">
        <v>94</v>
      </c>
      <c r="C39" s="6" t="s">
        <v>100</v>
      </c>
      <c r="D39" s="6" t="s">
        <v>109</v>
      </c>
      <c r="E39" s="6" t="s">
        <v>110</v>
      </c>
      <c r="F39" s="6" t="s">
        <v>13</v>
      </c>
      <c r="G39" s="6">
        <v>1</v>
      </c>
      <c r="H39" s="12">
        <v>3.57</v>
      </c>
      <c r="I39" s="7" t="s">
        <v>62</v>
      </c>
      <c r="K39">
        <v>-1</v>
      </c>
      <c r="L39" s="14">
        <f t="shared" si="0"/>
        <v>-1</v>
      </c>
      <c r="N39" s="14">
        <f t="shared" si="1"/>
        <v>18.86</v>
      </c>
    </row>
    <row r="40" spans="1:14">
      <c r="A40" s="60">
        <v>41140</v>
      </c>
      <c r="B40" s="24" t="s">
        <v>112</v>
      </c>
      <c r="C40" s="24" t="s">
        <v>111</v>
      </c>
      <c r="D40" s="4" t="s">
        <v>120</v>
      </c>
      <c r="E40" s="24" t="s">
        <v>119</v>
      </c>
      <c r="F40" s="24" t="s">
        <v>121</v>
      </c>
      <c r="G40" s="24">
        <v>1</v>
      </c>
      <c r="H40" s="25">
        <v>8.5</v>
      </c>
      <c r="I40" s="26" t="s">
        <v>134</v>
      </c>
      <c r="K40">
        <v>1</v>
      </c>
      <c r="L40" s="14">
        <f t="shared" si="0"/>
        <v>7.5</v>
      </c>
      <c r="N40" s="14">
        <f t="shared" si="1"/>
        <v>26.36</v>
      </c>
    </row>
    <row r="41" spans="1:14">
      <c r="A41" s="59">
        <v>41141</v>
      </c>
      <c r="B41" s="8" t="s">
        <v>51</v>
      </c>
      <c r="C41" s="8" t="s">
        <v>7</v>
      </c>
      <c r="D41" s="8" t="s">
        <v>15</v>
      </c>
      <c r="E41" s="8" t="s">
        <v>128</v>
      </c>
      <c r="F41" s="8" t="s">
        <v>10</v>
      </c>
      <c r="G41" s="8">
        <v>5</v>
      </c>
      <c r="H41" s="13">
        <v>1.86</v>
      </c>
      <c r="I41" s="9" t="s">
        <v>135</v>
      </c>
      <c r="K41">
        <v>1</v>
      </c>
      <c r="L41" s="14">
        <f t="shared" si="0"/>
        <v>4.3000000000000007</v>
      </c>
      <c r="N41" s="14">
        <f t="shared" si="1"/>
        <v>30.66</v>
      </c>
    </row>
    <row r="42" spans="1:14">
      <c r="A42" s="56">
        <v>41142</v>
      </c>
      <c r="B42" s="24" t="s">
        <v>112</v>
      </c>
      <c r="C42" s="24" t="s">
        <v>122</v>
      </c>
      <c r="D42" s="24" t="s">
        <v>136</v>
      </c>
      <c r="E42" s="24" t="s">
        <v>137</v>
      </c>
      <c r="F42" s="24" t="s">
        <v>23</v>
      </c>
      <c r="G42" s="24">
        <v>5</v>
      </c>
      <c r="H42" s="25">
        <v>2.23</v>
      </c>
      <c r="I42" s="26" t="s">
        <v>134</v>
      </c>
      <c r="K42">
        <v>1</v>
      </c>
      <c r="L42" s="14">
        <f t="shared" si="0"/>
        <v>6.15</v>
      </c>
      <c r="N42" s="14">
        <f t="shared" si="1"/>
        <v>36.81</v>
      </c>
    </row>
    <row r="43" spans="1:14">
      <c r="A43" s="56">
        <v>41142</v>
      </c>
      <c r="B43" s="24" t="s">
        <v>112</v>
      </c>
      <c r="C43" s="24" t="s">
        <v>122</v>
      </c>
      <c r="D43" s="24" t="s">
        <v>138</v>
      </c>
      <c r="E43" s="24" t="s">
        <v>139</v>
      </c>
      <c r="F43" s="24" t="s">
        <v>23</v>
      </c>
      <c r="G43" s="24">
        <v>5</v>
      </c>
      <c r="H43" s="25">
        <v>1.73</v>
      </c>
      <c r="I43" s="26" t="s">
        <v>61</v>
      </c>
      <c r="K43">
        <v>1</v>
      </c>
      <c r="L43" s="14">
        <f t="shared" si="0"/>
        <v>3.65</v>
      </c>
      <c r="N43" s="14">
        <f t="shared" si="1"/>
        <v>40.46</v>
      </c>
    </row>
    <row r="44" spans="1:14">
      <c r="A44" s="61">
        <v>41142</v>
      </c>
      <c r="B44" s="6" t="s">
        <v>112</v>
      </c>
      <c r="C44" s="6" t="s">
        <v>122</v>
      </c>
      <c r="D44" s="6" t="s">
        <v>140</v>
      </c>
      <c r="E44" s="6" t="s">
        <v>141</v>
      </c>
      <c r="F44" s="6" t="s">
        <v>23</v>
      </c>
      <c r="G44" s="6">
        <v>5</v>
      </c>
      <c r="H44" s="12">
        <v>2.6</v>
      </c>
      <c r="I44" s="7" t="s">
        <v>64</v>
      </c>
      <c r="K44">
        <v>-1</v>
      </c>
      <c r="L44" s="14">
        <f t="shared" si="0"/>
        <v>-5</v>
      </c>
      <c r="N44" s="14">
        <f t="shared" si="1"/>
        <v>35.46</v>
      </c>
    </row>
    <row r="45" spans="1:14">
      <c r="A45" s="58">
        <v>41145</v>
      </c>
      <c r="B45" s="21" t="s">
        <v>50</v>
      </c>
      <c r="C45" s="21" t="s">
        <v>17</v>
      </c>
      <c r="D45" s="21" t="s">
        <v>46</v>
      </c>
      <c r="E45" s="21" t="s">
        <v>33</v>
      </c>
      <c r="F45" s="21" t="s">
        <v>13</v>
      </c>
      <c r="G45" s="21">
        <v>1</v>
      </c>
      <c r="H45" s="22">
        <v>3.6</v>
      </c>
      <c r="I45" s="23" t="s">
        <v>130</v>
      </c>
      <c r="K45">
        <v>-1</v>
      </c>
      <c r="L45" s="14">
        <f t="shared" si="0"/>
        <v>-1</v>
      </c>
      <c r="N45" s="14">
        <f t="shared" si="1"/>
        <v>34.46</v>
      </c>
    </row>
    <row r="46" spans="1:14">
      <c r="A46" s="56">
        <v>41145</v>
      </c>
      <c r="B46" s="24" t="s">
        <v>112</v>
      </c>
      <c r="C46" s="24" t="s">
        <v>122</v>
      </c>
      <c r="D46" s="24" t="s">
        <v>138</v>
      </c>
      <c r="E46" s="24" t="s">
        <v>154</v>
      </c>
      <c r="F46" s="24" t="s">
        <v>13</v>
      </c>
      <c r="G46" s="24">
        <v>1</v>
      </c>
      <c r="H46" s="25">
        <v>3.6</v>
      </c>
      <c r="I46" s="26" t="s">
        <v>19</v>
      </c>
      <c r="K46">
        <v>1</v>
      </c>
      <c r="L46" s="14">
        <f t="shared" si="0"/>
        <v>2.6</v>
      </c>
      <c r="N46" s="14">
        <f t="shared" si="1"/>
        <v>37.06</v>
      </c>
    </row>
    <row r="47" spans="1:14">
      <c r="A47" s="70">
        <v>41145</v>
      </c>
      <c r="B47" s="50" t="s">
        <v>155</v>
      </c>
      <c r="C47" s="50" t="s">
        <v>165</v>
      </c>
      <c r="D47" s="71" t="s">
        <v>166</v>
      </c>
      <c r="E47" s="71" t="s">
        <v>167</v>
      </c>
      <c r="F47" s="71" t="s">
        <v>10</v>
      </c>
      <c r="G47" s="71">
        <v>5</v>
      </c>
      <c r="H47" s="51">
        <v>2.19</v>
      </c>
      <c r="I47" s="52" t="s">
        <v>20</v>
      </c>
      <c r="K47">
        <v>0</v>
      </c>
      <c r="L47" s="14">
        <f t="shared" si="0"/>
        <v>0</v>
      </c>
      <c r="N47" s="14">
        <f t="shared" si="1"/>
        <v>37.06</v>
      </c>
    </row>
    <row r="48" spans="1:14">
      <c r="A48" s="58">
        <v>41146</v>
      </c>
      <c r="B48" s="21" t="s">
        <v>51</v>
      </c>
      <c r="C48" s="21" t="s">
        <v>52</v>
      </c>
      <c r="D48" s="21" t="s">
        <v>168</v>
      </c>
      <c r="E48" s="21" t="s">
        <v>169</v>
      </c>
      <c r="F48" s="21" t="s">
        <v>13</v>
      </c>
      <c r="G48" s="21">
        <v>1</v>
      </c>
      <c r="H48" s="22">
        <v>3.4</v>
      </c>
      <c r="I48" s="23" t="s">
        <v>133</v>
      </c>
      <c r="K48">
        <v>-1</v>
      </c>
      <c r="L48" s="14">
        <f t="shared" si="0"/>
        <v>-1</v>
      </c>
      <c r="N48" s="14">
        <f t="shared" si="1"/>
        <v>36.06</v>
      </c>
    </row>
    <row r="49" spans="1:14">
      <c r="A49" s="68">
        <v>41146</v>
      </c>
      <c r="B49" s="69" t="s">
        <v>50</v>
      </c>
      <c r="C49" s="69" t="s">
        <v>142</v>
      </c>
      <c r="D49" s="69" t="s">
        <v>143</v>
      </c>
      <c r="E49" s="69" t="s">
        <v>144</v>
      </c>
      <c r="F49" s="69" t="s">
        <v>23</v>
      </c>
      <c r="G49" s="69">
        <v>5</v>
      </c>
      <c r="H49" s="73">
        <v>2.19</v>
      </c>
      <c r="I49" s="75" t="s">
        <v>62</v>
      </c>
      <c r="K49">
        <v>-1</v>
      </c>
      <c r="L49" s="14">
        <f t="shared" si="0"/>
        <v>-5</v>
      </c>
      <c r="N49" s="14">
        <f t="shared" si="1"/>
        <v>31.060000000000002</v>
      </c>
    </row>
    <row r="50" spans="1:14">
      <c r="A50" s="92">
        <v>41146</v>
      </c>
      <c r="B50" s="79" t="s">
        <v>50</v>
      </c>
      <c r="C50" s="79" t="s">
        <v>142</v>
      </c>
      <c r="D50" s="79" t="s">
        <v>145</v>
      </c>
      <c r="E50" s="79" t="s">
        <v>146</v>
      </c>
      <c r="F50" s="79" t="s">
        <v>25</v>
      </c>
      <c r="G50" s="79">
        <v>5</v>
      </c>
      <c r="H50" s="80">
        <v>2.0699999999999998</v>
      </c>
      <c r="I50" s="81" t="s">
        <v>20</v>
      </c>
      <c r="K50">
        <v>0</v>
      </c>
      <c r="L50" s="14">
        <f t="shared" si="0"/>
        <v>0</v>
      </c>
      <c r="N50" s="14">
        <f t="shared" si="1"/>
        <v>31.060000000000002</v>
      </c>
    </row>
    <row r="51" spans="1:14">
      <c r="A51" s="56">
        <v>41146</v>
      </c>
      <c r="B51" s="24" t="s">
        <v>50</v>
      </c>
      <c r="C51" s="24" t="s">
        <v>142</v>
      </c>
      <c r="D51" s="24" t="s">
        <v>147</v>
      </c>
      <c r="E51" s="24" t="s">
        <v>148</v>
      </c>
      <c r="F51" s="24" t="s">
        <v>10</v>
      </c>
      <c r="G51" s="24">
        <v>5</v>
      </c>
      <c r="H51" s="25">
        <v>2.21</v>
      </c>
      <c r="I51" s="26" t="s">
        <v>130</v>
      </c>
      <c r="K51">
        <v>1</v>
      </c>
      <c r="L51" s="14">
        <f t="shared" si="0"/>
        <v>6.05</v>
      </c>
      <c r="N51" s="14">
        <f t="shared" si="1"/>
        <v>37.11</v>
      </c>
    </row>
    <row r="52" spans="1:14">
      <c r="A52" s="59">
        <v>41146</v>
      </c>
      <c r="B52" s="8" t="s">
        <v>50</v>
      </c>
      <c r="C52" s="8" t="s">
        <v>17</v>
      </c>
      <c r="D52" s="8" t="s">
        <v>151</v>
      </c>
      <c r="E52" s="8" t="s">
        <v>35</v>
      </c>
      <c r="F52" s="8" t="s">
        <v>10</v>
      </c>
      <c r="G52" s="8">
        <v>5</v>
      </c>
      <c r="H52" s="13">
        <v>2.0699999999999998</v>
      </c>
      <c r="I52" s="9" t="s">
        <v>61</v>
      </c>
      <c r="K52">
        <v>1</v>
      </c>
      <c r="L52" s="14">
        <f t="shared" si="0"/>
        <v>5.35</v>
      </c>
      <c r="N52" s="14">
        <f t="shared" si="1"/>
        <v>42.46</v>
      </c>
    </row>
    <row r="53" spans="1:14">
      <c r="A53" s="56">
        <v>41146</v>
      </c>
      <c r="B53" s="24" t="s">
        <v>94</v>
      </c>
      <c r="C53" s="24" t="s">
        <v>95</v>
      </c>
      <c r="D53" s="24" t="s">
        <v>97</v>
      </c>
      <c r="E53" s="24" t="s">
        <v>180</v>
      </c>
      <c r="F53" s="24" t="s">
        <v>36</v>
      </c>
      <c r="G53" s="24">
        <v>5</v>
      </c>
      <c r="H53" s="25">
        <v>2.0099999999999998</v>
      </c>
      <c r="I53" s="26" t="s">
        <v>20</v>
      </c>
      <c r="K53">
        <v>1</v>
      </c>
      <c r="L53" s="14">
        <f t="shared" si="0"/>
        <v>5.0499999999999989</v>
      </c>
      <c r="N53" s="14">
        <f t="shared" si="1"/>
        <v>47.51</v>
      </c>
    </row>
    <row r="54" spans="1:14">
      <c r="A54" s="59">
        <v>41146</v>
      </c>
      <c r="B54" s="8" t="s">
        <v>94</v>
      </c>
      <c r="C54" s="8" t="s">
        <v>95</v>
      </c>
      <c r="D54" s="8" t="s">
        <v>181</v>
      </c>
      <c r="E54" s="8" t="s">
        <v>182</v>
      </c>
      <c r="F54" s="8" t="s">
        <v>36</v>
      </c>
      <c r="G54" s="8">
        <v>5</v>
      </c>
      <c r="H54" s="13">
        <v>2.2799999999999998</v>
      </c>
      <c r="I54" s="9" t="s">
        <v>64</v>
      </c>
      <c r="K54">
        <v>1</v>
      </c>
      <c r="L54" s="14">
        <f t="shared" si="0"/>
        <v>6.3999999999999986</v>
      </c>
      <c r="N54" s="14">
        <f t="shared" si="1"/>
        <v>53.91</v>
      </c>
    </row>
    <row r="55" spans="1:14">
      <c r="A55" s="55">
        <v>41146</v>
      </c>
      <c r="B55" s="27" t="s">
        <v>94</v>
      </c>
      <c r="C55" s="27" t="s">
        <v>100</v>
      </c>
      <c r="D55" s="27" t="s">
        <v>102</v>
      </c>
      <c r="E55" s="27" t="s">
        <v>178</v>
      </c>
      <c r="F55" s="27" t="s">
        <v>23</v>
      </c>
      <c r="G55" s="27">
        <v>5</v>
      </c>
      <c r="H55" s="28">
        <v>2.64</v>
      </c>
      <c r="I55" s="29" t="s">
        <v>20</v>
      </c>
      <c r="K55">
        <v>-1</v>
      </c>
      <c r="L55" s="14">
        <f t="shared" si="0"/>
        <v>-5</v>
      </c>
      <c r="N55" s="14">
        <f t="shared" si="1"/>
        <v>48.91</v>
      </c>
    </row>
    <row r="56" spans="1:14">
      <c r="A56" s="55">
        <v>41146</v>
      </c>
      <c r="B56" s="27" t="s">
        <v>112</v>
      </c>
      <c r="C56" s="27" t="s">
        <v>122</v>
      </c>
      <c r="D56" s="27" t="s">
        <v>140</v>
      </c>
      <c r="E56" s="27" t="s">
        <v>176</v>
      </c>
      <c r="F56" s="27" t="s">
        <v>13</v>
      </c>
      <c r="G56" s="27">
        <v>1</v>
      </c>
      <c r="H56" s="28">
        <v>3.6</v>
      </c>
      <c r="I56" s="29" t="s">
        <v>64</v>
      </c>
      <c r="K56">
        <v>-1</v>
      </c>
      <c r="L56" s="14">
        <f t="shared" si="0"/>
        <v>-1</v>
      </c>
      <c r="N56" s="14">
        <f t="shared" si="1"/>
        <v>47.91</v>
      </c>
    </row>
    <row r="57" spans="1:14">
      <c r="A57" s="60">
        <v>41146</v>
      </c>
      <c r="B57" s="24" t="s">
        <v>112</v>
      </c>
      <c r="C57" s="24" t="s">
        <v>122</v>
      </c>
      <c r="D57" s="4" t="s">
        <v>177</v>
      </c>
      <c r="E57" s="4" t="s">
        <v>139</v>
      </c>
      <c r="F57" s="4" t="s">
        <v>36</v>
      </c>
      <c r="G57" s="4">
        <v>5</v>
      </c>
      <c r="H57" s="25">
        <v>2.2799999999999998</v>
      </c>
      <c r="I57" s="26" t="s">
        <v>20</v>
      </c>
      <c r="K57">
        <v>1</v>
      </c>
      <c r="L57" s="14">
        <f t="shared" si="0"/>
        <v>6.3999999999999986</v>
      </c>
      <c r="N57" s="14">
        <f t="shared" si="1"/>
        <v>54.309999999999995</v>
      </c>
    </row>
    <row r="58" spans="1:14">
      <c r="A58" s="55">
        <v>41146</v>
      </c>
      <c r="B58" s="27" t="s">
        <v>155</v>
      </c>
      <c r="C58" s="27" t="s">
        <v>156</v>
      </c>
      <c r="D58" s="27" t="s">
        <v>157</v>
      </c>
      <c r="E58" s="27" t="s">
        <v>158</v>
      </c>
      <c r="F58" s="27" t="s">
        <v>13</v>
      </c>
      <c r="G58" s="27">
        <v>1</v>
      </c>
      <c r="H58" s="28">
        <v>3.32</v>
      </c>
      <c r="I58" s="29" t="s">
        <v>130</v>
      </c>
      <c r="K58">
        <v>-1</v>
      </c>
      <c r="L58" s="14">
        <f t="shared" si="0"/>
        <v>-1</v>
      </c>
      <c r="N58" s="14">
        <f t="shared" si="1"/>
        <v>53.309999999999995</v>
      </c>
    </row>
    <row r="59" spans="1:14">
      <c r="A59" s="59">
        <v>41147</v>
      </c>
      <c r="B59" s="8" t="s">
        <v>51</v>
      </c>
      <c r="C59" s="8" t="s">
        <v>52</v>
      </c>
      <c r="D59" s="8" t="s">
        <v>57</v>
      </c>
      <c r="E59" s="8" t="s">
        <v>170</v>
      </c>
      <c r="F59" s="8" t="s">
        <v>23</v>
      </c>
      <c r="G59" s="8">
        <v>5</v>
      </c>
      <c r="H59" s="13">
        <v>1.75</v>
      </c>
      <c r="I59" s="9" t="s">
        <v>131</v>
      </c>
      <c r="K59">
        <v>1</v>
      </c>
      <c r="L59" s="14">
        <f t="shared" si="0"/>
        <v>3.75</v>
      </c>
      <c r="N59" s="14">
        <f t="shared" si="1"/>
        <v>57.059999999999995</v>
      </c>
    </row>
    <row r="60" spans="1:14">
      <c r="A60" s="82">
        <v>41147</v>
      </c>
      <c r="B60" s="83" t="s">
        <v>50</v>
      </c>
      <c r="C60" s="83" t="s">
        <v>142</v>
      </c>
      <c r="D60" s="83" t="s">
        <v>149</v>
      </c>
      <c r="E60" s="83" t="s">
        <v>150</v>
      </c>
      <c r="F60" s="83" t="s">
        <v>10</v>
      </c>
      <c r="G60" s="83">
        <v>5</v>
      </c>
      <c r="H60" s="84">
        <v>2.14</v>
      </c>
      <c r="I60" s="85" t="s">
        <v>19</v>
      </c>
      <c r="K60">
        <v>0</v>
      </c>
      <c r="L60" s="14">
        <f t="shared" si="0"/>
        <v>0</v>
      </c>
      <c r="N60" s="14">
        <f t="shared" si="1"/>
        <v>57.059999999999995</v>
      </c>
    </row>
    <row r="61" spans="1:14">
      <c r="A61" s="82">
        <v>41147</v>
      </c>
      <c r="B61" s="83" t="s">
        <v>50</v>
      </c>
      <c r="C61" s="83" t="s">
        <v>17</v>
      </c>
      <c r="D61" s="83" t="s">
        <v>152</v>
      </c>
      <c r="E61" s="83" t="s">
        <v>29</v>
      </c>
      <c r="F61" s="83" t="s">
        <v>153</v>
      </c>
      <c r="G61" s="83">
        <v>5</v>
      </c>
      <c r="H61" s="84">
        <v>2.65</v>
      </c>
      <c r="I61" s="85" t="s">
        <v>62</v>
      </c>
      <c r="K61">
        <v>0</v>
      </c>
      <c r="L61" s="14">
        <f t="shared" si="0"/>
        <v>0</v>
      </c>
      <c r="N61" s="14">
        <f t="shared" si="1"/>
        <v>57.059999999999995</v>
      </c>
    </row>
    <row r="62" spans="1:14">
      <c r="A62" s="78">
        <v>41147</v>
      </c>
      <c r="B62" s="86" t="s">
        <v>94</v>
      </c>
      <c r="C62" s="86" t="s">
        <v>95</v>
      </c>
      <c r="D62" s="86" t="s">
        <v>183</v>
      </c>
      <c r="E62" s="86" t="s">
        <v>98</v>
      </c>
      <c r="F62" s="86" t="s">
        <v>10</v>
      </c>
      <c r="G62" s="86">
        <v>5</v>
      </c>
      <c r="H62" s="87">
        <v>2.2000000000000002</v>
      </c>
      <c r="I62" s="88" t="s">
        <v>20</v>
      </c>
      <c r="K62">
        <v>0</v>
      </c>
      <c r="L62" s="14">
        <f t="shared" ref="L62:L125" si="2">IF(K62=0,0,IF(K62=-1,-G62,G62*(H62-1)))</f>
        <v>0</v>
      </c>
      <c r="N62" s="14">
        <f t="shared" ref="N62:N125" si="3">+L62+N61</f>
        <v>57.059999999999995</v>
      </c>
    </row>
    <row r="63" spans="1:14">
      <c r="A63" s="60">
        <v>41147</v>
      </c>
      <c r="B63" s="4" t="s">
        <v>94</v>
      </c>
      <c r="C63" s="24" t="s">
        <v>95</v>
      </c>
      <c r="D63" s="24" t="s">
        <v>99</v>
      </c>
      <c r="E63" s="24" t="s">
        <v>184</v>
      </c>
      <c r="F63" s="24" t="s">
        <v>23</v>
      </c>
      <c r="G63" s="24">
        <v>1</v>
      </c>
      <c r="H63" s="25">
        <v>11</v>
      </c>
      <c r="I63" s="26" t="s">
        <v>130</v>
      </c>
      <c r="K63">
        <v>1</v>
      </c>
      <c r="L63" s="14">
        <f t="shared" si="2"/>
        <v>10</v>
      </c>
      <c r="N63" s="14">
        <f t="shared" si="3"/>
        <v>67.06</v>
      </c>
    </row>
    <row r="64" spans="1:14">
      <c r="A64" s="58">
        <v>41147</v>
      </c>
      <c r="B64" s="21" t="s">
        <v>94</v>
      </c>
      <c r="C64" s="21" t="s">
        <v>100</v>
      </c>
      <c r="D64" s="21" t="s">
        <v>106</v>
      </c>
      <c r="E64" s="21" t="s">
        <v>179</v>
      </c>
      <c r="F64" s="21" t="s">
        <v>13</v>
      </c>
      <c r="G64" s="21">
        <v>1</v>
      </c>
      <c r="H64" s="22">
        <v>3.38</v>
      </c>
      <c r="I64" s="23" t="s">
        <v>64</v>
      </c>
      <c r="K64">
        <v>-1</v>
      </c>
      <c r="L64" s="14">
        <f t="shared" si="2"/>
        <v>-1</v>
      </c>
      <c r="N64" s="14">
        <f t="shared" si="3"/>
        <v>66.06</v>
      </c>
    </row>
    <row r="65" spans="1:14">
      <c r="A65" s="55">
        <v>41147</v>
      </c>
      <c r="B65" s="27" t="s">
        <v>155</v>
      </c>
      <c r="C65" s="27" t="s">
        <v>156</v>
      </c>
      <c r="D65" s="27" t="s">
        <v>159</v>
      </c>
      <c r="E65" s="27" t="s">
        <v>160</v>
      </c>
      <c r="F65" s="27" t="s">
        <v>13</v>
      </c>
      <c r="G65" s="27">
        <v>1</v>
      </c>
      <c r="H65" s="28">
        <v>3.26</v>
      </c>
      <c r="I65" s="29" t="s">
        <v>61</v>
      </c>
      <c r="K65">
        <v>-1</v>
      </c>
      <c r="L65" s="14">
        <f t="shared" si="2"/>
        <v>-1</v>
      </c>
      <c r="N65" s="14">
        <f t="shared" si="3"/>
        <v>65.06</v>
      </c>
    </row>
    <row r="66" spans="1:14">
      <c r="A66" s="58">
        <v>41147</v>
      </c>
      <c r="B66" s="21" t="s">
        <v>155</v>
      </c>
      <c r="C66" s="21" t="s">
        <v>156</v>
      </c>
      <c r="D66" s="21" t="s">
        <v>161</v>
      </c>
      <c r="E66" s="21" t="s">
        <v>162</v>
      </c>
      <c r="F66" s="21" t="s">
        <v>13</v>
      </c>
      <c r="G66" s="21">
        <v>1</v>
      </c>
      <c r="H66" s="22">
        <v>3.34</v>
      </c>
      <c r="I66" s="23" t="s">
        <v>190</v>
      </c>
      <c r="K66">
        <v>-1</v>
      </c>
      <c r="L66" s="14">
        <f t="shared" si="2"/>
        <v>-1</v>
      </c>
      <c r="N66" s="14">
        <f t="shared" si="3"/>
        <v>64.06</v>
      </c>
    </row>
    <row r="67" spans="1:14">
      <c r="A67" s="61">
        <v>41147</v>
      </c>
      <c r="B67" s="27" t="s">
        <v>155</v>
      </c>
      <c r="C67" s="27" t="s">
        <v>156</v>
      </c>
      <c r="D67" s="27" t="s">
        <v>163</v>
      </c>
      <c r="E67" s="27" t="s">
        <v>164</v>
      </c>
      <c r="F67" s="27" t="s">
        <v>23</v>
      </c>
      <c r="G67" s="27">
        <v>5</v>
      </c>
      <c r="H67" s="28">
        <v>2.6</v>
      </c>
      <c r="I67" s="29" t="s">
        <v>62</v>
      </c>
      <c r="K67">
        <v>-1</v>
      </c>
      <c r="L67" s="14">
        <f t="shared" si="2"/>
        <v>-5</v>
      </c>
      <c r="N67" s="14">
        <f t="shared" si="3"/>
        <v>59.06</v>
      </c>
    </row>
    <row r="68" spans="1:14">
      <c r="A68" s="61">
        <v>41148</v>
      </c>
      <c r="B68" s="6" t="s">
        <v>94</v>
      </c>
      <c r="C68" s="6" t="s">
        <v>95</v>
      </c>
      <c r="D68" s="6" t="s">
        <v>186</v>
      </c>
      <c r="E68" s="6" t="s">
        <v>185</v>
      </c>
      <c r="F68" s="6" t="s">
        <v>16</v>
      </c>
      <c r="G68" s="6">
        <v>3</v>
      </c>
      <c r="H68" s="12">
        <v>6.3</v>
      </c>
      <c r="I68" s="7" t="s">
        <v>131</v>
      </c>
      <c r="K68">
        <v>-1</v>
      </c>
      <c r="L68" s="14">
        <f t="shared" si="2"/>
        <v>-3</v>
      </c>
      <c r="N68" s="14">
        <f t="shared" si="3"/>
        <v>56.06</v>
      </c>
    </row>
    <row r="69" spans="1:14">
      <c r="A69" s="60">
        <v>41152</v>
      </c>
      <c r="B69" s="4" t="s">
        <v>51</v>
      </c>
      <c r="C69" s="4" t="s">
        <v>7</v>
      </c>
      <c r="D69" s="4" t="s">
        <v>218</v>
      </c>
      <c r="E69" s="4" t="s">
        <v>128</v>
      </c>
      <c r="F69" s="4" t="s">
        <v>23</v>
      </c>
      <c r="G69" s="4">
        <v>5</v>
      </c>
      <c r="H69" s="11">
        <v>3.35</v>
      </c>
      <c r="I69" s="5" t="s">
        <v>18</v>
      </c>
      <c r="K69">
        <v>1</v>
      </c>
      <c r="L69" s="14">
        <f t="shared" si="2"/>
        <v>11.75</v>
      </c>
      <c r="N69" s="14">
        <f t="shared" si="3"/>
        <v>67.81</v>
      </c>
    </row>
    <row r="70" spans="1:14">
      <c r="A70" s="58">
        <v>41152</v>
      </c>
      <c r="B70" s="21" t="s">
        <v>50</v>
      </c>
      <c r="C70" s="21" t="s">
        <v>142</v>
      </c>
      <c r="D70" s="21" t="s">
        <v>146</v>
      </c>
      <c r="E70" s="21" t="s">
        <v>207</v>
      </c>
      <c r="F70" s="21" t="s">
        <v>23</v>
      </c>
      <c r="G70" s="21">
        <v>5</v>
      </c>
      <c r="H70" s="22">
        <v>1.9</v>
      </c>
      <c r="I70" s="23" t="s">
        <v>62</v>
      </c>
      <c r="K70">
        <v>-1</v>
      </c>
      <c r="L70" s="14">
        <f t="shared" si="2"/>
        <v>-5</v>
      </c>
      <c r="N70" s="14">
        <f t="shared" si="3"/>
        <v>62.81</v>
      </c>
    </row>
    <row r="71" spans="1:14">
      <c r="A71" s="61">
        <v>41153</v>
      </c>
      <c r="B71" s="6" t="s">
        <v>94</v>
      </c>
      <c r="C71" s="27" t="s">
        <v>95</v>
      </c>
      <c r="D71" s="27" t="s">
        <v>96</v>
      </c>
      <c r="E71" s="27" t="s">
        <v>195</v>
      </c>
      <c r="F71" s="27" t="s">
        <v>16</v>
      </c>
      <c r="G71" s="27">
        <v>5</v>
      </c>
      <c r="H71" s="28">
        <v>3.95</v>
      </c>
      <c r="I71" s="29" t="s">
        <v>61</v>
      </c>
      <c r="K71">
        <v>-1</v>
      </c>
      <c r="L71" s="14">
        <f t="shared" si="2"/>
        <v>-5</v>
      </c>
      <c r="N71" s="14">
        <f t="shared" si="3"/>
        <v>57.81</v>
      </c>
    </row>
    <row r="72" spans="1:14">
      <c r="A72" s="61">
        <v>41153</v>
      </c>
      <c r="B72" s="27" t="s">
        <v>94</v>
      </c>
      <c r="C72" s="27" t="s">
        <v>95</v>
      </c>
      <c r="D72" s="27" t="s">
        <v>197</v>
      </c>
      <c r="E72" s="27" t="s">
        <v>97</v>
      </c>
      <c r="F72" s="27" t="s">
        <v>23</v>
      </c>
      <c r="G72" s="27">
        <v>5</v>
      </c>
      <c r="H72" s="28">
        <v>2.91</v>
      </c>
      <c r="I72" s="29" t="s">
        <v>62</v>
      </c>
      <c r="K72">
        <v>-1</v>
      </c>
      <c r="L72" s="14">
        <f t="shared" si="2"/>
        <v>-5</v>
      </c>
      <c r="N72" s="14">
        <f t="shared" si="3"/>
        <v>52.81</v>
      </c>
    </row>
    <row r="73" spans="1:14">
      <c r="A73" s="78">
        <v>41153</v>
      </c>
      <c r="B73" s="86" t="s">
        <v>94</v>
      </c>
      <c r="C73" s="86" t="s">
        <v>100</v>
      </c>
      <c r="D73" s="86" t="s">
        <v>178</v>
      </c>
      <c r="E73" s="86" t="s">
        <v>108</v>
      </c>
      <c r="F73" s="86" t="s">
        <v>25</v>
      </c>
      <c r="G73" s="86">
        <v>5</v>
      </c>
      <c r="H73" s="87">
        <v>3</v>
      </c>
      <c r="I73" s="88" t="s">
        <v>37</v>
      </c>
      <c r="K73">
        <v>0</v>
      </c>
      <c r="L73" s="14">
        <f t="shared" si="2"/>
        <v>0</v>
      </c>
      <c r="N73" s="14">
        <f t="shared" si="3"/>
        <v>52.81</v>
      </c>
    </row>
    <row r="74" spans="1:14">
      <c r="A74" s="56">
        <v>41153</v>
      </c>
      <c r="B74" s="24" t="s">
        <v>155</v>
      </c>
      <c r="C74" s="24" t="s">
        <v>165</v>
      </c>
      <c r="D74" s="24" t="s">
        <v>214</v>
      </c>
      <c r="E74" s="24" t="s">
        <v>215</v>
      </c>
      <c r="F74" s="24" t="s">
        <v>25</v>
      </c>
      <c r="G74" s="24">
        <v>5</v>
      </c>
      <c r="H74" s="25">
        <v>2.1</v>
      </c>
      <c r="I74" s="26" t="s">
        <v>187</v>
      </c>
      <c r="K74">
        <v>1</v>
      </c>
      <c r="L74" s="14">
        <f t="shared" si="2"/>
        <v>5.5</v>
      </c>
      <c r="N74" s="14">
        <f t="shared" si="3"/>
        <v>58.31</v>
      </c>
    </row>
    <row r="75" spans="1:14">
      <c r="A75" s="56">
        <v>41154</v>
      </c>
      <c r="B75" s="24" t="s">
        <v>94</v>
      </c>
      <c r="C75" s="24" t="s">
        <v>95</v>
      </c>
      <c r="D75" s="24" t="s">
        <v>204</v>
      </c>
      <c r="E75" s="24" t="s">
        <v>205</v>
      </c>
      <c r="F75" s="24" t="s">
        <v>23</v>
      </c>
      <c r="G75" s="24">
        <v>5</v>
      </c>
      <c r="H75" s="25">
        <v>2.2999999999999998</v>
      </c>
      <c r="I75" s="26" t="s">
        <v>134</v>
      </c>
      <c r="K75">
        <v>1</v>
      </c>
      <c r="L75" s="14">
        <f t="shared" si="2"/>
        <v>6.4999999999999991</v>
      </c>
      <c r="N75" s="14">
        <f t="shared" si="3"/>
        <v>64.81</v>
      </c>
    </row>
    <row r="76" spans="1:14">
      <c r="A76" s="58">
        <v>41154</v>
      </c>
      <c r="B76" s="21" t="s">
        <v>112</v>
      </c>
      <c r="C76" s="21" t="s">
        <v>111</v>
      </c>
      <c r="D76" s="21" t="s">
        <v>118</v>
      </c>
      <c r="E76" s="21" t="s">
        <v>113</v>
      </c>
      <c r="F76" s="21" t="s">
        <v>23</v>
      </c>
      <c r="G76" s="21">
        <v>3</v>
      </c>
      <c r="H76" s="22">
        <v>2.15</v>
      </c>
      <c r="I76" s="23" t="s">
        <v>222</v>
      </c>
      <c r="K76">
        <v>-1</v>
      </c>
      <c r="L76" s="14">
        <f t="shared" si="2"/>
        <v>-3</v>
      </c>
      <c r="N76" s="14">
        <f t="shared" si="3"/>
        <v>61.81</v>
      </c>
    </row>
    <row r="77" spans="1:14">
      <c r="A77" s="61">
        <v>41154</v>
      </c>
      <c r="B77" s="27" t="s">
        <v>155</v>
      </c>
      <c r="C77" s="27" t="s">
        <v>156</v>
      </c>
      <c r="D77" s="27" t="s">
        <v>158</v>
      </c>
      <c r="E77" s="27" t="s">
        <v>216</v>
      </c>
      <c r="F77" s="27" t="s">
        <v>23</v>
      </c>
      <c r="G77" s="27">
        <v>3</v>
      </c>
      <c r="H77" s="28">
        <v>5.48</v>
      </c>
      <c r="I77" s="29" t="s">
        <v>38</v>
      </c>
      <c r="K77">
        <v>-1</v>
      </c>
      <c r="L77" s="14">
        <f t="shared" si="2"/>
        <v>-3</v>
      </c>
      <c r="N77" s="14">
        <f t="shared" si="3"/>
        <v>58.81</v>
      </c>
    </row>
    <row r="78" spans="1:14">
      <c r="A78" s="58">
        <v>41154</v>
      </c>
      <c r="B78" s="21" t="s">
        <v>155</v>
      </c>
      <c r="C78" s="21" t="s">
        <v>156</v>
      </c>
      <c r="D78" s="21" t="s">
        <v>162</v>
      </c>
      <c r="E78" s="21" t="s">
        <v>157</v>
      </c>
      <c r="F78" s="21" t="s">
        <v>13</v>
      </c>
      <c r="G78" s="21">
        <v>1</v>
      </c>
      <c r="H78" s="22">
        <v>3.67</v>
      </c>
      <c r="I78" s="23" t="s">
        <v>130</v>
      </c>
      <c r="K78">
        <v>-1</v>
      </c>
      <c r="L78" s="14">
        <f t="shared" si="2"/>
        <v>-1</v>
      </c>
      <c r="N78" s="14">
        <f t="shared" si="3"/>
        <v>57.81</v>
      </c>
    </row>
    <row r="79" spans="1:14">
      <c r="A79" s="61">
        <v>41160</v>
      </c>
      <c r="B79" s="27" t="s">
        <v>94</v>
      </c>
      <c r="C79" s="27" t="s">
        <v>100</v>
      </c>
      <c r="D79" s="27" t="s">
        <v>101</v>
      </c>
      <c r="E79" s="27" t="s">
        <v>178</v>
      </c>
      <c r="F79" s="27" t="s">
        <v>23</v>
      </c>
      <c r="G79" s="27">
        <v>5</v>
      </c>
      <c r="H79" s="28">
        <v>2.15</v>
      </c>
      <c r="I79" s="29" t="s">
        <v>37</v>
      </c>
      <c r="K79">
        <v>-1</v>
      </c>
      <c r="L79" s="14">
        <f t="shared" si="2"/>
        <v>-5</v>
      </c>
      <c r="N79" s="14">
        <f t="shared" si="3"/>
        <v>52.81</v>
      </c>
    </row>
    <row r="80" spans="1:14">
      <c r="A80" s="58">
        <v>41160</v>
      </c>
      <c r="B80" s="21" t="s">
        <v>94</v>
      </c>
      <c r="C80" s="21" t="s">
        <v>100</v>
      </c>
      <c r="D80" s="21" t="s">
        <v>224</v>
      </c>
      <c r="E80" s="21" t="s">
        <v>103</v>
      </c>
      <c r="F80" s="21" t="s">
        <v>13</v>
      </c>
      <c r="G80" s="21">
        <v>1</v>
      </c>
      <c r="H80" s="22">
        <v>3.49</v>
      </c>
      <c r="I80" s="23" t="s">
        <v>62</v>
      </c>
      <c r="K80">
        <v>-1</v>
      </c>
      <c r="L80" s="14">
        <f t="shared" si="2"/>
        <v>-1</v>
      </c>
      <c r="N80" s="14">
        <f t="shared" si="3"/>
        <v>51.81</v>
      </c>
    </row>
    <row r="81" spans="1:14">
      <c r="A81" s="61">
        <v>41167</v>
      </c>
      <c r="B81" s="27" t="s">
        <v>51</v>
      </c>
      <c r="C81" s="27" t="s">
        <v>52</v>
      </c>
      <c r="D81" s="27" t="s">
        <v>168</v>
      </c>
      <c r="E81" s="27" t="s">
        <v>126</v>
      </c>
      <c r="F81" s="27" t="s">
        <v>23</v>
      </c>
      <c r="G81" s="27">
        <v>5</v>
      </c>
      <c r="H81" s="28">
        <v>3</v>
      </c>
      <c r="I81" s="29" t="s">
        <v>37</v>
      </c>
      <c r="K81">
        <v>-1</v>
      </c>
      <c r="L81" s="14">
        <f t="shared" si="2"/>
        <v>-5</v>
      </c>
      <c r="N81" s="14">
        <f t="shared" si="3"/>
        <v>46.81</v>
      </c>
    </row>
    <row r="82" spans="1:14">
      <c r="A82" s="58">
        <v>41167</v>
      </c>
      <c r="B82" s="21" t="s">
        <v>94</v>
      </c>
      <c r="C82" s="21" t="s">
        <v>95</v>
      </c>
      <c r="D82" s="21" t="s">
        <v>99</v>
      </c>
      <c r="E82" s="21" t="s">
        <v>233</v>
      </c>
      <c r="F82" s="21" t="s">
        <v>238</v>
      </c>
      <c r="G82" s="21">
        <v>1</v>
      </c>
      <c r="H82" s="22">
        <v>4</v>
      </c>
      <c r="I82" s="23" t="s">
        <v>38</v>
      </c>
      <c r="K82">
        <v>-1</v>
      </c>
      <c r="L82" s="14">
        <f t="shared" si="2"/>
        <v>-1</v>
      </c>
      <c r="N82" s="14">
        <f t="shared" si="3"/>
        <v>45.81</v>
      </c>
    </row>
    <row r="83" spans="1:14">
      <c r="A83" s="55">
        <v>41167</v>
      </c>
      <c r="B83" s="27" t="s">
        <v>94</v>
      </c>
      <c r="C83" s="27" t="s">
        <v>100</v>
      </c>
      <c r="D83" s="27" t="s">
        <v>236</v>
      </c>
      <c r="E83" s="27" t="s">
        <v>237</v>
      </c>
      <c r="F83" s="27" t="s">
        <v>25</v>
      </c>
      <c r="G83" s="27">
        <v>5</v>
      </c>
      <c r="H83" s="28">
        <v>2.5099999999999998</v>
      </c>
      <c r="I83" s="29" t="s">
        <v>130</v>
      </c>
      <c r="K83">
        <v>-1</v>
      </c>
      <c r="L83" s="14">
        <f t="shared" si="2"/>
        <v>-5</v>
      </c>
      <c r="N83" s="14">
        <f t="shared" si="3"/>
        <v>40.81</v>
      </c>
    </row>
    <row r="84" spans="1:14">
      <c r="A84" s="56">
        <v>41167</v>
      </c>
      <c r="B84" s="24" t="s">
        <v>94</v>
      </c>
      <c r="C84" s="24" t="s">
        <v>100</v>
      </c>
      <c r="D84" s="24" t="s">
        <v>105</v>
      </c>
      <c r="E84" s="24" t="s">
        <v>102</v>
      </c>
      <c r="F84" s="24" t="s">
        <v>16</v>
      </c>
      <c r="G84" s="24">
        <v>5</v>
      </c>
      <c r="H84" s="25">
        <v>3.45</v>
      </c>
      <c r="I84" s="26" t="s">
        <v>246</v>
      </c>
      <c r="K84">
        <v>1</v>
      </c>
      <c r="L84" s="14">
        <f t="shared" si="2"/>
        <v>12.25</v>
      </c>
      <c r="N84" s="14">
        <f t="shared" si="3"/>
        <v>53.06</v>
      </c>
    </row>
    <row r="85" spans="1:14">
      <c r="A85" s="59">
        <v>41167</v>
      </c>
      <c r="B85" s="8" t="s">
        <v>94</v>
      </c>
      <c r="C85" s="8" t="s">
        <v>100</v>
      </c>
      <c r="D85" s="8" t="s">
        <v>107</v>
      </c>
      <c r="E85" s="8" t="s">
        <v>178</v>
      </c>
      <c r="F85" s="8" t="s">
        <v>23</v>
      </c>
      <c r="G85" s="8">
        <v>5</v>
      </c>
      <c r="H85" s="13">
        <v>2.4500000000000002</v>
      </c>
      <c r="I85" s="9" t="s">
        <v>61</v>
      </c>
      <c r="K85">
        <v>1</v>
      </c>
      <c r="L85" s="14">
        <f t="shared" si="2"/>
        <v>7.2500000000000009</v>
      </c>
      <c r="N85" s="14">
        <f t="shared" si="3"/>
        <v>60.31</v>
      </c>
    </row>
    <row r="86" spans="1:14">
      <c r="A86" s="60">
        <v>41167</v>
      </c>
      <c r="B86" s="4" t="s">
        <v>155</v>
      </c>
      <c r="C86" s="24" t="s">
        <v>165</v>
      </c>
      <c r="D86" s="24" t="s">
        <v>214</v>
      </c>
      <c r="E86" s="24" t="s">
        <v>240</v>
      </c>
      <c r="F86" s="24" t="s">
        <v>10</v>
      </c>
      <c r="G86" s="24">
        <v>5</v>
      </c>
      <c r="H86" s="25">
        <v>2.42</v>
      </c>
      <c r="I86" s="26" t="s">
        <v>61</v>
      </c>
      <c r="K86">
        <v>1</v>
      </c>
      <c r="L86" s="14">
        <f t="shared" si="2"/>
        <v>7.1</v>
      </c>
      <c r="N86" s="14">
        <f t="shared" si="3"/>
        <v>67.41</v>
      </c>
    </row>
    <row r="87" spans="1:14">
      <c r="A87" s="61">
        <v>41167</v>
      </c>
      <c r="B87" s="27" t="s">
        <v>155</v>
      </c>
      <c r="C87" s="27" t="s">
        <v>165</v>
      </c>
      <c r="D87" s="27" t="s">
        <v>232</v>
      </c>
      <c r="E87" s="27" t="s">
        <v>225</v>
      </c>
      <c r="F87" s="27" t="s">
        <v>16</v>
      </c>
      <c r="G87" s="27">
        <v>5</v>
      </c>
      <c r="H87" s="28">
        <v>4.59</v>
      </c>
      <c r="I87" s="29" t="s">
        <v>20</v>
      </c>
      <c r="K87">
        <v>-1</v>
      </c>
      <c r="L87" s="14">
        <f t="shared" si="2"/>
        <v>-5</v>
      </c>
      <c r="N87" s="14">
        <f t="shared" si="3"/>
        <v>62.41</v>
      </c>
    </row>
    <row r="88" spans="1:14">
      <c r="A88" s="56">
        <v>41167</v>
      </c>
      <c r="B88" s="24" t="s">
        <v>155</v>
      </c>
      <c r="C88" s="24" t="s">
        <v>165</v>
      </c>
      <c r="D88" s="24" t="s">
        <v>241</v>
      </c>
      <c r="E88" s="24" t="s">
        <v>166</v>
      </c>
      <c r="F88" s="24" t="s">
        <v>13</v>
      </c>
      <c r="G88" s="24">
        <v>1</v>
      </c>
      <c r="H88" s="25">
        <v>3.21</v>
      </c>
      <c r="I88" s="26" t="s">
        <v>19</v>
      </c>
      <c r="K88">
        <v>1</v>
      </c>
      <c r="L88" s="14">
        <f t="shared" si="2"/>
        <v>2.21</v>
      </c>
      <c r="N88" s="14">
        <f t="shared" si="3"/>
        <v>64.61999999999999</v>
      </c>
    </row>
    <row r="89" spans="1:14">
      <c r="A89" s="55">
        <v>41168</v>
      </c>
      <c r="B89" s="27" t="s">
        <v>51</v>
      </c>
      <c r="C89" s="27" t="s">
        <v>52</v>
      </c>
      <c r="D89" s="27" t="s">
        <v>54</v>
      </c>
      <c r="E89" s="27" t="s">
        <v>169</v>
      </c>
      <c r="F89" s="27" t="s">
        <v>121</v>
      </c>
      <c r="G89" s="27">
        <v>1</v>
      </c>
      <c r="H89" s="28">
        <v>8</v>
      </c>
      <c r="I89" s="29" t="s">
        <v>61</v>
      </c>
      <c r="K89">
        <v>-1</v>
      </c>
      <c r="L89" s="14">
        <f t="shared" si="2"/>
        <v>-1</v>
      </c>
      <c r="N89" s="14">
        <f t="shared" si="3"/>
        <v>63.61999999999999</v>
      </c>
    </row>
    <row r="90" spans="1:14">
      <c r="A90" s="58">
        <v>41168</v>
      </c>
      <c r="B90" s="21" t="s">
        <v>50</v>
      </c>
      <c r="C90" s="21" t="s">
        <v>17</v>
      </c>
      <c r="D90" s="21" t="s">
        <v>32</v>
      </c>
      <c r="E90" s="21" t="s">
        <v>29</v>
      </c>
      <c r="F90" s="21" t="s">
        <v>16</v>
      </c>
      <c r="G90" s="21">
        <v>5</v>
      </c>
      <c r="H90" s="22">
        <v>7</v>
      </c>
      <c r="I90" s="23" t="s">
        <v>61</v>
      </c>
      <c r="K90">
        <v>-1</v>
      </c>
      <c r="L90" s="14">
        <f t="shared" si="2"/>
        <v>-5</v>
      </c>
      <c r="N90" s="14">
        <f t="shared" si="3"/>
        <v>58.61999999999999</v>
      </c>
    </row>
    <row r="91" spans="1:14">
      <c r="A91" s="61">
        <v>41168</v>
      </c>
      <c r="B91" s="27" t="s">
        <v>94</v>
      </c>
      <c r="C91" s="27" t="s">
        <v>100</v>
      </c>
      <c r="D91" s="27" t="s">
        <v>235</v>
      </c>
      <c r="E91" s="27" t="s">
        <v>110</v>
      </c>
      <c r="F91" s="27" t="s">
        <v>16</v>
      </c>
      <c r="G91" s="27">
        <v>5</v>
      </c>
      <c r="H91" s="12">
        <v>4.0599999999999996</v>
      </c>
      <c r="I91" s="7" t="s">
        <v>247</v>
      </c>
      <c r="K91">
        <v>-1</v>
      </c>
      <c r="L91" s="14">
        <f t="shared" si="2"/>
        <v>-5</v>
      </c>
      <c r="N91" s="14">
        <f t="shared" si="3"/>
        <v>53.61999999999999</v>
      </c>
    </row>
    <row r="92" spans="1:14">
      <c r="A92" s="59">
        <v>41168</v>
      </c>
      <c r="B92" s="8" t="s">
        <v>155</v>
      </c>
      <c r="C92" s="8" t="s">
        <v>156</v>
      </c>
      <c r="D92" s="8" t="s">
        <v>243</v>
      </c>
      <c r="E92" s="8" t="s">
        <v>160</v>
      </c>
      <c r="F92" s="8" t="s">
        <v>36</v>
      </c>
      <c r="G92" s="8">
        <v>5</v>
      </c>
      <c r="H92" s="13">
        <v>3.15</v>
      </c>
      <c r="I92" s="9" t="s">
        <v>63</v>
      </c>
      <c r="K92">
        <v>1</v>
      </c>
      <c r="L92" s="14">
        <f t="shared" si="2"/>
        <v>10.75</v>
      </c>
      <c r="N92" s="14">
        <f t="shared" si="3"/>
        <v>64.36999999999999</v>
      </c>
    </row>
    <row r="93" spans="1:14">
      <c r="A93" s="58">
        <v>41169</v>
      </c>
      <c r="B93" s="69" t="s">
        <v>94</v>
      </c>
      <c r="C93" s="69" t="s">
        <v>95</v>
      </c>
      <c r="D93" s="69" t="s">
        <v>234</v>
      </c>
      <c r="E93" s="69" t="s">
        <v>181</v>
      </c>
      <c r="F93" s="69" t="s">
        <v>13</v>
      </c>
      <c r="G93" s="69">
        <v>1</v>
      </c>
      <c r="H93" s="73">
        <v>3.6</v>
      </c>
      <c r="I93" s="75" t="s">
        <v>62</v>
      </c>
      <c r="K93">
        <v>-1</v>
      </c>
      <c r="L93" s="14">
        <f t="shared" si="2"/>
        <v>-1</v>
      </c>
      <c r="N93" s="14">
        <f t="shared" si="3"/>
        <v>63.36999999999999</v>
      </c>
    </row>
    <row r="94" spans="1:14">
      <c r="A94" s="93">
        <v>41169</v>
      </c>
      <c r="B94" s="76" t="s">
        <v>112</v>
      </c>
      <c r="C94" s="76" t="s">
        <v>111</v>
      </c>
      <c r="D94" s="76" t="s">
        <v>175</v>
      </c>
      <c r="E94" s="76" t="s">
        <v>248</v>
      </c>
      <c r="F94" s="76" t="s">
        <v>25</v>
      </c>
      <c r="G94" s="76">
        <v>5</v>
      </c>
      <c r="H94" s="94">
        <v>4.8499999999999996</v>
      </c>
      <c r="I94" s="95" t="s">
        <v>19</v>
      </c>
      <c r="K94">
        <v>0</v>
      </c>
      <c r="L94" s="14">
        <f t="shared" si="2"/>
        <v>0</v>
      </c>
      <c r="N94" s="14">
        <f t="shared" si="3"/>
        <v>63.36999999999999</v>
      </c>
    </row>
    <row r="95" spans="1:14">
      <c r="A95" s="58">
        <v>41170</v>
      </c>
      <c r="B95" s="21" t="s">
        <v>112</v>
      </c>
      <c r="C95" s="21" t="s">
        <v>122</v>
      </c>
      <c r="D95" s="21" t="s">
        <v>255</v>
      </c>
      <c r="E95" s="21" t="s">
        <v>256</v>
      </c>
      <c r="F95" s="21" t="s">
        <v>16</v>
      </c>
      <c r="G95" s="21">
        <v>5</v>
      </c>
      <c r="H95" s="22">
        <v>8</v>
      </c>
      <c r="I95" s="23" t="s">
        <v>130</v>
      </c>
      <c r="K95">
        <v>-1</v>
      </c>
      <c r="L95" s="14">
        <f t="shared" si="2"/>
        <v>-5</v>
      </c>
      <c r="N95" s="14">
        <f t="shared" si="3"/>
        <v>58.36999999999999</v>
      </c>
    </row>
    <row r="96" spans="1:14">
      <c r="A96" s="61">
        <v>41170</v>
      </c>
      <c r="B96" s="6" t="s">
        <v>112</v>
      </c>
      <c r="C96" s="27" t="s">
        <v>122</v>
      </c>
      <c r="D96" s="27" t="s">
        <v>176</v>
      </c>
      <c r="E96" s="27" t="s">
        <v>252</v>
      </c>
      <c r="F96" s="27" t="s">
        <v>23</v>
      </c>
      <c r="G96" s="27">
        <v>5</v>
      </c>
      <c r="H96" s="28">
        <v>2.6</v>
      </c>
      <c r="I96" s="29" t="s">
        <v>63</v>
      </c>
      <c r="K96">
        <v>-1</v>
      </c>
      <c r="L96" s="14">
        <f t="shared" si="2"/>
        <v>-5</v>
      </c>
      <c r="N96" s="14">
        <f t="shared" si="3"/>
        <v>53.36999999999999</v>
      </c>
    </row>
    <row r="97" spans="1:14">
      <c r="A97" s="61">
        <v>41171</v>
      </c>
      <c r="B97" s="6" t="s">
        <v>112</v>
      </c>
      <c r="C97" s="6" t="s">
        <v>122</v>
      </c>
      <c r="D97" s="6" t="s">
        <v>254</v>
      </c>
      <c r="E97" s="6" t="s">
        <v>177</v>
      </c>
      <c r="F97" s="6" t="s">
        <v>23</v>
      </c>
      <c r="G97" s="6">
        <v>5</v>
      </c>
      <c r="H97" s="12">
        <v>2.4</v>
      </c>
      <c r="I97" s="7" t="s">
        <v>222</v>
      </c>
      <c r="K97">
        <v>-1</v>
      </c>
      <c r="L97" s="14">
        <f t="shared" si="2"/>
        <v>-5</v>
      </c>
      <c r="N97" s="14">
        <f t="shared" si="3"/>
        <v>48.36999999999999</v>
      </c>
    </row>
    <row r="98" spans="1:14">
      <c r="A98" s="61">
        <v>41174</v>
      </c>
      <c r="B98" s="6" t="s">
        <v>94</v>
      </c>
      <c r="C98" s="6" t="s">
        <v>95</v>
      </c>
      <c r="D98" s="27" t="s">
        <v>96</v>
      </c>
      <c r="E98" s="27" t="s">
        <v>99</v>
      </c>
      <c r="F98" s="27" t="s">
        <v>16</v>
      </c>
      <c r="G98" s="6">
        <v>5</v>
      </c>
      <c r="H98" s="12">
        <v>4.4000000000000004</v>
      </c>
      <c r="I98" s="7" t="s">
        <v>130</v>
      </c>
      <c r="K98">
        <v>-1</v>
      </c>
      <c r="L98" s="14">
        <f t="shared" si="2"/>
        <v>-5</v>
      </c>
      <c r="N98" s="14">
        <f t="shared" si="3"/>
        <v>43.36999999999999</v>
      </c>
    </row>
    <row r="99" spans="1:14">
      <c r="A99" s="58">
        <v>41174</v>
      </c>
      <c r="B99" s="21" t="s">
        <v>94</v>
      </c>
      <c r="C99" s="21" t="s">
        <v>100</v>
      </c>
      <c r="D99" s="21" t="s">
        <v>110</v>
      </c>
      <c r="E99" s="21" t="s">
        <v>103</v>
      </c>
      <c r="F99" s="21" t="s">
        <v>23</v>
      </c>
      <c r="G99" s="21">
        <v>5</v>
      </c>
      <c r="H99" s="22">
        <v>3.24</v>
      </c>
      <c r="I99" s="23" t="s">
        <v>19</v>
      </c>
      <c r="K99">
        <v>-1</v>
      </c>
      <c r="L99" s="14">
        <f t="shared" si="2"/>
        <v>-5</v>
      </c>
      <c r="N99" s="14">
        <f t="shared" si="3"/>
        <v>38.36999999999999</v>
      </c>
    </row>
    <row r="100" spans="1:14">
      <c r="A100" s="61">
        <v>41174</v>
      </c>
      <c r="B100" s="27" t="s">
        <v>94</v>
      </c>
      <c r="C100" s="27" t="s">
        <v>100</v>
      </c>
      <c r="D100" s="27" t="s">
        <v>102</v>
      </c>
      <c r="E100" s="27" t="s">
        <v>179</v>
      </c>
      <c r="F100" s="27" t="s">
        <v>16</v>
      </c>
      <c r="G100" s="27">
        <v>5</v>
      </c>
      <c r="H100" s="28">
        <v>2.6</v>
      </c>
      <c r="I100" s="29" t="s">
        <v>37</v>
      </c>
      <c r="K100">
        <v>-1</v>
      </c>
      <c r="L100" s="14">
        <f t="shared" si="2"/>
        <v>-5</v>
      </c>
      <c r="N100" s="14">
        <f t="shared" si="3"/>
        <v>33.36999999999999</v>
      </c>
    </row>
    <row r="101" spans="1:14">
      <c r="A101" s="60">
        <v>41174</v>
      </c>
      <c r="B101" s="24" t="s">
        <v>94</v>
      </c>
      <c r="C101" s="24" t="s">
        <v>100</v>
      </c>
      <c r="D101" s="24" t="s">
        <v>259</v>
      </c>
      <c r="E101" s="24" t="s">
        <v>104</v>
      </c>
      <c r="F101" s="24" t="s">
        <v>16</v>
      </c>
      <c r="G101" s="24">
        <v>5</v>
      </c>
      <c r="H101" s="25">
        <v>2.2999999999999998</v>
      </c>
      <c r="I101" s="26" t="s">
        <v>262</v>
      </c>
      <c r="K101">
        <v>1</v>
      </c>
      <c r="L101" s="14">
        <f t="shared" si="2"/>
        <v>6.4999999999999991</v>
      </c>
      <c r="N101" s="14">
        <f t="shared" si="3"/>
        <v>39.86999999999999</v>
      </c>
    </row>
    <row r="102" spans="1:14">
      <c r="A102" s="56">
        <v>41174</v>
      </c>
      <c r="B102" s="24" t="s">
        <v>94</v>
      </c>
      <c r="C102" s="24" t="s">
        <v>100</v>
      </c>
      <c r="D102" s="24" t="s">
        <v>237</v>
      </c>
      <c r="E102" s="24" t="s">
        <v>235</v>
      </c>
      <c r="F102" s="24" t="s">
        <v>23</v>
      </c>
      <c r="G102" s="24">
        <v>5</v>
      </c>
      <c r="H102" s="25">
        <v>2.1</v>
      </c>
      <c r="I102" s="26" t="s">
        <v>61</v>
      </c>
      <c r="K102">
        <v>1</v>
      </c>
      <c r="L102" s="14">
        <f t="shared" si="2"/>
        <v>5.5</v>
      </c>
      <c r="N102" s="14">
        <f t="shared" si="3"/>
        <v>45.36999999999999</v>
      </c>
    </row>
    <row r="103" spans="1:14">
      <c r="A103" s="59">
        <v>41175</v>
      </c>
      <c r="B103" s="8" t="s">
        <v>94</v>
      </c>
      <c r="C103" s="8" t="s">
        <v>95</v>
      </c>
      <c r="D103" s="8" t="s">
        <v>204</v>
      </c>
      <c r="E103" s="8" t="s">
        <v>261</v>
      </c>
      <c r="F103" s="8" t="s">
        <v>23</v>
      </c>
      <c r="G103" s="8">
        <v>5</v>
      </c>
      <c r="H103" s="13">
        <v>2.33</v>
      </c>
      <c r="I103" s="9" t="s">
        <v>130</v>
      </c>
      <c r="K103">
        <v>1</v>
      </c>
      <c r="L103" s="14">
        <f t="shared" si="2"/>
        <v>6.65</v>
      </c>
      <c r="N103" s="14">
        <f t="shared" si="3"/>
        <v>52.019999999999989</v>
      </c>
    </row>
    <row r="104" spans="1:14">
      <c r="A104" s="61">
        <v>41177</v>
      </c>
      <c r="B104" s="6" t="s">
        <v>155</v>
      </c>
      <c r="C104" s="27" t="s">
        <v>156</v>
      </c>
      <c r="D104" s="27" t="s">
        <v>157</v>
      </c>
      <c r="E104" s="27" t="s">
        <v>216</v>
      </c>
      <c r="F104" s="27" t="s">
        <v>16</v>
      </c>
      <c r="G104" s="27">
        <v>5</v>
      </c>
      <c r="H104" s="28">
        <v>2.15</v>
      </c>
      <c r="I104" s="29" t="s">
        <v>37</v>
      </c>
      <c r="K104">
        <v>-1</v>
      </c>
      <c r="L104" s="14">
        <f t="shared" si="2"/>
        <v>-5</v>
      </c>
      <c r="N104" s="14">
        <f t="shared" si="3"/>
        <v>47.019999999999989</v>
      </c>
    </row>
    <row r="105" spans="1:14">
      <c r="A105" s="60">
        <v>41178</v>
      </c>
      <c r="B105" s="4" t="s">
        <v>155</v>
      </c>
      <c r="C105" s="4" t="s">
        <v>156</v>
      </c>
      <c r="D105" s="4" t="s">
        <v>263</v>
      </c>
      <c r="E105" s="4" t="s">
        <v>161</v>
      </c>
      <c r="F105" s="4" t="s">
        <v>23</v>
      </c>
      <c r="G105" s="4">
        <v>5</v>
      </c>
      <c r="H105" s="11">
        <v>2.6</v>
      </c>
      <c r="I105" s="5" t="s">
        <v>18</v>
      </c>
      <c r="K105">
        <v>1</v>
      </c>
      <c r="L105" s="14">
        <f t="shared" si="2"/>
        <v>8</v>
      </c>
      <c r="N105" s="14">
        <f t="shared" si="3"/>
        <v>55.019999999999989</v>
      </c>
    </row>
    <row r="106" spans="1:14">
      <c r="A106" s="59">
        <v>41180</v>
      </c>
      <c r="B106" s="8" t="s">
        <v>51</v>
      </c>
      <c r="C106" s="8" t="s">
        <v>52</v>
      </c>
      <c r="D106" s="8" t="s">
        <v>53</v>
      </c>
      <c r="E106" s="8" t="s">
        <v>58</v>
      </c>
      <c r="F106" s="8" t="s">
        <v>23</v>
      </c>
      <c r="G106" s="8">
        <v>5</v>
      </c>
      <c r="H106" s="13">
        <v>2.85</v>
      </c>
      <c r="I106" s="9" t="s">
        <v>61</v>
      </c>
      <c r="K106">
        <v>1</v>
      </c>
      <c r="L106" s="14">
        <f t="shared" si="2"/>
        <v>9.25</v>
      </c>
      <c r="N106" s="14">
        <f t="shared" si="3"/>
        <v>64.269999999999982</v>
      </c>
    </row>
    <row r="107" spans="1:14">
      <c r="A107" s="61">
        <v>41180</v>
      </c>
      <c r="B107" s="6" t="s">
        <v>51</v>
      </c>
      <c r="C107" s="6" t="s">
        <v>7</v>
      </c>
      <c r="D107" s="6" t="s">
        <v>12</v>
      </c>
      <c r="E107" s="6" t="s">
        <v>21</v>
      </c>
      <c r="F107" s="6" t="s">
        <v>23</v>
      </c>
      <c r="G107" s="6">
        <v>5</v>
      </c>
      <c r="H107" s="12">
        <v>2.11</v>
      </c>
      <c r="I107" s="7" t="s">
        <v>37</v>
      </c>
      <c r="K107">
        <v>-1</v>
      </c>
      <c r="L107" s="14">
        <f t="shared" si="2"/>
        <v>-5</v>
      </c>
      <c r="N107" s="14">
        <f t="shared" si="3"/>
        <v>59.269999999999982</v>
      </c>
    </row>
    <row r="108" spans="1:14">
      <c r="A108" s="55">
        <v>41180</v>
      </c>
      <c r="B108" s="27" t="s">
        <v>51</v>
      </c>
      <c r="C108" s="27" t="s">
        <v>7</v>
      </c>
      <c r="D108" s="27" t="s">
        <v>9</v>
      </c>
      <c r="E108" s="27" t="s">
        <v>270</v>
      </c>
      <c r="F108" s="27" t="s">
        <v>23</v>
      </c>
      <c r="G108" s="27">
        <v>5</v>
      </c>
      <c r="H108" s="28">
        <v>2.42</v>
      </c>
      <c r="I108" s="29" t="s">
        <v>222</v>
      </c>
      <c r="K108">
        <v>-1</v>
      </c>
      <c r="L108" s="14">
        <f t="shared" si="2"/>
        <v>-5</v>
      </c>
      <c r="N108" s="14">
        <f t="shared" si="3"/>
        <v>54.269999999999982</v>
      </c>
    </row>
    <row r="109" spans="1:14">
      <c r="A109" s="61">
        <v>41181</v>
      </c>
      <c r="B109" s="6" t="s">
        <v>51</v>
      </c>
      <c r="C109" s="6" t="s">
        <v>52</v>
      </c>
      <c r="D109" s="6" t="s">
        <v>271</v>
      </c>
      <c r="E109" s="6" t="s">
        <v>272</v>
      </c>
      <c r="F109" s="6" t="s">
        <v>23</v>
      </c>
      <c r="G109" s="6">
        <v>5</v>
      </c>
      <c r="H109" s="12">
        <v>2.66</v>
      </c>
      <c r="I109" s="7" t="s">
        <v>20</v>
      </c>
      <c r="K109">
        <v>-1</v>
      </c>
      <c r="L109" s="14">
        <f t="shared" si="2"/>
        <v>-5</v>
      </c>
      <c r="N109" s="14">
        <f t="shared" si="3"/>
        <v>49.269999999999982</v>
      </c>
    </row>
    <row r="110" spans="1:14">
      <c r="A110" s="60">
        <v>41181</v>
      </c>
      <c r="B110" s="4" t="s">
        <v>51</v>
      </c>
      <c r="C110" s="24" t="s">
        <v>52</v>
      </c>
      <c r="D110" s="24" t="s">
        <v>169</v>
      </c>
      <c r="E110" s="24" t="s">
        <v>170</v>
      </c>
      <c r="F110" s="24" t="s">
        <v>23</v>
      </c>
      <c r="G110" s="24">
        <v>5</v>
      </c>
      <c r="H110" s="25">
        <v>2</v>
      </c>
      <c r="I110" s="26" t="s">
        <v>18</v>
      </c>
      <c r="K110">
        <v>1</v>
      </c>
      <c r="L110" s="14">
        <f t="shared" si="2"/>
        <v>5</v>
      </c>
      <c r="N110" s="14">
        <f t="shared" si="3"/>
        <v>54.269999999999982</v>
      </c>
    </row>
    <row r="111" spans="1:14">
      <c r="A111" s="59">
        <v>41181</v>
      </c>
      <c r="B111" s="8" t="s">
        <v>94</v>
      </c>
      <c r="C111" s="8" t="s">
        <v>95</v>
      </c>
      <c r="D111" s="8" t="s">
        <v>97</v>
      </c>
      <c r="E111" s="8" t="s">
        <v>181</v>
      </c>
      <c r="F111" s="8" t="s">
        <v>23</v>
      </c>
      <c r="G111" s="8">
        <v>5</v>
      </c>
      <c r="H111" s="13">
        <v>1.75</v>
      </c>
      <c r="I111" s="9" t="s">
        <v>131</v>
      </c>
      <c r="K111">
        <v>1</v>
      </c>
      <c r="L111" s="14">
        <f t="shared" si="2"/>
        <v>3.75</v>
      </c>
      <c r="N111" s="14">
        <f t="shared" si="3"/>
        <v>58.019999999999982</v>
      </c>
    </row>
    <row r="112" spans="1:14">
      <c r="A112" s="60">
        <v>41181</v>
      </c>
      <c r="B112" s="4" t="s">
        <v>94</v>
      </c>
      <c r="C112" s="4" t="s">
        <v>95</v>
      </c>
      <c r="D112" s="4" t="s">
        <v>261</v>
      </c>
      <c r="E112" s="4" t="s">
        <v>185</v>
      </c>
      <c r="F112" s="4" t="s">
        <v>23</v>
      </c>
      <c r="G112" s="4">
        <v>5</v>
      </c>
      <c r="H112" s="11">
        <v>2.42</v>
      </c>
      <c r="I112" s="5" t="s">
        <v>61</v>
      </c>
      <c r="K112">
        <v>1</v>
      </c>
      <c r="L112" s="14">
        <f t="shared" si="2"/>
        <v>7.1</v>
      </c>
      <c r="N112" s="14">
        <f t="shared" si="3"/>
        <v>65.119999999999976</v>
      </c>
    </row>
    <row r="113" spans="1:14">
      <c r="A113" s="59">
        <v>41181</v>
      </c>
      <c r="B113" s="8" t="s">
        <v>94</v>
      </c>
      <c r="C113" s="8" t="s">
        <v>100</v>
      </c>
      <c r="D113" s="8" t="s">
        <v>104</v>
      </c>
      <c r="E113" s="8" t="s">
        <v>224</v>
      </c>
      <c r="F113" s="8" t="s">
        <v>16</v>
      </c>
      <c r="G113" s="8">
        <v>5</v>
      </c>
      <c r="H113" s="13">
        <v>5</v>
      </c>
      <c r="I113" s="9" t="s">
        <v>64</v>
      </c>
      <c r="K113">
        <v>1</v>
      </c>
      <c r="L113" s="14">
        <f t="shared" si="2"/>
        <v>20</v>
      </c>
      <c r="N113" s="14">
        <f t="shared" si="3"/>
        <v>85.119999999999976</v>
      </c>
    </row>
    <row r="114" spans="1:14">
      <c r="A114" s="61">
        <v>41181</v>
      </c>
      <c r="B114" s="27" t="s">
        <v>94</v>
      </c>
      <c r="C114" s="27" t="s">
        <v>100</v>
      </c>
      <c r="D114" s="27" t="s">
        <v>266</v>
      </c>
      <c r="E114" s="27" t="s">
        <v>110</v>
      </c>
      <c r="F114" s="27" t="s">
        <v>16</v>
      </c>
      <c r="G114" s="27">
        <v>5</v>
      </c>
      <c r="H114" s="28">
        <v>4.63</v>
      </c>
      <c r="I114" s="29" t="s">
        <v>20</v>
      </c>
      <c r="K114">
        <v>-1</v>
      </c>
      <c r="L114" s="14">
        <f t="shared" si="2"/>
        <v>-5</v>
      </c>
      <c r="N114" s="14">
        <f t="shared" si="3"/>
        <v>80.119999999999976</v>
      </c>
    </row>
    <row r="115" spans="1:14">
      <c r="A115" s="60">
        <v>41181</v>
      </c>
      <c r="B115" s="24" t="s">
        <v>94</v>
      </c>
      <c r="C115" s="24" t="s">
        <v>100</v>
      </c>
      <c r="D115" s="24" t="s">
        <v>236</v>
      </c>
      <c r="E115" s="24" t="s">
        <v>102</v>
      </c>
      <c r="F115" s="24" t="s">
        <v>23</v>
      </c>
      <c r="G115" s="24">
        <v>5</v>
      </c>
      <c r="H115" s="25">
        <v>1.95</v>
      </c>
      <c r="I115" s="26" t="s">
        <v>18</v>
      </c>
      <c r="K115">
        <v>1</v>
      </c>
      <c r="L115" s="14">
        <f t="shared" si="2"/>
        <v>4.75</v>
      </c>
      <c r="N115" s="14">
        <f t="shared" si="3"/>
        <v>84.869999999999976</v>
      </c>
    </row>
    <row r="116" spans="1:14">
      <c r="A116" s="61">
        <v>41181</v>
      </c>
      <c r="B116" s="6" t="s">
        <v>112</v>
      </c>
      <c r="C116" s="6" t="s">
        <v>111</v>
      </c>
      <c r="D116" s="6" t="s">
        <v>281</v>
      </c>
      <c r="E116" s="6" t="s">
        <v>282</v>
      </c>
      <c r="F116" s="6" t="s">
        <v>121</v>
      </c>
      <c r="G116" s="6">
        <v>1</v>
      </c>
      <c r="H116" s="12">
        <v>7.5</v>
      </c>
      <c r="I116" s="7" t="s">
        <v>63</v>
      </c>
      <c r="K116">
        <v>-1</v>
      </c>
      <c r="L116" s="14">
        <f t="shared" si="2"/>
        <v>-1</v>
      </c>
      <c r="N116" s="14">
        <f t="shared" si="3"/>
        <v>83.869999999999976</v>
      </c>
    </row>
    <row r="117" spans="1:14">
      <c r="A117" s="59">
        <v>41182</v>
      </c>
      <c r="B117" s="8" t="s">
        <v>50</v>
      </c>
      <c r="C117" s="8" t="s">
        <v>17</v>
      </c>
      <c r="D117" s="8" t="s">
        <v>274</v>
      </c>
      <c r="E117" s="8" t="s">
        <v>34</v>
      </c>
      <c r="F117" s="8" t="s">
        <v>23</v>
      </c>
      <c r="G117" s="8">
        <v>5</v>
      </c>
      <c r="H117" s="13">
        <v>1.83</v>
      </c>
      <c r="I117" s="9" t="s">
        <v>135</v>
      </c>
      <c r="K117">
        <v>1</v>
      </c>
      <c r="L117" s="14">
        <f t="shared" si="2"/>
        <v>4.1500000000000004</v>
      </c>
      <c r="N117" s="14">
        <f t="shared" si="3"/>
        <v>88.019999999999982</v>
      </c>
    </row>
    <row r="118" spans="1:14">
      <c r="A118" s="68">
        <v>41182</v>
      </c>
      <c r="B118" s="69" t="s">
        <v>94</v>
      </c>
      <c r="C118" s="69" t="s">
        <v>95</v>
      </c>
      <c r="D118" s="69" t="s">
        <v>205</v>
      </c>
      <c r="E118" s="69" t="s">
        <v>186</v>
      </c>
      <c r="F118" s="69" t="s">
        <v>13</v>
      </c>
      <c r="G118" s="69">
        <v>1</v>
      </c>
      <c r="H118" s="73">
        <v>3.69</v>
      </c>
      <c r="I118" s="75" t="s">
        <v>62</v>
      </c>
      <c r="K118">
        <v>-1</v>
      </c>
      <c r="L118" s="14">
        <f t="shared" si="2"/>
        <v>-1</v>
      </c>
      <c r="N118" s="14">
        <f t="shared" si="3"/>
        <v>87.019999999999982</v>
      </c>
    </row>
    <row r="119" spans="1:14">
      <c r="A119" s="55">
        <v>41182</v>
      </c>
      <c r="B119" s="27" t="s">
        <v>94</v>
      </c>
      <c r="C119" s="27" t="s">
        <v>95</v>
      </c>
      <c r="D119" s="27" t="s">
        <v>184</v>
      </c>
      <c r="E119" s="27" t="s">
        <v>267</v>
      </c>
      <c r="F119" s="27" t="s">
        <v>16</v>
      </c>
      <c r="G119" s="27">
        <v>0.5</v>
      </c>
      <c r="H119" s="28">
        <v>27.1</v>
      </c>
      <c r="I119" s="29" t="s">
        <v>291</v>
      </c>
      <c r="K119">
        <v>-1</v>
      </c>
      <c r="L119" s="14">
        <f t="shared" si="2"/>
        <v>-0.5</v>
      </c>
      <c r="N119" s="14">
        <f t="shared" si="3"/>
        <v>86.519999999999982</v>
      </c>
    </row>
    <row r="120" spans="1:14">
      <c r="A120" s="60">
        <v>41182</v>
      </c>
      <c r="B120" s="4" t="s">
        <v>155</v>
      </c>
      <c r="C120" s="24" t="s">
        <v>156</v>
      </c>
      <c r="D120" s="24" t="s">
        <v>160</v>
      </c>
      <c r="E120" s="24" t="s">
        <v>289</v>
      </c>
      <c r="F120" s="24" t="s">
        <v>10</v>
      </c>
      <c r="G120" s="24">
        <v>5</v>
      </c>
      <c r="H120" s="25">
        <v>1.74</v>
      </c>
      <c r="I120" s="26" t="s">
        <v>131</v>
      </c>
      <c r="K120">
        <v>1</v>
      </c>
      <c r="L120" s="14">
        <f t="shared" si="2"/>
        <v>3.7</v>
      </c>
      <c r="N120" s="14">
        <f t="shared" si="3"/>
        <v>90.219999999999985</v>
      </c>
    </row>
    <row r="121" spans="1:14">
      <c r="A121" s="58">
        <v>41187</v>
      </c>
      <c r="B121" s="21" t="s">
        <v>51</v>
      </c>
      <c r="C121" s="21" t="s">
        <v>7</v>
      </c>
      <c r="D121" s="21" t="s">
        <v>15</v>
      </c>
      <c r="E121" s="21" t="s">
        <v>9</v>
      </c>
      <c r="F121" s="21" t="s">
        <v>16</v>
      </c>
      <c r="G121" s="21">
        <v>5</v>
      </c>
      <c r="H121" s="22">
        <v>3.87</v>
      </c>
      <c r="I121" s="23" t="s">
        <v>18</v>
      </c>
      <c r="K121">
        <v>-1</v>
      </c>
      <c r="L121" s="14">
        <f t="shared" si="2"/>
        <v>-5</v>
      </c>
      <c r="N121" s="14">
        <f t="shared" si="3"/>
        <v>85.219999999999985</v>
      </c>
    </row>
    <row r="122" spans="1:14">
      <c r="A122" s="109">
        <v>41187</v>
      </c>
      <c r="B122" s="110" t="s">
        <v>50</v>
      </c>
      <c r="C122" s="110" t="s">
        <v>17</v>
      </c>
      <c r="D122" s="110" t="s">
        <v>297</v>
      </c>
      <c r="E122" s="110" t="s">
        <v>33</v>
      </c>
      <c r="F122" s="110" t="s">
        <v>25</v>
      </c>
      <c r="G122" s="110">
        <v>5</v>
      </c>
      <c r="H122" s="111">
        <v>2.36</v>
      </c>
      <c r="I122" s="112" t="s">
        <v>20</v>
      </c>
      <c r="K122">
        <v>0</v>
      </c>
      <c r="L122" s="14">
        <f t="shared" si="2"/>
        <v>0</v>
      </c>
      <c r="N122" s="14">
        <f t="shared" si="3"/>
        <v>85.219999999999985</v>
      </c>
    </row>
    <row r="123" spans="1:14">
      <c r="A123" s="59">
        <v>41187</v>
      </c>
      <c r="B123" s="8" t="s">
        <v>94</v>
      </c>
      <c r="C123" s="8" t="s">
        <v>95</v>
      </c>
      <c r="D123" s="8" t="s">
        <v>96</v>
      </c>
      <c r="E123" s="8" t="s">
        <v>98</v>
      </c>
      <c r="F123" s="8" t="s">
        <v>10</v>
      </c>
      <c r="G123" s="8">
        <v>5</v>
      </c>
      <c r="H123" s="13">
        <v>1.94</v>
      </c>
      <c r="I123" s="9" t="s">
        <v>61</v>
      </c>
      <c r="K123">
        <v>1</v>
      </c>
      <c r="L123" s="14">
        <f t="shared" si="2"/>
        <v>4.6999999999999993</v>
      </c>
      <c r="N123" s="14">
        <f t="shared" si="3"/>
        <v>89.919999999999987</v>
      </c>
    </row>
    <row r="124" spans="1:14">
      <c r="A124" s="61">
        <v>41188</v>
      </c>
      <c r="B124" s="6" t="s">
        <v>51</v>
      </c>
      <c r="C124" s="6" t="s">
        <v>52</v>
      </c>
      <c r="D124" s="6" t="s">
        <v>58</v>
      </c>
      <c r="E124" s="6" t="s">
        <v>169</v>
      </c>
      <c r="F124" s="6" t="s">
        <v>121</v>
      </c>
      <c r="G124" s="6">
        <v>1</v>
      </c>
      <c r="H124" s="12">
        <v>9.5</v>
      </c>
      <c r="I124" s="7" t="s">
        <v>61</v>
      </c>
      <c r="K124">
        <v>-1</v>
      </c>
      <c r="L124" s="14">
        <f t="shared" si="2"/>
        <v>-1</v>
      </c>
      <c r="N124" s="14">
        <f t="shared" si="3"/>
        <v>88.919999999999987</v>
      </c>
    </row>
    <row r="125" spans="1:14">
      <c r="A125" s="58">
        <v>41188</v>
      </c>
      <c r="B125" s="21" t="s">
        <v>51</v>
      </c>
      <c r="C125" s="21" t="s">
        <v>52</v>
      </c>
      <c r="D125" s="21" t="s">
        <v>56</v>
      </c>
      <c r="E125" s="21" t="s">
        <v>299</v>
      </c>
      <c r="F125" s="21" t="s">
        <v>25</v>
      </c>
      <c r="G125" s="21">
        <v>5</v>
      </c>
      <c r="H125" s="22">
        <v>4.0999999999999996</v>
      </c>
      <c r="I125" s="23" t="s">
        <v>134</v>
      </c>
      <c r="K125">
        <v>-1</v>
      </c>
      <c r="L125" s="14">
        <f t="shared" si="2"/>
        <v>-5</v>
      </c>
      <c r="N125" s="14">
        <f t="shared" si="3"/>
        <v>83.919999999999987</v>
      </c>
    </row>
    <row r="126" spans="1:14">
      <c r="A126" s="61">
        <v>41188</v>
      </c>
      <c r="B126" s="27" t="s">
        <v>50</v>
      </c>
      <c r="C126" s="27" t="s">
        <v>142</v>
      </c>
      <c r="D126" s="27" t="s">
        <v>150</v>
      </c>
      <c r="E126" s="27" t="s">
        <v>294</v>
      </c>
      <c r="F126" s="27" t="s">
        <v>36</v>
      </c>
      <c r="G126" s="27">
        <v>5</v>
      </c>
      <c r="H126" s="28">
        <v>3.05</v>
      </c>
      <c r="I126" s="29" t="s">
        <v>133</v>
      </c>
      <c r="K126">
        <v>-1</v>
      </c>
      <c r="L126" s="14">
        <f t="shared" ref="L126:L171" si="4">IF(K126=0,0,IF(K126=-1,-G126,G126*(H126-1)))</f>
        <v>-5</v>
      </c>
      <c r="N126" s="14">
        <f t="shared" ref="N126:N171" si="5">+L126+N125</f>
        <v>78.919999999999987</v>
      </c>
    </row>
    <row r="127" spans="1:14">
      <c r="A127" s="60">
        <v>41188</v>
      </c>
      <c r="B127" s="4" t="s">
        <v>94</v>
      </c>
      <c r="C127" s="4" t="s">
        <v>95</v>
      </c>
      <c r="D127" s="4" t="s">
        <v>181</v>
      </c>
      <c r="E127" s="4" t="s">
        <v>261</v>
      </c>
      <c r="F127" s="4" t="s">
        <v>23</v>
      </c>
      <c r="G127" s="4">
        <v>5</v>
      </c>
      <c r="H127" s="11">
        <v>2.09</v>
      </c>
      <c r="I127" s="5" t="s">
        <v>61</v>
      </c>
      <c r="K127">
        <v>1</v>
      </c>
      <c r="L127" s="14">
        <f t="shared" si="4"/>
        <v>5.4499999999999993</v>
      </c>
      <c r="N127" s="14">
        <f t="shared" si="5"/>
        <v>84.36999999999999</v>
      </c>
    </row>
    <row r="128" spans="1:14">
      <c r="A128" s="61">
        <v>41188</v>
      </c>
      <c r="B128" s="27" t="s">
        <v>94</v>
      </c>
      <c r="C128" s="27" t="s">
        <v>100</v>
      </c>
      <c r="D128" s="27" t="s">
        <v>110</v>
      </c>
      <c r="E128" s="27" t="s">
        <v>304</v>
      </c>
      <c r="F128" s="27" t="s">
        <v>23</v>
      </c>
      <c r="G128" s="27">
        <v>5</v>
      </c>
      <c r="H128" s="28">
        <v>2.4</v>
      </c>
      <c r="I128" s="29" t="s">
        <v>64</v>
      </c>
      <c r="K128">
        <v>-1</v>
      </c>
      <c r="L128" s="14">
        <f t="shared" si="4"/>
        <v>-5</v>
      </c>
      <c r="N128" s="14">
        <f t="shared" si="5"/>
        <v>79.36999999999999</v>
      </c>
    </row>
    <row r="129" spans="1:14">
      <c r="A129" s="59">
        <v>41188</v>
      </c>
      <c r="B129" s="8" t="s">
        <v>94</v>
      </c>
      <c r="C129" s="8" t="s">
        <v>100</v>
      </c>
      <c r="D129" s="8" t="s">
        <v>237</v>
      </c>
      <c r="E129" s="8" t="s">
        <v>266</v>
      </c>
      <c r="F129" s="8" t="s">
        <v>23</v>
      </c>
      <c r="G129" s="8">
        <v>5</v>
      </c>
      <c r="H129" s="13">
        <v>2.52</v>
      </c>
      <c r="I129" s="9" t="s">
        <v>130</v>
      </c>
      <c r="K129">
        <v>1</v>
      </c>
      <c r="L129" s="14">
        <f t="shared" si="4"/>
        <v>7.6</v>
      </c>
      <c r="N129" s="14">
        <f t="shared" si="5"/>
        <v>86.969999999999985</v>
      </c>
    </row>
    <row r="130" spans="1:14">
      <c r="A130" s="63">
        <v>41188</v>
      </c>
      <c r="B130" s="45" t="s">
        <v>94</v>
      </c>
      <c r="C130" s="45" t="s">
        <v>100</v>
      </c>
      <c r="D130" s="45" t="s">
        <v>102</v>
      </c>
      <c r="E130" s="45" t="s">
        <v>235</v>
      </c>
      <c r="F130" s="45" t="s">
        <v>13</v>
      </c>
      <c r="G130" s="45">
        <v>1</v>
      </c>
      <c r="H130" s="46">
        <v>3.23</v>
      </c>
      <c r="I130" s="47" t="s">
        <v>37</v>
      </c>
      <c r="K130">
        <v>1</v>
      </c>
      <c r="L130" s="14">
        <f t="shared" si="4"/>
        <v>2.23</v>
      </c>
      <c r="N130" s="14">
        <f t="shared" si="5"/>
        <v>89.199999999999989</v>
      </c>
    </row>
    <row r="131" spans="1:14">
      <c r="A131" s="68">
        <v>41188</v>
      </c>
      <c r="B131" s="69" t="s">
        <v>94</v>
      </c>
      <c r="C131" s="69" t="s">
        <v>100</v>
      </c>
      <c r="D131" s="69" t="s">
        <v>108</v>
      </c>
      <c r="E131" s="69" t="s">
        <v>236</v>
      </c>
      <c r="F131" s="69" t="s">
        <v>13</v>
      </c>
      <c r="G131" s="69">
        <v>1</v>
      </c>
      <c r="H131" s="73">
        <v>3.26</v>
      </c>
      <c r="I131" s="75" t="s">
        <v>314</v>
      </c>
      <c r="K131">
        <v>-1</v>
      </c>
      <c r="L131" s="14">
        <f t="shared" si="4"/>
        <v>-1</v>
      </c>
      <c r="N131" s="14">
        <f t="shared" si="5"/>
        <v>88.199999999999989</v>
      </c>
    </row>
    <row r="132" spans="1:14">
      <c r="A132" s="68">
        <v>41188</v>
      </c>
      <c r="B132" s="69" t="s">
        <v>94</v>
      </c>
      <c r="C132" s="69" t="s">
        <v>100</v>
      </c>
      <c r="D132" s="69" t="s">
        <v>178</v>
      </c>
      <c r="E132" s="69" t="s">
        <v>105</v>
      </c>
      <c r="F132" s="69" t="s">
        <v>13</v>
      </c>
      <c r="G132" s="69">
        <v>1</v>
      </c>
      <c r="H132" s="73">
        <v>3.6</v>
      </c>
      <c r="I132" s="75" t="s">
        <v>133</v>
      </c>
      <c r="K132">
        <v>-1</v>
      </c>
      <c r="L132" s="14">
        <f t="shared" si="4"/>
        <v>-1</v>
      </c>
      <c r="N132" s="14">
        <f t="shared" si="5"/>
        <v>87.199999999999989</v>
      </c>
    </row>
    <row r="133" spans="1:14">
      <c r="A133" s="61">
        <v>41188</v>
      </c>
      <c r="B133" s="6" t="s">
        <v>112</v>
      </c>
      <c r="C133" s="6" t="s">
        <v>122</v>
      </c>
      <c r="D133" s="27" t="s">
        <v>307</v>
      </c>
      <c r="E133" s="27" t="s">
        <v>308</v>
      </c>
      <c r="F133" s="27" t="s">
        <v>23</v>
      </c>
      <c r="G133" s="27">
        <v>5</v>
      </c>
      <c r="H133" s="12">
        <v>2.2000000000000002</v>
      </c>
      <c r="I133" s="7" t="s">
        <v>62</v>
      </c>
      <c r="K133">
        <v>-1</v>
      </c>
      <c r="L133" s="14">
        <f t="shared" si="4"/>
        <v>-5</v>
      </c>
      <c r="N133" s="14">
        <f t="shared" si="5"/>
        <v>82.199999999999989</v>
      </c>
    </row>
    <row r="134" spans="1:14">
      <c r="A134" s="59">
        <v>41188</v>
      </c>
      <c r="B134" s="8" t="s">
        <v>112</v>
      </c>
      <c r="C134" s="8" t="s">
        <v>122</v>
      </c>
      <c r="D134" s="8" t="s">
        <v>176</v>
      </c>
      <c r="E134" s="8" t="s">
        <v>256</v>
      </c>
      <c r="F134" s="8" t="s">
        <v>23</v>
      </c>
      <c r="G134" s="8">
        <v>5</v>
      </c>
      <c r="H134" s="13">
        <v>2</v>
      </c>
      <c r="I134" s="9" t="s">
        <v>18</v>
      </c>
      <c r="K134">
        <v>1</v>
      </c>
      <c r="L134" s="14">
        <f t="shared" si="4"/>
        <v>5</v>
      </c>
      <c r="N134" s="14">
        <f t="shared" si="5"/>
        <v>87.199999999999989</v>
      </c>
    </row>
    <row r="135" spans="1:14">
      <c r="A135" s="93">
        <v>41189</v>
      </c>
      <c r="B135" s="76" t="s">
        <v>51</v>
      </c>
      <c r="C135" s="76" t="s">
        <v>52</v>
      </c>
      <c r="D135" s="76" t="s">
        <v>170</v>
      </c>
      <c r="E135" s="76" t="s">
        <v>126</v>
      </c>
      <c r="F135" s="76" t="s">
        <v>10</v>
      </c>
      <c r="G135" s="76">
        <v>5</v>
      </c>
      <c r="H135" s="94">
        <v>2.75</v>
      </c>
      <c r="I135" s="95" t="s">
        <v>20</v>
      </c>
      <c r="K135">
        <v>0</v>
      </c>
      <c r="L135" s="14">
        <f t="shared" si="4"/>
        <v>0</v>
      </c>
      <c r="N135" s="14">
        <f t="shared" si="5"/>
        <v>87.199999999999989</v>
      </c>
    </row>
    <row r="136" spans="1:14">
      <c r="A136" s="56">
        <v>41189</v>
      </c>
      <c r="B136" s="24" t="s">
        <v>50</v>
      </c>
      <c r="C136" s="24" t="s">
        <v>142</v>
      </c>
      <c r="D136" s="24" t="s">
        <v>296</v>
      </c>
      <c r="E136" s="24" t="s">
        <v>147</v>
      </c>
      <c r="F136" s="24" t="s">
        <v>10</v>
      </c>
      <c r="G136" s="24">
        <v>5</v>
      </c>
      <c r="H136" s="25">
        <v>1.7</v>
      </c>
      <c r="I136" s="26" t="s">
        <v>61</v>
      </c>
      <c r="K136">
        <v>1</v>
      </c>
      <c r="L136" s="14">
        <f t="shared" si="4"/>
        <v>3.5</v>
      </c>
      <c r="N136" s="14">
        <f t="shared" si="5"/>
        <v>90.699999999999989</v>
      </c>
    </row>
    <row r="137" spans="1:14">
      <c r="A137" s="59">
        <v>41189</v>
      </c>
      <c r="B137" s="8" t="s">
        <v>50</v>
      </c>
      <c r="C137" s="8" t="s">
        <v>17</v>
      </c>
      <c r="D137" s="8" t="s">
        <v>42</v>
      </c>
      <c r="E137" s="8" t="s">
        <v>29</v>
      </c>
      <c r="F137" s="8" t="s">
        <v>23</v>
      </c>
      <c r="G137" s="8">
        <v>5</v>
      </c>
      <c r="H137" s="13">
        <v>2.57</v>
      </c>
      <c r="I137" s="9" t="s">
        <v>18</v>
      </c>
      <c r="K137">
        <v>1</v>
      </c>
      <c r="L137" s="14">
        <f t="shared" si="4"/>
        <v>7.85</v>
      </c>
      <c r="N137" s="14">
        <f t="shared" si="5"/>
        <v>98.549999999999983</v>
      </c>
    </row>
    <row r="138" spans="1:14">
      <c r="A138" s="60">
        <v>41189</v>
      </c>
      <c r="B138" s="24" t="s">
        <v>94</v>
      </c>
      <c r="C138" s="24" t="s">
        <v>95</v>
      </c>
      <c r="D138" s="4" t="s">
        <v>204</v>
      </c>
      <c r="E138" s="24" t="s">
        <v>303</v>
      </c>
      <c r="F138" s="24" t="s">
        <v>23</v>
      </c>
      <c r="G138" s="24">
        <v>5</v>
      </c>
      <c r="H138" s="25">
        <v>3.7</v>
      </c>
      <c r="I138" s="26" t="s">
        <v>18</v>
      </c>
      <c r="K138">
        <v>1</v>
      </c>
      <c r="L138" s="14">
        <f t="shared" si="4"/>
        <v>13.5</v>
      </c>
      <c r="N138" s="14">
        <f t="shared" si="5"/>
        <v>112.04999999999998</v>
      </c>
    </row>
    <row r="139" spans="1:14">
      <c r="A139" s="61">
        <v>41189</v>
      </c>
      <c r="B139" s="6" t="s">
        <v>155</v>
      </c>
      <c r="C139" s="6" t="s">
        <v>156</v>
      </c>
      <c r="D139" s="6" t="s">
        <v>289</v>
      </c>
      <c r="E139" s="6" t="s">
        <v>310</v>
      </c>
      <c r="F139" s="6" t="s">
        <v>13</v>
      </c>
      <c r="G139" s="6">
        <v>1</v>
      </c>
      <c r="H139" s="12">
        <v>3.4</v>
      </c>
      <c r="I139" s="7" t="s">
        <v>61</v>
      </c>
      <c r="K139">
        <v>-1</v>
      </c>
      <c r="L139" s="14">
        <f t="shared" si="4"/>
        <v>-1</v>
      </c>
      <c r="N139" s="14">
        <f t="shared" si="5"/>
        <v>111.04999999999998</v>
      </c>
    </row>
    <row r="140" spans="1:14">
      <c r="A140" s="58">
        <v>41189</v>
      </c>
      <c r="B140" s="21" t="s">
        <v>155</v>
      </c>
      <c r="C140" s="21" t="s">
        <v>156</v>
      </c>
      <c r="D140" s="21" t="s">
        <v>157</v>
      </c>
      <c r="E140" s="21" t="s">
        <v>160</v>
      </c>
      <c r="F140" s="21" t="s">
        <v>13</v>
      </c>
      <c r="G140" s="21">
        <v>1</v>
      </c>
      <c r="H140" s="21">
        <v>3.91</v>
      </c>
      <c r="I140" s="23" t="s">
        <v>18</v>
      </c>
      <c r="K140">
        <v>-1</v>
      </c>
      <c r="L140" s="14">
        <f t="shared" si="4"/>
        <v>-1</v>
      </c>
      <c r="N140" s="14">
        <f t="shared" si="5"/>
        <v>110.04999999999998</v>
      </c>
    </row>
    <row r="141" spans="1:14">
      <c r="A141" s="55">
        <v>41195</v>
      </c>
      <c r="B141" s="27" t="s">
        <v>94</v>
      </c>
      <c r="C141" s="27" t="s">
        <v>100</v>
      </c>
      <c r="D141" s="27" t="s">
        <v>103</v>
      </c>
      <c r="E141" s="27" t="s">
        <v>102</v>
      </c>
      <c r="F141" s="27" t="s">
        <v>16</v>
      </c>
      <c r="G141" s="27">
        <v>5</v>
      </c>
      <c r="H141" s="28">
        <v>7.21</v>
      </c>
      <c r="I141" s="29" t="s">
        <v>20</v>
      </c>
      <c r="K141">
        <v>-1</v>
      </c>
      <c r="L141" s="14">
        <f t="shared" si="4"/>
        <v>-5</v>
      </c>
      <c r="N141" s="14">
        <f t="shared" si="5"/>
        <v>105.04999999999998</v>
      </c>
    </row>
    <row r="142" spans="1:14">
      <c r="A142" s="61">
        <v>41196</v>
      </c>
      <c r="B142" s="6" t="s">
        <v>155</v>
      </c>
      <c r="C142" s="6" t="s">
        <v>165</v>
      </c>
      <c r="D142" s="6" t="s">
        <v>226</v>
      </c>
      <c r="E142" s="6" t="s">
        <v>316</v>
      </c>
      <c r="F142" s="6" t="s">
        <v>10</v>
      </c>
      <c r="G142" s="6">
        <v>5</v>
      </c>
      <c r="H142" s="12">
        <v>2</v>
      </c>
      <c r="I142" s="7" t="s">
        <v>222</v>
      </c>
      <c r="K142">
        <v>-1</v>
      </c>
      <c r="L142" s="14">
        <f t="shared" si="4"/>
        <v>-5</v>
      </c>
      <c r="N142" s="14">
        <f t="shared" si="5"/>
        <v>100.04999999999998</v>
      </c>
    </row>
    <row r="143" spans="1:14">
      <c r="A143" s="58">
        <v>41196</v>
      </c>
      <c r="B143" s="21" t="s">
        <v>155</v>
      </c>
      <c r="C143" s="21" t="s">
        <v>165</v>
      </c>
      <c r="D143" s="21" t="s">
        <v>317</v>
      </c>
      <c r="E143" s="21" t="s">
        <v>166</v>
      </c>
      <c r="F143" s="21" t="s">
        <v>23</v>
      </c>
      <c r="G143" s="21">
        <v>5</v>
      </c>
      <c r="H143" s="22">
        <v>2.35</v>
      </c>
      <c r="I143" s="23" t="s">
        <v>190</v>
      </c>
      <c r="K143">
        <v>-1</v>
      </c>
      <c r="L143" s="14">
        <f t="shared" si="4"/>
        <v>-5</v>
      </c>
      <c r="N143" s="14">
        <f t="shared" si="5"/>
        <v>95.049999999999983</v>
      </c>
    </row>
    <row r="144" spans="1:14">
      <c r="A144" s="63">
        <v>41196</v>
      </c>
      <c r="B144" s="45" t="s">
        <v>155</v>
      </c>
      <c r="C144" s="45" t="s">
        <v>165</v>
      </c>
      <c r="D144" s="45" t="s">
        <v>227</v>
      </c>
      <c r="E144" s="45" t="s">
        <v>228</v>
      </c>
      <c r="F144" s="45" t="s">
        <v>13</v>
      </c>
      <c r="G144" s="45">
        <v>1</v>
      </c>
      <c r="H144" s="46">
        <v>3.1</v>
      </c>
      <c r="I144" s="47" t="s">
        <v>20</v>
      </c>
      <c r="K144">
        <v>1</v>
      </c>
      <c r="L144" s="14">
        <f t="shared" si="4"/>
        <v>2.1</v>
      </c>
      <c r="N144" s="14">
        <f t="shared" si="5"/>
        <v>97.149999999999977</v>
      </c>
    </row>
    <row r="145" spans="1:14">
      <c r="A145" s="61">
        <v>41197</v>
      </c>
      <c r="B145" s="27" t="s">
        <v>94</v>
      </c>
      <c r="C145" s="27" t="s">
        <v>100</v>
      </c>
      <c r="D145" s="27" t="s">
        <v>104</v>
      </c>
      <c r="E145" s="27" t="s">
        <v>110</v>
      </c>
      <c r="F145" s="27" t="s">
        <v>16</v>
      </c>
      <c r="G145" s="27">
        <v>5</v>
      </c>
      <c r="H145" s="28">
        <v>4.1500000000000004</v>
      </c>
      <c r="I145" s="29" t="s">
        <v>134</v>
      </c>
      <c r="K145">
        <v>-1</v>
      </c>
      <c r="L145" s="14">
        <f t="shared" si="4"/>
        <v>-5</v>
      </c>
      <c r="N145" s="14">
        <f t="shared" si="5"/>
        <v>92.149999999999977</v>
      </c>
    </row>
    <row r="146" spans="1:14">
      <c r="A146" s="59">
        <v>41202</v>
      </c>
      <c r="B146" s="8" t="s">
        <v>94</v>
      </c>
      <c r="C146" s="8" t="s">
        <v>95</v>
      </c>
      <c r="D146" s="8" t="s">
        <v>303</v>
      </c>
      <c r="E146" s="8" t="s">
        <v>185</v>
      </c>
      <c r="F146" s="8" t="s">
        <v>23</v>
      </c>
      <c r="G146" s="8">
        <v>5</v>
      </c>
      <c r="H146" s="13">
        <v>1.73</v>
      </c>
      <c r="I146" s="9" t="s">
        <v>134</v>
      </c>
      <c r="K146">
        <v>1</v>
      </c>
      <c r="L146" s="14">
        <f t="shared" si="4"/>
        <v>3.65</v>
      </c>
      <c r="N146" s="14">
        <f t="shared" si="5"/>
        <v>95.799999999999983</v>
      </c>
    </row>
    <row r="147" spans="1:14">
      <c r="A147" s="61">
        <v>41203</v>
      </c>
      <c r="B147" s="6" t="s">
        <v>94</v>
      </c>
      <c r="C147" s="6" t="s">
        <v>95</v>
      </c>
      <c r="D147" s="6" t="s">
        <v>261</v>
      </c>
      <c r="E147" s="6" t="s">
        <v>186</v>
      </c>
      <c r="F147" s="6" t="s">
        <v>10</v>
      </c>
      <c r="G147" s="6">
        <v>5</v>
      </c>
      <c r="H147" s="12">
        <v>2.74</v>
      </c>
      <c r="I147" s="7" t="s">
        <v>62</v>
      </c>
      <c r="K147">
        <v>-1</v>
      </c>
      <c r="L147" s="14">
        <f t="shared" si="4"/>
        <v>-5</v>
      </c>
      <c r="N147" s="14">
        <f t="shared" si="5"/>
        <v>90.799999999999983</v>
      </c>
    </row>
    <row r="148" spans="1:14">
      <c r="A148" s="61">
        <v>41203</v>
      </c>
      <c r="B148" s="27" t="s">
        <v>94</v>
      </c>
      <c r="C148" s="27" t="s">
        <v>95</v>
      </c>
      <c r="D148" s="27" t="s">
        <v>195</v>
      </c>
      <c r="E148" s="27" t="s">
        <v>181</v>
      </c>
      <c r="F148" s="27" t="s">
        <v>23</v>
      </c>
      <c r="G148" s="27">
        <v>5</v>
      </c>
      <c r="H148" s="28">
        <v>2.1</v>
      </c>
      <c r="I148" s="29" t="s">
        <v>37</v>
      </c>
      <c r="K148">
        <v>-1</v>
      </c>
      <c r="L148" s="14">
        <f t="shared" si="4"/>
        <v>-5</v>
      </c>
      <c r="N148" s="14">
        <f t="shared" si="5"/>
        <v>85.799999999999983</v>
      </c>
    </row>
    <row r="149" spans="1:14">
      <c r="A149" s="61">
        <v>41209</v>
      </c>
      <c r="B149" s="6" t="s">
        <v>94</v>
      </c>
      <c r="C149" s="6" t="s">
        <v>95</v>
      </c>
      <c r="D149" s="6" t="s">
        <v>182</v>
      </c>
      <c r="E149" s="6" t="s">
        <v>233</v>
      </c>
      <c r="F149" s="6" t="s">
        <v>323</v>
      </c>
      <c r="G149" s="6">
        <v>1</v>
      </c>
      <c r="H149" s="12">
        <v>4.5999999999999996</v>
      </c>
      <c r="I149" s="7" t="s">
        <v>132</v>
      </c>
      <c r="K149">
        <v>-1</v>
      </c>
      <c r="L149" s="14">
        <f t="shared" si="4"/>
        <v>-1</v>
      </c>
      <c r="N149" s="14">
        <f t="shared" si="5"/>
        <v>84.799999999999983</v>
      </c>
    </row>
    <row r="150" spans="1:14">
      <c r="A150" s="58">
        <v>41209</v>
      </c>
      <c r="B150" s="21" t="s">
        <v>94</v>
      </c>
      <c r="C150" s="21" t="s">
        <v>100</v>
      </c>
      <c r="D150" s="21" t="s">
        <v>304</v>
      </c>
      <c r="E150" s="21" t="s">
        <v>102</v>
      </c>
      <c r="F150" s="21" t="s">
        <v>36</v>
      </c>
      <c r="G150" s="21">
        <v>5</v>
      </c>
      <c r="H150" s="22">
        <v>2.4</v>
      </c>
      <c r="I150" s="23" t="s">
        <v>18</v>
      </c>
      <c r="K150">
        <v>-1</v>
      </c>
      <c r="L150" s="14">
        <f t="shared" si="4"/>
        <v>-5</v>
      </c>
      <c r="N150" s="14">
        <f t="shared" si="5"/>
        <v>79.799999999999983</v>
      </c>
    </row>
    <row r="151" spans="1:14">
      <c r="A151" s="61">
        <v>41210</v>
      </c>
      <c r="B151" s="27" t="s">
        <v>94</v>
      </c>
      <c r="C151" s="27" t="s">
        <v>95</v>
      </c>
      <c r="D151" s="27" t="s">
        <v>180</v>
      </c>
      <c r="E151" s="27" t="s">
        <v>184</v>
      </c>
      <c r="F151" s="27" t="s">
        <v>323</v>
      </c>
      <c r="G151" s="27">
        <v>1</v>
      </c>
      <c r="H151" s="28">
        <v>3.25</v>
      </c>
      <c r="I151" s="29" t="s">
        <v>132</v>
      </c>
      <c r="K151">
        <v>-1</v>
      </c>
      <c r="L151" s="14">
        <f t="shared" si="4"/>
        <v>-1</v>
      </c>
      <c r="N151" s="14">
        <f t="shared" si="5"/>
        <v>78.799999999999983</v>
      </c>
    </row>
    <row r="152" spans="1:14">
      <c r="A152" s="58">
        <v>41210</v>
      </c>
      <c r="B152" s="21" t="s">
        <v>94</v>
      </c>
      <c r="C152" s="21" t="s">
        <v>100</v>
      </c>
      <c r="D152" s="21" t="s">
        <v>235</v>
      </c>
      <c r="E152" s="21" t="s">
        <v>178</v>
      </c>
      <c r="F152" s="21" t="s">
        <v>36</v>
      </c>
      <c r="G152" s="21">
        <v>5</v>
      </c>
      <c r="H152" s="22">
        <v>2.19</v>
      </c>
      <c r="I152" s="23" t="s">
        <v>135</v>
      </c>
      <c r="K152">
        <v>-1</v>
      </c>
      <c r="L152" s="14">
        <f t="shared" si="4"/>
        <v>-5</v>
      </c>
      <c r="N152" s="14">
        <f t="shared" si="5"/>
        <v>73.799999999999983</v>
      </c>
    </row>
    <row r="153" spans="1:14">
      <c r="A153" s="63">
        <v>41210</v>
      </c>
      <c r="B153" s="45" t="s">
        <v>94</v>
      </c>
      <c r="C153" s="45" t="s">
        <v>100</v>
      </c>
      <c r="D153" s="45" t="s">
        <v>224</v>
      </c>
      <c r="E153" s="45" t="s">
        <v>106</v>
      </c>
      <c r="F153" s="45" t="s">
        <v>23</v>
      </c>
      <c r="G153" s="45">
        <v>5</v>
      </c>
      <c r="H153" s="46">
        <v>2.15</v>
      </c>
      <c r="I153" s="47" t="s">
        <v>18</v>
      </c>
      <c r="K153">
        <v>1</v>
      </c>
      <c r="L153" s="14">
        <f t="shared" si="4"/>
        <v>5.75</v>
      </c>
      <c r="N153" s="14">
        <f t="shared" si="5"/>
        <v>79.549999999999983</v>
      </c>
    </row>
    <row r="154" spans="1:14">
      <c r="A154" s="55">
        <v>41210</v>
      </c>
      <c r="B154" s="27" t="s">
        <v>94</v>
      </c>
      <c r="C154" s="27" t="s">
        <v>100</v>
      </c>
      <c r="D154" s="27" t="s">
        <v>179</v>
      </c>
      <c r="E154" s="27" t="s">
        <v>109</v>
      </c>
      <c r="F154" s="27" t="s">
        <v>25</v>
      </c>
      <c r="G154" s="27">
        <v>5</v>
      </c>
      <c r="H154" s="28">
        <v>4.4000000000000004</v>
      </c>
      <c r="I154" s="29" t="s">
        <v>18</v>
      </c>
      <c r="K154">
        <v>-1</v>
      </c>
      <c r="L154" s="14">
        <f t="shared" si="4"/>
        <v>-5</v>
      </c>
      <c r="N154" s="14">
        <f t="shared" si="5"/>
        <v>74.549999999999983</v>
      </c>
    </row>
    <row r="155" spans="1:14">
      <c r="A155" s="58">
        <v>41217</v>
      </c>
      <c r="B155" s="21" t="s">
        <v>94</v>
      </c>
      <c r="C155" s="21" t="s">
        <v>95</v>
      </c>
      <c r="D155" s="21" t="s">
        <v>183</v>
      </c>
      <c r="E155" s="21" t="s">
        <v>185</v>
      </c>
      <c r="F155" s="21" t="s">
        <v>10</v>
      </c>
      <c r="G155" s="21">
        <v>5</v>
      </c>
      <c r="H155" s="22">
        <v>1.84</v>
      </c>
      <c r="I155" s="23" t="s">
        <v>64</v>
      </c>
      <c r="K155">
        <v>-1</v>
      </c>
      <c r="L155" s="14">
        <f t="shared" si="4"/>
        <v>-5</v>
      </c>
      <c r="N155" s="14">
        <f t="shared" si="5"/>
        <v>69.549999999999983</v>
      </c>
    </row>
    <row r="156" spans="1:14">
      <c r="A156" s="68">
        <v>41217</v>
      </c>
      <c r="B156" s="69" t="s">
        <v>94</v>
      </c>
      <c r="C156" s="69" t="s">
        <v>95</v>
      </c>
      <c r="D156" s="69" t="s">
        <v>98</v>
      </c>
      <c r="E156" s="69" t="s">
        <v>204</v>
      </c>
      <c r="F156" s="69" t="s">
        <v>327</v>
      </c>
      <c r="G156" s="69">
        <v>5</v>
      </c>
      <c r="H156" s="73">
        <v>1.86</v>
      </c>
      <c r="I156" s="75" t="s">
        <v>37</v>
      </c>
      <c r="K156">
        <v>-1</v>
      </c>
      <c r="L156" s="14">
        <f t="shared" si="4"/>
        <v>-5</v>
      </c>
      <c r="N156" s="14">
        <f t="shared" si="5"/>
        <v>64.549999999999983</v>
      </c>
    </row>
    <row r="157" spans="1:14">
      <c r="A157" s="61">
        <v>41217</v>
      </c>
      <c r="B157" s="6" t="s">
        <v>94</v>
      </c>
      <c r="C157" s="6" t="s">
        <v>100</v>
      </c>
      <c r="D157" s="6" t="s">
        <v>106</v>
      </c>
      <c r="E157" s="6" t="s">
        <v>107</v>
      </c>
      <c r="F157" s="6" t="s">
        <v>23</v>
      </c>
      <c r="G157" s="6">
        <v>5</v>
      </c>
      <c r="H157" s="12">
        <v>1.89</v>
      </c>
      <c r="I157" s="7" t="s">
        <v>328</v>
      </c>
      <c r="K157">
        <v>-1</v>
      </c>
      <c r="L157" s="14">
        <f t="shared" si="4"/>
        <v>-5</v>
      </c>
      <c r="N157" s="14">
        <f t="shared" si="5"/>
        <v>59.549999999999983</v>
      </c>
    </row>
    <row r="158" spans="1:14">
      <c r="A158" s="58">
        <v>41223</v>
      </c>
      <c r="B158" s="21" t="s">
        <v>94</v>
      </c>
      <c r="C158" s="21" t="s">
        <v>100</v>
      </c>
      <c r="D158" s="21" t="s">
        <v>107</v>
      </c>
      <c r="E158" s="21" t="s">
        <v>179</v>
      </c>
      <c r="F158" s="21" t="s">
        <v>16</v>
      </c>
      <c r="G158" s="21">
        <v>5</v>
      </c>
      <c r="H158" s="22">
        <v>2.6</v>
      </c>
      <c r="I158" s="23" t="s">
        <v>37</v>
      </c>
      <c r="K158">
        <v>-1</v>
      </c>
      <c r="L158" s="14">
        <f t="shared" si="4"/>
        <v>-5</v>
      </c>
      <c r="N158" s="14">
        <f t="shared" si="5"/>
        <v>54.549999999999983</v>
      </c>
    </row>
    <row r="159" spans="1:14">
      <c r="A159" s="58">
        <v>41224</v>
      </c>
      <c r="B159" s="21" t="s">
        <v>94</v>
      </c>
      <c r="C159" s="21" t="s">
        <v>100</v>
      </c>
      <c r="D159" s="21" t="s">
        <v>224</v>
      </c>
      <c r="E159" s="21" t="s">
        <v>237</v>
      </c>
      <c r="F159" s="21" t="s">
        <v>23</v>
      </c>
      <c r="G159" s="21">
        <v>5</v>
      </c>
      <c r="H159" s="22">
        <v>2.61</v>
      </c>
      <c r="I159" s="23" t="s">
        <v>330</v>
      </c>
      <c r="K159">
        <v>-1</v>
      </c>
      <c r="L159" s="14">
        <f t="shared" si="4"/>
        <v>-5</v>
      </c>
      <c r="N159" s="14">
        <f t="shared" si="5"/>
        <v>49.549999999999983</v>
      </c>
    </row>
    <row r="160" spans="1:14">
      <c r="A160" s="68">
        <v>41224</v>
      </c>
      <c r="B160" s="69" t="s">
        <v>94</v>
      </c>
      <c r="C160" s="69" t="s">
        <v>100</v>
      </c>
      <c r="D160" s="69" t="s">
        <v>106</v>
      </c>
      <c r="E160" s="69" t="s">
        <v>110</v>
      </c>
      <c r="F160" s="69" t="s">
        <v>23</v>
      </c>
      <c r="G160" s="69">
        <v>5</v>
      </c>
      <c r="H160" s="73">
        <v>2.35</v>
      </c>
      <c r="I160" s="75" t="s">
        <v>222</v>
      </c>
      <c r="K160">
        <v>-1</v>
      </c>
      <c r="L160" s="14">
        <f t="shared" si="4"/>
        <v>-5</v>
      </c>
      <c r="N160" s="14">
        <f t="shared" si="5"/>
        <v>44.549999999999983</v>
      </c>
    </row>
    <row r="161" spans="1:14">
      <c r="A161" s="61">
        <v>41230</v>
      </c>
      <c r="B161" s="6" t="s">
        <v>94</v>
      </c>
      <c r="C161" s="6" t="s">
        <v>100</v>
      </c>
      <c r="D161" s="6" t="s">
        <v>105</v>
      </c>
      <c r="E161" s="6" t="s">
        <v>235</v>
      </c>
      <c r="F161" s="6" t="s">
        <v>23</v>
      </c>
      <c r="G161" s="6">
        <v>5</v>
      </c>
      <c r="H161" s="12">
        <v>3.05</v>
      </c>
      <c r="I161" s="7" t="s">
        <v>64</v>
      </c>
      <c r="K161">
        <v>-1</v>
      </c>
      <c r="L161" s="14">
        <f t="shared" si="4"/>
        <v>-5</v>
      </c>
      <c r="N161" s="14">
        <f t="shared" si="5"/>
        <v>39.549999999999983</v>
      </c>
    </row>
    <row r="162" spans="1:14">
      <c r="A162" s="61">
        <v>41231</v>
      </c>
      <c r="B162" s="6" t="s">
        <v>94</v>
      </c>
      <c r="C162" s="6" t="s">
        <v>95</v>
      </c>
      <c r="D162" s="6" t="s">
        <v>267</v>
      </c>
      <c r="E162" s="6" t="s">
        <v>204</v>
      </c>
      <c r="F162" s="6" t="s">
        <v>23</v>
      </c>
      <c r="G162" s="6">
        <v>5</v>
      </c>
      <c r="H162" s="12">
        <v>2.0499999999999998</v>
      </c>
      <c r="I162" s="7" t="s">
        <v>222</v>
      </c>
      <c r="K162">
        <v>-1</v>
      </c>
      <c r="L162" s="14">
        <f t="shared" si="4"/>
        <v>-5</v>
      </c>
      <c r="N162" s="14">
        <f t="shared" si="5"/>
        <v>34.549999999999983</v>
      </c>
    </row>
    <row r="163" spans="1:14">
      <c r="A163" s="60">
        <v>41231</v>
      </c>
      <c r="B163" s="4" t="s">
        <v>94</v>
      </c>
      <c r="C163" s="4" t="s">
        <v>95</v>
      </c>
      <c r="D163" s="4" t="s">
        <v>96</v>
      </c>
      <c r="E163" s="4" t="s">
        <v>180</v>
      </c>
      <c r="F163" s="4" t="s">
        <v>36</v>
      </c>
      <c r="G163" s="4">
        <v>5</v>
      </c>
      <c r="H163" s="11">
        <v>1.98</v>
      </c>
      <c r="I163" s="5" t="s">
        <v>20</v>
      </c>
      <c r="K163">
        <v>1</v>
      </c>
      <c r="L163" s="14">
        <f t="shared" si="4"/>
        <v>4.9000000000000004</v>
      </c>
      <c r="N163" s="14">
        <f t="shared" si="5"/>
        <v>39.449999999999982</v>
      </c>
    </row>
    <row r="164" spans="1:14">
      <c r="A164" s="61">
        <v>41231</v>
      </c>
      <c r="B164" s="6" t="s">
        <v>94</v>
      </c>
      <c r="C164" s="6" t="s">
        <v>100</v>
      </c>
      <c r="D164" s="6" t="s">
        <v>178</v>
      </c>
      <c r="E164" s="6" t="s">
        <v>304</v>
      </c>
      <c r="F164" s="6" t="s">
        <v>23</v>
      </c>
      <c r="G164" s="6">
        <v>5</v>
      </c>
      <c r="H164" s="12">
        <v>2.54</v>
      </c>
      <c r="I164" s="7" t="s">
        <v>37</v>
      </c>
      <c r="K164">
        <v>-1</v>
      </c>
      <c r="L164" s="14">
        <f t="shared" si="4"/>
        <v>-5</v>
      </c>
      <c r="N164" s="14">
        <f t="shared" si="5"/>
        <v>34.449999999999982</v>
      </c>
    </row>
    <row r="165" spans="1:14">
      <c r="A165" s="59">
        <v>41237</v>
      </c>
      <c r="B165" s="8" t="s">
        <v>94</v>
      </c>
      <c r="C165" s="8" t="s">
        <v>95</v>
      </c>
      <c r="D165" s="8" t="s">
        <v>181</v>
      </c>
      <c r="E165" s="8" t="s">
        <v>184</v>
      </c>
      <c r="F165" s="8" t="s">
        <v>323</v>
      </c>
      <c r="G165" s="8">
        <v>5</v>
      </c>
      <c r="H165" s="13">
        <v>4.0999999999999996</v>
      </c>
      <c r="I165" s="9" t="s">
        <v>18</v>
      </c>
      <c r="K165">
        <v>1</v>
      </c>
      <c r="L165" s="14">
        <f t="shared" si="4"/>
        <v>15.499999999999998</v>
      </c>
      <c r="N165" s="14">
        <f t="shared" si="5"/>
        <v>49.949999999999982</v>
      </c>
    </row>
    <row r="166" spans="1:14">
      <c r="A166" s="55">
        <v>41237</v>
      </c>
      <c r="B166" s="27" t="s">
        <v>94</v>
      </c>
      <c r="C166" s="27" t="s">
        <v>95</v>
      </c>
      <c r="D166" s="27" t="s">
        <v>182</v>
      </c>
      <c r="E166" s="27" t="s">
        <v>180</v>
      </c>
      <c r="F166" s="27" t="s">
        <v>25</v>
      </c>
      <c r="G166" s="27">
        <v>5</v>
      </c>
      <c r="H166" s="28">
        <v>2.2999999999999998</v>
      </c>
      <c r="I166" s="29" t="s">
        <v>61</v>
      </c>
      <c r="K166">
        <v>-1</v>
      </c>
      <c r="L166" s="14">
        <f t="shared" si="4"/>
        <v>-5</v>
      </c>
      <c r="N166" s="14">
        <f t="shared" si="5"/>
        <v>44.949999999999982</v>
      </c>
    </row>
    <row r="167" spans="1:14">
      <c r="A167" s="56">
        <v>41237</v>
      </c>
      <c r="B167" s="24" t="s">
        <v>94</v>
      </c>
      <c r="C167" s="24" t="s">
        <v>95</v>
      </c>
      <c r="D167" s="24" t="s">
        <v>97</v>
      </c>
      <c r="E167" s="24" t="s">
        <v>303</v>
      </c>
      <c r="F167" s="24" t="s">
        <v>23</v>
      </c>
      <c r="G167" s="24">
        <v>5</v>
      </c>
      <c r="H167" s="25">
        <v>2.17</v>
      </c>
      <c r="I167" s="26" t="s">
        <v>131</v>
      </c>
      <c r="K167">
        <v>1</v>
      </c>
      <c r="L167" s="14">
        <f t="shared" si="4"/>
        <v>5.85</v>
      </c>
      <c r="N167" s="14">
        <f t="shared" si="5"/>
        <v>50.799999999999983</v>
      </c>
    </row>
    <row r="168" spans="1:14">
      <c r="A168" s="58">
        <v>41237</v>
      </c>
      <c r="B168" s="21" t="s">
        <v>94</v>
      </c>
      <c r="C168" s="21" t="s">
        <v>100</v>
      </c>
      <c r="D168" s="21" t="s">
        <v>110</v>
      </c>
      <c r="E168" s="21" t="s">
        <v>237</v>
      </c>
      <c r="F168" s="21" t="s">
        <v>36</v>
      </c>
      <c r="G168" s="21">
        <v>5</v>
      </c>
      <c r="H168" s="22">
        <v>1.77</v>
      </c>
      <c r="I168" s="23" t="s">
        <v>133</v>
      </c>
      <c r="K168">
        <v>-1</v>
      </c>
      <c r="L168" s="14">
        <f t="shared" si="4"/>
        <v>-5</v>
      </c>
      <c r="N168" s="14">
        <f t="shared" si="5"/>
        <v>45.799999999999983</v>
      </c>
    </row>
    <row r="169" spans="1:14">
      <c r="A169" s="60">
        <v>41238</v>
      </c>
      <c r="B169" s="4" t="s">
        <v>94</v>
      </c>
      <c r="C169" s="4" t="s">
        <v>100</v>
      </c>
      <c r="D169" s="4" t="s">
        <v>104</v>
      </c>
      <c r="E169" s="4" t="s">
        <v>178</v>
      </c>
      <c r="F169" s="4" t="s">
        <v>36</v>
      </c>
      <c r="G169" s="4">
        <v>5</v>
      </c>
      <c r="H169" s="11">
        <v>1.75</v>
      </c>
      <c r="I169" s="5" t="s">
        <v>246</v>
      </c>
      <c r="K169">
        <v>1</v>
      </c>
      <c r="L169" s="14">
        <f t="shared" si="4"/>
        <v>3.75</v>
      </c>
      <c r="N169" s="14">
        <f t="shared" si="5"/>
        <v>49.549999999999983</v>
      </c>
    </row>
    <row r="170" spans="1:14">
      <c r="A170" s="60">
        <v>74052</v>
      </c>
      <c r="B170" s="4" t="s">
        <v>112</v>
      </c>
      <c r="C170" s="24" t="s">
        <v>111</v>
      </c>
      <c r="D170" s="24" t="s">
        <v>279</v>
      </c>
      <c r="E170" s="24" t="s">
        <v>118</v>
      </c>
      <c r="F170" s="24" t="s">
        <v>16</v>
      </c>
      <c r="G170" s="24">
        <v>5</v>
      </c>
      <c r="H170" s="25">
        <v>1.85</v>
      </c>
      <c r="I170" s="26" t="s">
        <v>287</v>
      </c>
      <c r="K170">
        <v>1</v>
      </c>
      <c r="L170" s="14">
        <f t="shared" si="4"/>
        <v>4.25</v>
      </c>
      <c r="N170" s="14">
        <f t="shared" si="5"/>
        <v>53.799999999999983</v>
      </c>
    </row>
    <row r="171" spans="1:14">
      <c r="A171" s="58">
        <v>81357</v>
      </c>
      <c r="B171" s="21" t="s">
        <v>112</v>
      </c>
      <c r="C171" s="21" t="s">
        <v>122</v>
      </c>
      <c r="D171" s="21" t="s">
        <v>136</v>
      </c>
      <c r="E171" s="21" t="s">
        <v>285</v>
      </c>
      <c r="F171" s="21" t="s">
        <v>10</v>
      </c>
      <c r="G171" s="21">
        <v>5</v>
      </c>
      <c r="H171" s="22">
        <v>2.23</v>
      </c>
      <c r="I171" s="23" t="s">
        <v>64</v>
      </c>
      <c r="K171">
        <v>-1</v>
      </c>
      <c r="L171" s="14">
        <f t="shared" si="4"/>
        <v>-5</v>
      </c>
      <c r="N171" s="14">
        <f t="shared" si="5"/>
        <v>48.799999999999983</v>
      </c>
    </row>
    <row r="172" spans="1:14">
      <c r="A172" t="s">
        <v>334</v>
      </c>
    </row>
    <row r="173" spans="1:14">
      <c r="G173">
        <f>SUM(G2:G172)</f>
        <v>699.5</v>
      </c>
      <c r="L173" s="32">
        <f>SUM(L2:L172)</f>
        <v>48.799999999999983</v>
      </c>
    </row>
    <row r="174" spans="1:14">
      <c r="L174" s="67">
        <f>+L173/G173</f>
        <v>6.97641172265904E-2</v>
      </c>
    </row>
  </sheetData>
  <autoFilter ref="A1:N174"/>
  <sortState ref="A2:K171">
    <sortCondition ref="A2:A171"/>
  </sortState>
  <conditionalFormatting sqref="K2:K171">
    <cfRule type="colorScale" priority="1">
      <colorScale>
        <cfvo type="min" val="0"/>
        <cfvo type="percentile" val="50"/>
        <cfvo type="max" val="0"/>
        <color rgb="FFF8696B"/>
        <color rgb="FFFFEB84"/>
        <color rgb="FF63BE7B"/>
      </colorScale>
    </cfRule>
  </conditionalFormatting>
  <pageMargins left="0.7" right="0.7" top="0.75" bottom="0.75" header="0.3" footer="0.3"/>
  <pageSetup paperSize="9" orientation="portrait" horizontalDpi="0" verticalDpi="0" r:id="rId1"/>
  <drawing r:id="rId2"/>
  <legacyDrawing r:id="rId3"/>
</worksheet>
</file>

<file path=xl/worksheets/sheet23.xml><?xml version="1.0" encoding="utf-8"?>
<worksheet xmlns="http://schemas.openxmlformats.org/spreadsheetml/2006/main" xmlns:r="http://schemas.openxmlformats.org/officeDocument/2006/relationships">
  <dimension ref="A1:Q174"/>
  <sheetViews>
    <sheetView tabSelected="1" topLeftCell="A126" workbookViewId="0">
      <selection activeCell="Q138" sqref="Q138"/>
    </sheetView>
  </sheetViews>
  <sheetFormatPr baseColWidth="10" defaultRowHeight="15"/>
  <cols>
    <col min="4" max="5" width="13.5703125" customWidth="1"/>
    <col min="6" max="6" width="14.7109375" bestFit="1" customWidth="1"/>
    <col min="7" max="9" width="7.85546875" customWidth="1"/>
    <col min="10" max="10" width="3.5703125" style="66" customWidth="1"/>
    <col min="11" max="11" width="2.7109375" bestFit="1" customWidth="1"/>
  </cols>
  <sheetData>
    <row r="1" spans="1:14">
      <c r="A1" s="53" t="s">
        <v>191</v>
      </c>
      <c r="B1" s="1" t="s">
        <v>49</v>
      </c>
      <c r="C1" s="1" t="s">
        <v>0</v>
      </c>
      <c r="D1" s="1" t="s">
        <v>1</v>
      </c>
      <c r="E1" s="1" t="s">
        <v>2</v>
      </c>
      <c r="F1" s="1" t="s">
        <v>3</v>
      </c>
      <c r="G1" s="1" t="s">
        <v>4</v>
      </c>
      <c r="H1" s="10" t="s">
        <v>5</v>
      </c>
      <c r="I1" s="2" t="s">
        <v>6</v>
      </c>
      <c r="J1" s="64"/>
      <c r="N1">
        <v>0</v>
      </c>
    </row>
    <row r="2" spans="1:14">
      <c r="A2" s="82">
        <v>41147</v>
      </c>
      <c r="B2" s="83" t="s">
        <v>50</v>
      </c>
      <c r="C2" s="83" t="s">
        <v>17</v>
      </c>
      <c r="D2" s="83" t="s">
        <v>152</v>
      </c>
      <c r="E2" s="83" t="s">
        <v>29</v>
      </c>
      <c r="F2" s="83" t="s">
        <v>153</v>
      </c>
      <c r="G2" s="83">
        <v>5</v>
      </c>
      <c r="H2" s="84">
        <v>2.65</v>
      </c>
      <c r="I2" s="85" t="s">
        <v>62</v>
      </c>
      <c r="K2">
        <v>0</v>
      </c>
      <c r="L2" s="14">
        <f>IF(K2=0,0,IF(K2=-1,-G2,G2*(H2-1)))</f>
        <v>0</v>
      </c>
      <c r="N2" s="14">
        <f>+L2+N1</f>
        <v>0</v>
      </c>
    </row>
    <row r="3" spans="1:14">
      <c r="A3" s="56">
        <v>41139</v>
      </c>
      <c r="B3" s="24" t="s">
        <v>112</v>
      </c>
      <c r="C3" s="24" t="s">
        <v>111</v>
      </c>
      <c r="D3" s="24" t="s">
        <v>113</v>
      </c>
      <c r="E3" s="24" t="s">
        <v>114</v>
      </c>
      <c r="F3" s="24" t="s">
        <v>36</v>
      </c>
      <c r="G3" s="24">
        <v>5</v>
      </c>
      <c r="H3" s="25">
        <v>3.3</v>
      </c>
      <c r="I3" s="26" t="s">
        <v>37</v>
      </c>
      <c r="K3">
        <v>1</v>
      </c>
      <c r="L3" s="14">
        <f>IF(K3=0,0,IF(K3=-1,-G3,G3*(H3-1)))</f>
        <v>11.5</v>
      </c>
      <c r="N3" s="14">
        <f>+L3+N2</f>
        <v>11.5</v>
      </c>
    </row>
    <row r="4" spans="1:14">
      <c r="A4" s="56">
        <v>41168</v>
      </c>
      <c r="B4" s="24" t="s">
        <v>155</v>
      </c>
      <c r="C4" s="24" t="s">
        <v>156</v>
      </c>
      <c r="D4" s="24" t="s">
        <v>243</v>
      </c>
      <c r="E4" s="24" t="s">
        <v>160</v>
      </c>
      <c r="F4" s="24" t="s">
        <v>36</v>
      </c>
      <c r="G4" s="24">
        <v>5</v>
      </c>
      <c r="H4" s="25">
        <v>3.15</v>
      </c>
      <c r="I4" s="26" t="s">
        <v>63</v>
      </c>
      <c r="K4">
        <v>1</v>
      </c>
      <c r="L4" s="14">
        <f>IF(K4=0,0,IF(K4=-1,-G4,G4*(H4-1)))</f>
        <v>10.75</v>
      </c>
      <c r="N4" s="14">
        <f>+L4+N3</f>
        <v>22.25</v>
      </c>
    </row>
    <row r="5" spans="1:14">
      <c r="A5" s="58">
        <v>41188</v>
      </c>
      <c r="B5" s="21" t="s">
        <v>50</v>
      </c>
      <c r="C5" s="21" t="s">
        <v>142</v>
      </c>
      <c r="D5" s="21" t="s">
        <v>150</v>
      </c>
      <c r="E5" s="21" t="s">
        <v>294</v>
      </c>
      <c r="F5" s="21" t="s">
        <v>36</v>
      </c>
      <c r="G5" s="21">
        <v>5</v>
      </c>
      <c r="H5" s="22">
        <v>3.05</v>
      </c>
      <c r="I5" s="23" t="s">
        <v>133</v>
      </c>
      <c r="K5">
        <v>-1</v>
      </c>
      <c r="L5" s="14">
        <f>IF(K5=0,0,IF(K5=-1,-G5,G5*(H5-1)))</f>
        <v>-5</v>
      </c>
      <c r="N5" s="14">
        <f>+L5+N4</f>
        <v>17.25</v>
      </c>
    </row>
    <row r="6" spans="1:14">
      <c r="A6" s="60">
        <v>41124</v>
      </c>
      <c r="B6" s="24" t="s">
        <v>50</v>
      </c>
      <c r="C6" s="24" t="s">
        <v>17</v>
      </c>
      <c r="D6" s="24" t="s">
        <v>32</v>
      </c>
      <c r="E6" s="24" t="s">
        <v>33</v>
      </c>
      <c r="F6" s="24" t="s">
        <v>36</v>
      </c>
      <c r="G6" s="24">
        <v>5</v>
      </c>
      <c r="H6" s="25">
        <v>2.65</v>
      </c>
      <c r="I6" s="26" t="s">
        <v>19</v>
      </c>
      <c r="K6">
        <v>1</v>
      </c>
      <c r="L6" s="14">
        <f>IF(K6=0,0,IF(K6=-1,-G6,G6*(H6-1)))</f>
        <v>8.25</v>
      </c>
      <c r="N6" s="14">
        <f>+L6+N5</f>
        <v>25.5</v>
      </c>
    </row>
    <row r="7" spans="1:14">
      <c r="A7" s="58">
        <v>41209</v>
      </c>
      <c r="B7" s="21" t="s">
        <v>94</v>
      </c>
      <c r="C7" s="21" t="s">
        <v>100</v>
      </c>
      <c r="D7" s="21" t="s">
        <v>304</v>
      </c>
      <c r="E7" s="21" t="s">
        <v>102</v>
      </c>
      <c r="F7" s="21" t="s">
        <v>36</v>
      </c>
      <c r="G7" s="21">
        <v>5</v>
      </c>
      <c r="H7" s="22">
        <v>2.4</v>
      </c>
      <c r="I7" s="23" t="s">
        <v>18</v>
      </c>
      <c r="K7">
        <v>-1</v>
      </c>
      <c r="L7" s="14">
        <f>IF(K7=0,0,IF(K7=-1,-G7,G7*(H7-1)))</f>
        <v>-5</v>
      </c>
      <c r="N7" s="14">
        <f>+L7+N6</f>
        <v>20.5</v>
      </c>
    </row>
    <row r="8" spans="1:14">
      <c r="A8" s="60">
        <v>41131</v>
      </c>
      <c r="B8" s="4" t="s">
        <v>50</v>
      </c>
      <c r="C8" s="4" t="s">
        <v>17</v>
      </c>
      <c r="D8" s="4" t="s">
        <v>41</v>
      </c>
      <c r="E8" s="4" t="s">
        <v>42</v>
      </c>
      <c r="F8" s="4" t="s">
        <v>36</v>
      </c>
      <c r="G8" s="4">
        <v>5</v>
      </c>
      <c r="H8" s="11">
        <v>2.35</v>
      </c>
      <c r="I8" s="5" t="s">
        <v>20</v>
      </c>
      <c r="K8">
        <v>1</v>
      </c>
      <c r="L8" s="14">
        <f>IF(K8=0,0,IF(K8=-1,-G8,G8*(H8-1)))</f>
        <v>6.75</v>
      </c>
      <c r="N8" s="14">
        <f>+L8+N7</f>
        <v>27.25</v>
      </c>
    </row>
    <row r="9" spans="1:14">
      <c r="A9" s="59">
        <v>41146</v>
      </c>
      <c r="B9" s="8" t="s">
        <v>94</v>
      </c>
      <c r="C9" s="8" t="s">
        <v>95</v>
      </c>
      <c r="D9" s="8" t="s">
        <v>181</v>
      </c>
      <c r="E9" s="8" t="s">
        <v>182</v>
      </c>
      <c r="F9" s="8" t="s">
        <v>36</v>
      </c>
      <c r="G9" s="8">
        <v>5</v>
      </c>
      <c r="H9" s="13">
        <v>2.2799999999999998</v>
      </c>
      <c r="I9" s="9" t="s">
        <v>64</v>
      </c>
      <c r="K9">
        <v>1</v>
      </c>
      <c r="L9" s="14">
        <f>IF(K9=0,0,IF(K9=-1,-G9,G9*(H9-1)))</f>
        <v>6.3999999999999986</v>
      </c>
      <c r="N9" s="14">
        <f>+L9+N8</f>
        <v>33.65</v>
      </c>
    </row>
    <row r="10" spans="1:14">
      <c r="A10" s="60">
        <v>41146</v>
      </c>
      <c r="B10" s="4" t="s">
        <v>112</v>
      </c>
      <c r="C10" s="24" t="s">
        <v>122</v>
      </c>
      <c r="D10" s="24" t="s">
        <v>177</v>
      </c>
      <c r="E10" s="24" t="s">
        <v>139</v>
      </c>
      <c r="F10" s="24" t="s">
        <v>36</v>
      </c>
      <c r="G10" s="24">
        <v>5</v>
      </c>
      <c r="H10" s="25">
        <v>2.2799999999999998</v>
      </c>
      <c r="I10" s="26" t="s">
        <v>20</v>
      </c>
      <c r="K10">
        <v>1</v>
      </c>
      <c r="L10" s="14">
        <f>IF(K10=0,0,IF(K10=-1,-G10,G10*(H10-1)))</f>
        <v>6.3999999999999986</v>
      </c>
      <c r="N10" s="14">
        <f>+L10+N9</f>
        <v>40.049999999999997</v>
      </c>
    </row>
    <row r="11" spans="1:14">
      <c r="A11" s="59">
        <v>41132</v>
      </c>
      <c r="B11" s="8" t="s">
        <v>50</v>
      </c>
      <c r="C11" s="8" t="s">
        <v>17</v>
      </c>
      <c r="D11" s="8" t="s">
        <v>35</v>
      </c>
      <c r="E11" s="8" t="s">
        <v>43</v>
      </c>
      <c r="F11" s="8" t="s">
        <v>36</v>
      </c>
      <c r="G11" s="8">
        <v>5</v>
      </c>
      <c r="H11" s="13">
        <v>2.25</v>
      </c>
      <c r="I11" s="9" t="s">
        <v>20</v>
      </c>
      <c r="K11">
        <v>1</v>
      </c>
      <c r="L11" s="14">
        <f>IF(K11=0,0,IF(K11=-1,-G11,G11*(H11-1)))</f>
        <v>6.25</v>
      </c>
      <c r="N11" s="14">
        <f>+L11+N10</f>
        <v>46.3</v>
      </c>
    </row>
    <row r="12" spans="1:14">
      <c r="A12" s="55">
        <v>41210</v>
      </c>
      <c r="B12" s="27" t="s">
        <v>94</v>
      </c>
      <c r="C12" s="27" t="s">
        <v>100</v>
      </c>
      <c r="D12" s="27" t="s">
        <v>235</v>
      </c>
      <c r="E12" s="27" t="s">
        <v>178</v>
      </c>
      <c r="F12" s="27" t="s">
        <v>36</v>
      </c>
      <c r="G12" s="27">
        <v>5</v>
      </c>
      <c r="H12" s="28">
        <v>2.19</v>
      </c>
      <c r="I12" s="29" t="s">
        <v>135</v>
      </c>
      <c r="K12">
        <v>-1</v>
      </c>
      <c r="L12" s="14">
        <f>IF(K12=0,0,IF(K12=-1,-G12,G12*(H12-1)))</f>
        <v>-5</v>
      </c>
      <c r="N12" s="14">
        <f>+L12+N11</f>
        <v>41.3</v>
      </c>
    </row>
    <row r="13" spans="1:14">
      <c r="A13" s="60">
        <v>41146</v>
      </c>
      <c r="B13" s="4" t="s">
        <v>94</v>
      </c>
      <c r="C13" s="4" t="s">
        <v>95</v>
      </c>
      <c r="D13" s="4" t="s">
        <v>97</v>
      </c>
      <c r="E13" s="4" t="s">
        <v>180</v>
      </c>
      <c r="F13" s="4" t="s">
        <v>36</v>
      </c>
      <c r="G13" s="4">
        <v>5</v>
      </c>
      <c r="H13" s="11">
        <v>2.0099999999999998</v>
      </c>
      <c r="I13" s="5" t="s">
        <v>20</v>
      </c>
      <c r="K13">
        <v>1</v>
      </c>
      <c r="L13" s="14">
        <f>IF(K13=0,0,IF(K13=-1,-G13,G13*(H13-1)))</f>
        <v>5.0499999999999989</v>
      </c>
      <c r="N13" s="14">
        <f>+L13+N12</f>
        <v>46.349999999999994</v>
      </c>
    </row>
    <row r="14" spans="1:14">
      <c r="A14" s="59">
        <v>41231</v>
      </c>
      <c r="B14" s="8" t="s">
        <v>94</v>
      </c>
      <c r="C14" s="8" t="s">
        <v>95</v>
      </c>
      <c r="D14" s="8" t="s">
        <v>96</v>
      </c>
      <c r="E14" s="8" t="s">
        <v>180</v>
      </c>
      <c r="F14" s="8" t="s">
        <v>36</v>
      </c>
      <c r="G14" s="8">
        <v>5</v>
      </c>
      <c r="H14" s="13">
        <v>1.98</v>
      </c>
      <c r="I14" s="9" t="s">
        <v>20</v>
      </c>
      <c r="K14">
        <v>1</v>
      </c>
      <c r="L14" s="14">
        <f>IF(K14=0,0,IF(K14=-1,-G14,G14*(H14-1)))</f>
        <v>4.9000000000000004</v>
      </c>
      <c r="N14" s="14">
        <f>+L14+N13</f>
        <v>51.249999999999993</v>
      </c>
    </row>
    <row r="15" spans="1:14">
      <c r="A15" s="61">
        <v>41237</v>
      </c>
      <c r="B15" s="6" t="s">
        <v>94</v>
      </c>
      <c r="C15" s="6" t="s">
        <v>100</v>
      </c>
      <c r="D15" s="6" t="s">
        <v>110</v>
      </c>
      <c r="E15" s="6" t="s">
        <v>237</v>
      </c>
      <c r="F15" s="6" t="s">
        <v>36</v>
      </c>
      <c r="G15" s="6">
        <v>5</v>
      </c>
      <c r="H15" s="12">
        <v>1.77</v>
      </c>
      <c r="I15" s="7" t="s">
        <v>133</v>
      </c>
      <c r="K15">
        <v>-1</v>
      </c>
      <c r="L15" s="14">
        <f>IF(K15=0,0,IF(K15=-1,-G15,G15*(H15-1)))</f>
        <v>-5</v>
      </c>
      <c r="N15" s="14">
        <f>+L15+N14</f>
        <v>46.249999999999993</v>
      </c>
    </row>
    <row r="16" spans="1:14">
      <c r="A16" s="60">
        <v>41238</v>
      </c>
      <c r="B16" s="24" t="s">
        <v>94</v>
      </c>
      <c r="C16" s="24" t="s">
        <v>100</v>
      </c>
      <c r="D16" s="24" t="s">
        <v>104</v>
      </c>
      <c r="E16" s="24" t="s">
        <v>178</v>
      </c>
      <c r="F16" s="24" t="s">
        <v>36</v>
      </c>
      <c r="G16" s="24">
        <v>5</v>
      </c>
      <c r="H16" s="25">
        <v>1.75</v>
      </c>
      <c r="I16" s="26" t="s">
        <v>246</v>
      </c>
      <c r="K16">
        <v>1</v>
      </c>
      <c r="L16" s="14">
        <f>IF(K16=0,0,IF(K16=-1,-G16,G16*(H16-1)))</f>
        <v>3.75</v>
      </c>
      <c r="N16" s="14">
        <f>+L16+N15</f>
        <v>49.999999999999993</v>
      </c>
    </row>
    <row r="17" spans="1:14">
      <c r="A17" s="58">
        <v>41138</v>
      </c>
      <c r="B17" s="21" t="s">
        <v>51</v>
      </c>
      <c r="C17" s="21" t="s">
        <v>7</v>
      </c>
      <c r="D17" s="21" t="s">
        <v>21</v>
      </c>
      <c r="E17" s="21" t="s">
        <v>11</v>
      </c>
      <c r="F17" s="21" t="s">
        <v>36</v>
      </c>
      <c r="G17" s="21">
        <v>5</v>
      </c>
      <c r="H17" s="22">
        <v>1.74</v>
      </c>
      <c r="I17" s="23" t="s">
        <v>18</v>
      </c>
      <c r="K17">
        <v>-1</v>
      </c>
      <c r="L17" s="14">
        <f>IF(K17=0,0,IF(K17=-1,-G17,G17*(H17-1)))</f>
        <v>-5</v>
      </c>
      <c r="N17" s="14">
        <f>+L17+N16</f>
        <v>44.999999999999993</v>
      </c>
    </row>
    <row r="18" spans="1:14">
      <c r="A18" s="56">
        <v>41237</v>
      </c>
      <c r="B18" s="24" t="s">
        <v>94</v>
      </c>
      <c r="C18" s="24" t="s">
        <v>95</v>
      </c>
      <c r="D18" s="24" t="s">
        <v>181</v>
      </c>
      <c r="E18" s="24" t="s">
        <v>184</v>
      </c>
      <c r="F18" s="24" t="s">
        <v>323</v>
      </c>
      <c r="G18" s="24">
        <v>5</v>
      </c>
      <c r="H18" s="25">
        <v>4.0999999999999996</v>
      </c>
      <c r="I18" s="26" t="s">
        <v>18</v>
      </c>
      <c r="K18">
        <v>1</v>
      </c>
      <c r="L18" s="14">
        <f>IF(K18=0,0,IF(K18=-1,-G18,G18*(H18-1)))</f>
        <v>15.499999999999998</v>
      </c>
      <c r="N18" s="14">
        <f>+L18+N17</f>
        <v>60.499999999999993</v>
      </c>
    </row>
    <row r="19" spans="1:14">
      <c r="A19" s="60">
        <v>41189</v>
      </c>
      <c r="B19" s="24" t="s">
        <v>94</v>
      </c>
      <c r="C19" s="24" t="s">
        <v>95</v>
      </c>
      <c r="D19" s="24" t="s">
        <v>204</v>
      </c>
      <c r="E19" s="24" t="s">
        <v>303</v>
      </c>
      <c r="F19" s="24" t="s">
        <v>23</v>
      </c>
      <c r="G19" s="24">
        <v>5</v>
      </c>
      <c r="H19" s="25">
        <v>3.7</v>
      </c>
      <c r="I19" s="26" t="s">
        <v>18</v>
      </c>
      <c r="K19">
        <v>1</v>
      </c>
      <c r="L19" s="14">
        <f>IF(K19=0,0,IF(K19=-1,-G19,G19*(H19-1)))</f>
        <v>13.5</v>
      </c>
      <c r="N19" s="14">
        <f>+L19+N18</f>
        <v>74</v>
      </c>
    </row>
    <row r="20" spans="1:14">
      <c r="A20" s="58">
        <v>41124</v>
      </c>
      <c r="B20" s="21" t="s">
        <v>51</v>
      </c>
      <c r="C20" s="21" t="s">
        <v>7</v>
      </c>
      <c r="D20" s="21" t="s">
        <v>21</v>
      </c>
      <c r="E20" s="21" t="s">
        <v>22</v>
      </c>
      <c r="F20" s="21" t="s">
        <v>23</v>
      </c>
      <c r="G20" s="21">
        <v>5</v>
      </c>
      <c r="H20" s="22">
        <v>3.58</v>
      </c>
      <c r="I20" s="23" t="s">
        <v>37</v>
      </c>
      <c r="K20">
        <v>-1</v>
      </c>
      <c r="L20" s="14">
        <f>IF(K20=0,0,IF(K20=-1,-G20,G20*(H20-1)))</f>
        <v>-5</v>
      </c>
      <c r="N20" s="14">
        <f>+L20+N19</f>
        <v>69</v>
      </c>
    </row>
    <row r="21" spans="1:14">
      <c r="A21" s="55">
        <v>41132</v>
      </c>
      <c r="B21" s="27" t="s">
        <v>51</v>
      </c>
      <c r="C21" s="27" t="s">
        <v>52</v>
      </c>
      <c r="D21" s="27" t="s">
        <v>57</v>
      </c>
      <c r="E21" s="27" t="s">
        <v>58</v>
      </c>
      <c r="F21" s="27" t="s">
        <v>23</v>
      </c>
      <c r="G21" s="27">
        <v>5</v>
      </c>
      <c r="H21" s="28">
        <v>3.4</v>
      </c>
      <c r="I21" s="29" t="s">
        <v>64</v>
      </c>
      <c r="K21">
        <v>-1</v>
      </c>
      <c r="L21" s="14">
        <f>IF(K21=0,0,IF(K21=-1,-G21,G21*(H21-1)))</f>
        <v>-5</v>
      </c>
      <c r="N21" s="14">
        <f>+L21+N20</f>
        <v>64</v>
      </c>
    </row>
    <row r="22" spans="1:14">
      <c r="A22" s="59">
        <v>41152</v>
      </c>
      <c r="B22" s="8" t="s">
        <v>51</v>
      </c>
      <c r="C22" s="8" t="s">
        <v>7</v>
      </c>
      <c r="D22" s="8" t="s">
        <v>218</v>
      </c>
      <c r="E22" s="8" t="s">
        <v>128</v>
      </c>
      <c r="F22" s="8" t="s">
        <v>23</v>
      </c>
      <c r="G22" s="8">
        <v>5</v>
      </c>
      <c r="H22" s="13">
        <v>3.35</v>
      </c>
      <c r="I22" s="9" t="s">
        <v>18</v>
      </c>
      <c r="K22">
        <v>1</v>
      </c>
      <c r="L22" s="14">
        <f>IF(K22=0,0,IF(K22=-1,-G22,G22*(H22-1)))</f>
        <v>11.75</v>
      </c>
      <c r="N22" s="14">
        <f>+L22+N21</f>
        <v>75.75</v>
      </c>
    </row>
    <row r="23" spans="1:14">
      <c r="A23" s="61">
        <v>41174</v>
      </c>
      <c r="B23" s="27" t="s">
        <v>94</v>
      </c>
      <c r="C23" s="27" t="s">
        <v>100</v>
      </c>
      <c r="D23" s="27" t="s">
        <v>110</v>
      </c>
      <c r="E23" s="27" t="s">
        <v>103</v>
      </c>
      <c r="F23" s="27" t="s">
        <v>23</v>
      </c>
      <c r="G23" s="27">
        <v>5</v>
      </c>
      <c r="H23" s="28">
        <v>3.24</v>
      </c>
      <c r="I23" s="29" t="s">
        <v>19</v>
      </c>
      <c r="K23">
        <v>-1</v>
      </c>
      <c r="L23" s="14">
        <f>IF(K23=0,0,IF(K23=-1,-G23,G23*(H23-1)))</f>
        <v>-5</v>
      </c>
      <c r="N23" s="14">
        <f>+L23+N22</f>
        <v>70.75</v>
      </c>
    </row>
    <row r="24" spans="1:14">
      <c r="A24" s="55">
        <v>41230</v>
      </c>
      <c r="B24" s="27" t="s">
        <v>94</v>
      </c>
      <c r="C24" s="27" t="s">
        <v>100</v>
      </c>
      <c r="D24" s="27" t="s">
        <v>105</v>
      </c>
      <c r="E24" s="27" t="s">
        <v>235</v>
      </c>
      <c r="F24" s="27" t="s">
        <v>23</v>
      </c>
      <c r="G24" s="27">
        <v>5</v>
      </c>
      <c r="H24" s="28">
        <v>3.05</v>
      </c>
      <c r="I24" s="29" t="s">
        <v>64</v>
      </c>
      <c r="K24">
        <v>-1</v>
      </c>
      <c r="L24" s="14">
        <f>IF(K24=0,0,IF(K24=-1,-G24,G24*(H24-1)))</f>
        <v>-5</v>
      </c>
      <c r="N24" s="14">
        <f>+L24+N23</f>
        <v>65.75</v>
      </c>
    </row>
    <row r="25" spans="1:14">
      <c r="A25" s="58">
        <v>41167</v>
      </c>
      <c r="B25" s="21" t="s">
        <v>51</v>
      </c>
      <c r="C25" s="21" t="s">
        <v>52</v>
      </c>
      <c r="D25" s="21" t="s">
        <v>168</v>
      </c>
      <c r="E25" s="21" t="s">
        <v>126</v>
      </c>
      <c r="F25" s="21" t="s">
        <v>23</v>
      </c>
      <c r="G25" s="21">
        <v>5</v>
      </c>
      <c r="H25" s="22">
        <v>3</v>
      </c>
      <c r="I25" s="23" t="s">
        <v>37</v>
      </c>
      <c r="K25">
        <v>-1</v>
      </c>
      <c r="L25" s="14">
        <f>IF(K25=0,0,IF(K25=-1,-G25,G25*(H25-1)))</f>
        <v>-5</v>
      </c>
      <c r="N25" s="14">
        <f>+L25+N24</f>
        <v>60.75</v>
      </c>
    </row>
    <row r="26" spans="1:14">
      <c r="A26" s="68">
        <v>41153</v>
      </c>
      <c r="B26" s="69" t="s">
        <v>94</v>
      </c>
      <c r="C26" s="69" t="s">
        <v>95</v>
      </c>
      <c r="D26" s="69" t="s">
        <v>197</v>
      </c>
      <c r="E26" s="69" t="s">
        <v>97</v>
      </c>
      <c r="F26" s="69" t="s">
        <v>23</v>
      </c>
      <c r="G26" s="69">
        <v>5</v>
      </c>
      <c r="H26" s="73">
        <v>2.91</v>
      </c>
      <c r="I26" s="75" t="s">
        <v>62</v>
      </c>
      <c r="K26">
        <v>-1</v>
      </c>
      <c r="L26" s="14">
        <f>IF(K26=0,0,IF(K26=-1,-G26,G26*(H26-1)))</f>
        <v>-5</v>
      </c>
      <c r="N26" s="14">
        <f>+L26+N25</f>
        <v>55.75</v>
      </c>
    </row>
    <row r="27" spans="1:14">
      <c r="A27" s="56">
        <v>41180</v>
      </c>
      <c r="B27" s="24" t="s">
        <v>51</v>
      </c>
      <c r="C27" s="24" t="s">
        <v>52</v>
      </c>
      <c r="D27" s="24" t="s">
        <v>53</v>
      </c>
      <c r="E27" s="24" t="s">
        <v>58</v>
      </c>
      <c r="F27" s="24" t="s">
        <v>23</v>
      </c>
      <c r="G27" s="24">
        <v>5</v>
      </c>
      <c r="H27" s="25">
        <v>2.85</v>
      </c>
      <c r="I27" s="26" t="s">
        <v>61</v>
      </c>
      <c r="K27">
        <v>1</v>
      </c>
      <c r="L27" s="14">
        <f>IF(K27=0,0,IF(K27=-1,-G27,G27*(H27-1)))</f>
        <v>9.25</v>
      </c>
      <c r="N27" s="14">
        <f>+L27+N26</f>
        <v>65</v>
      </c>
    </row>
    <row r="28" spans="1:14">
      <c r="A28" s="59">
        <v>41139</v>
      </c>
      <c r="B28" s="8" t="s">
        <v>94</v>
      </c>
      <c r="C28" s="8" t="s">
        <v>100</v>
      </c>
      <c r="D28" s="8" t="s">
        <v>105</v>
      </c>
      <c r="E28" s="8" t="s">
        <v>106</v>
      </c>
      <c r="F28" s="8" t="s">
        <v>23</v>
      </c>
      <c r="G28" s="8">
        <v>5</v>
      </c>
      <c r="H28" s="13">
        <v>2.84</v>
      </c>
      <c r="I28" s="9" t="s">
        <v>18</v>
      </c>
      <c r="K28">
        <v>1</v>
      </c>
      <c r="L28" s="14">
        <f>IF(K28=0,0,IF(K28=-1,-G28,G28*(H28-1)))</f>
        <v>9.1999999999999993</v>
      </c>
      <c r="N28" s="14">
        <f>+L28+N27</f>
        <v>74.2</v>
      </c>
    </row>
    <row r="29" spans="1:14">
      <c r="A29" s="68">
        <v>41181</v>
      </c>
      <c r="B29" s="69" t="s">
        <v>51</v>
      </c>
      <c r="C29" s="69" t="s">
        <v>52</v>
      </c>
      <c r="D29" s="69" t="s">
        <v>271</v>
      </c>
      <c r="E29" s="69" t="s">
        <v>272</v>
      </c>
      <c r="F29" s="69" t="s">
        <v>23</v>
      </c>
      <c r="G29" s="69">
        <v>5</v>
      </c>
      <c r="H29" s="73">
        <v>2.66</v>
      </c>
      <c r="I29" s="75" t="s">
        <v>20</v>
      </c>
      <c r="K29">
        <v>-1</v>
      </c>
      <c r="L29" s="14">
        <f>IF(K29=0,0,IF(K29=-1,-G29,G29*(H29-1)))</f>
        <v>-5</v>
      </c>
      <c r="N29" s="14">
        <f>+L29+N28</f>
        <v>69.2</v>
      </c>
    </row>
    <row r="30" spans="1:14">
      <c r="A30" s="61">
        <v>41146</v>
      </c>
      <c r="B30" s="6" t="s">
        <v>94</v>
      </c>
      <c r="C30" s="6" t="s">
        <v>100</v>
      </c>
      <c r="D30" s="6" t="s">
        <v>102</v>
      </c>
      <c r="E30" s="6" t="s">
        <v>178</v>
      </c>
      <c r="F30" s="6" t="s">
        <v>23</v>
      </c>
      <c r="G30" s="6">
        <v>5</v>
      </c>
      <c r="H30" s="12">
        <v>2.64</v>
      </c>
      <c r="I30" s="7" t="s">
        <v>20</v>
      </c>
      <c r="K30">
        <v>-1</v>
      </c>
      <c r="L30" s="14">
        <f>IF(K30=0,0,IF(K30=-1,-G30,G30*(H30-1)))</f>
        <v>-5</v>
      </c>
      <c r="N30" s="14">
        <f>+L30+N29</f>
        <v>64.2</v>
      </c>
    </row>
    <row r="31" spans="1:14">
      <c r="A31" s="55">
        <v>41224</v>
      </c>
      <c r="B31" s="27" t="s">
        <v>94</v>
      </c>
      <c r="C31" s="27" t="s">
        <v>100</v>
      </c>
      <c r="D31" s="27" t="s">
        <v>224</v>
      </c>
      <c r="E31" s="27" t="s">
        <v>237</v>
      </c>
      <c r="F31" s="27" t="s">
        <v>23</v>
      </c>
      <c r="G31" s="27">
        <v>5</v>
      </c>
      <c r="H31" s="28">
        <v>2.61</v>
      </c>
      <c r="I31" s="29" t="s">
        <v>330</v>
      </c>
      <c r="K31">
        <v>-1</v>
      </c>
      <c r="L31" s="14">
        <f>IF(K31=0,0,IF(K31=-1,-G31,G31*(H31-1)))</f>
        <v>-5</v>
      </c>
      <c r="N31" s="14">
        <f>+L31+N30</f>
        <v>59.2</v>
      </c>
    </row>
    <row r="32" spans="1:14">
      <c r="A32" s="61">
        <v>41142</v>
      </c>
      <c r="B32" s="27" t="s">
        <v>112</v>
      </c>
      <c r="C32" s="27" t="s">
        <v>122</v>
      </c>
      <c r="D32" s="27" t="s">
        <v>140</v>
      </c>
      <c r="E32" s="27" t="s">
        <v>141</v>
      </c>
      <c r="F32" s="27" t="s">
        <v>23</v>
      </c>
      <c r="G32" s="27">
        <v>5</v>
      </c>
      <c r="H32" s="12">
        <v>2.6</v>
      </c>
      <c r="I32" s="7" t="s">
        <v>64</v>
      </c>
      <c r="K32">
        <v>-1</v>
      </c>
      <c r="L32" s="14">
        <f>IF(K32=0,0,IF(K32=-1,-G32,G32*(H32-1)))</f>
        <v>-5</v>
      </c>
      <c r="N32" s="14">
        <f>+L32+N31</f>
        <v>54.2</v>
      </c>
    </row>
    <row r="33" spans="1:14">
      <c r="A33" s="58">
        <v>41147</v>
      </c>
      <c r="B33" s="21" t="s">
        <v>155</v>
      </c>
      <c r="C33" s="21" t="s">
        <v>156</v>
      </c>
      <c r="D33" s="21" t="s">
        <v>163</v>
      </c>
      <c r="E33" s="21" t="s">
        <v>164</v>
      </c>
      <c r="F33" s="21" t="s">
        <v>23</v>
      </c>
      <c r="G33" s="21">
        <v>5</v>
      </c>
      <c r="H33" s="22">
        <v>2.6</v>
      </c>
      <c r="I33" s="23" t="s">
        <v>62</v>
      </c>
      <c r="K33">
        <v>-1</v>
      </c>
      <c r="L33" s="14">
        <f>IF(K33=0,0,IF(K33=-1,-G33,G33*(H33-1)))</f>
        <v>-5</v>
      </c>
      <c r="N33" s="14">
        <f>+L33+N32</f>
        <v>49.2</v>
      </c>
    </row>
    <row r="34" spans="1:14">
      <c r="A34" s="68">
        <v>41170</v>
      </c>
      <c r="B34" s="69" t="s">
        <v>112</v>
      </c>
      <c r="C34" s="69" t="s">
        <v>122</v>
      </c>
      <c r="D34" s="69" t="s">
        <v>176</v>
      </c>
      <c r="E34" s="69" t="s">
        <v>252</v>
      </c>
      <c r="F34" s="69" t="s">
        <v>23</v>
      </c>
      <c r="G34" s="69">
        <v>5</v>
      </c>
      <c r="H34" s="73">
        <v>2.6</v>
      </c>
      <c r="I34" s="75" t="s">
        <v>63</v>
      </c>
      <c r="K34">
        <v>-1</v>
      </c>
      <c r="L34" s="14">
        <f>IF(K34=0,0,IF(K34=-1,-G34,G34*(H34-1)))</f>
        <v>-5</v>
      </c>
      <c r="N34" s="14">
        <f>+L34+N33</f>
        <v>44.2</v>
      </c>
    </row>
    <row r="35" spans="1:14">
      <c r="A35" s="56">
        <v>41178</v>
      </c>
      <c r="B35" s="24" t="s">
        <v>155</v>
      </c>
      <c r="C35" s="24" t="s">
        <v>156</v>
      </c>
      <c r="D35" s="24" t="s">
        <v>263</v>
      </c>
      <c r="E35" s="24" t="s">
        <v>161</v>
      </c>
      <c r="F35" s="24" t="s">
        <v>23</v>
      </c>
      <c r="G35" s="24">
        <v>5</v>
      </c>
      <c r="H35" s="25">
        <v>2.6</v>
      </c>
      <c r="I35" s="26" t="s">
        <v>18</v>
      </c>
      <c r="K35">
        <v>1</v>
      </c>
      <c r="L35" s="14">
        <f>IF(K35=0,0,IF(K35=-1,-G35,G35*(H35-1)))</f>
        <v>8</v>
      </c>
      <c r="N35" s="14">
        <f>+L35+N34</f>
        <v>52.2</v>
      </c>
    </row>
    <row r="36" spans="1:14">
      <c r="A36" s="59">
        <v>41189</v>
      </c>
      <c r="B36" s="8" t="s">
        <v>50</v>
      </c>
      <c r="C36" s="8" t="s">
        <v>17</v>
      </c>
      <c r="D36" s="8" t="s">
        <v>42</v>
      </c>
      <c r="E36" s="8" t="s">
        <v>29</v>
      </c>
      <c r="F36" s="8" t="s">
        <v>23</v>
      </c>
      <c r="G36" s="8">
        <v>5</v>
      </c>
      <c r="H36" s="13">
        <v>2.57</v>
      </c>
      <c r="I36" s="9" t="s">
        <v>18</v>
      </c>
      <c r="K36">
        <v>1</v>
      </c>
      <c r="L36" s="14">
        <f>IF(K36=0,0,IF(K36=-1,-G36,G36*(H36-1)))</f>
        <v>7.85</v>
      </c>
      <c r="N36" s="14">
        <f>+L36+N35</f>
        <v>60.050000000000004</v>
      </c>
    </row>
    <row r="37" spans="1:14">
      <c r="A37" s="61">
        <v>41231</v>
      </c>
      <c r="B37" s="27" t="s">
        <v>94</v>
      </c>
      <c r="C37" s="27" t="s">
        <v>100</v>
      </c>
      <c r="D37" s="6" t="s">
        <v>178</v>
      </c>
      <c r="E37" s="6" t="s">
        <v>304</v>
      </c>
      <c r="F37" s="6" t="s">
        <v>23</v>
      </c>
      <c r="G37" s="6">
        <v>5</v>
      </c>
      <c r="H37" s="28">
        <v>2.54</v>
      </c>
      <c r="I37" s="29" t="s">
        <v>37</v>
      </c>
      <c r="K37">
        <v>-1</v>
      </c>
      <c r="L37" s="14">
        <f>IF(K37=0,0,IF(K37=-1,-G37,G37*(H37-1)))</f>
        <v>-5</v>
      </c>
      <c r="N37" s="14">
        <f>+L37+N36</f>
        <v>55.050000000000004</v>
      </c>
    </row>
    <row r="38" spans="1:14">
      <c r="A38" s="56">
        <v>41188</v>
      </c>
      <c r="B38" s="24" t="s">
        <v>94</v>
      </c>
      <c r="C38" s="24" t="s">
        <v>100</v>
      </c>
      <c r="D38" s="24" t="s">
        <v>237</v>
      </c>
      <c r="E38" s="24" t="s">
        <v>266</v>
      </c>
      <c r="F38" s="24" t="s">
        <v>23</v>
      </c>
      <c r="G38" s="24">
        <v>5</v>
      </c>
      <c r="H38" s="25">
        <v>2.52</v>
      </c>
      <c r="I38" s="26" t="s">
        <v>130</v>
      </c>
      <c r="K38">
        <v>1</v>
      </c>
      <c r="L38" s="14">
        <f>IF(K38=0,0,IF(K38=-1,-G38,G38*(H38-1)))</f>
        <v>7.6</v>
      </c>
      <c r="N38" s="14">
        <f>+L38+N37</f>
        <v>62.650000000000006</v>
      </c>
    </row>
    <row r="39" spans="1:14">
      <c r="A39" s="55">
        <v>41139</v>
      </c>
      <c r="B39" s="27" t="s">
        <v>94</v>
      </c>
      <c r="C39" s="27" t="s">
        <v>95</v>
      </c>
      <c r="D39" s="27" t="s">
        <v>96</v>
      </c>
      <c r="E39" s="27" t="s">
        <v>97</v>
      </c>
      <c r="F39" s="27" t="s">
        <v>23</v>
      </c>
      <c r="G39" s="27">
        <v>5</v>
      </c>
      <c r="H39" s="28">
        <v>2.5</v>
      </c>
      <c r="I39" s="29" t="s">
        <v>62</v>
      </c>
      <c r="K39">
        <v>-1</v>
      </c>
      <c r="L39" s="14">
        <f>IF(K39=0,0,IF(K39=-1,-G39,G39*(H39-1)))</f>
        <v>-5</v>
      </c>
      <c r="N39" s="14">
        <f>+L39+N38</f>
        <v>57.650000000000006</v>
      </c>
    </row>
    <row r="40" spans="1:14">
      <c r="A40" s="60">
        <v>41167</v>
      </c>
      <c r="B40" s="24" t="s">
        <v>94</v>
      </c>
      <c r="C40" s="24" t="s">
        <v>100</v>
      </c>
      <c r="D40" s="4" t="s">
        <v>107</v>
      </c>
      <c r="E40" s="4" t="s">
        <v>178</v>
      </c>
      <c r="F40" s="4" t="s">
        <v>23</v>
      </c>
      <c r="G40" s="4">
        <v>5</v>
      </c>
      <c r="H40" s="25">
        <v>2.4500000000000002</v>
      </c>
      <c r="I40" s="26" t="s">
        <v>61</v>
      </c>
      <c r="K40">
        <v>1</v>
      </c>
      <c r="L40" s="14">
        <f>IF(K40=0,0,IF(K40=-1,-G40,G40*(H40-1)))</f>
        <v>7.2500000000000009</v>
      </c>
      <c r="N40" s="14">
        <f>+L40+N39</f>
        <v>64.900000000000006</v>
      </c>
    </row>
    <row r="41" spans="1:14">
      <c r="A41" s="58">
        <v>41180</v>
      </c>
      <c r="B41" s="21" t="s">
        <v>51</v>
      </c>
      <c r="C41" s="21" t="s">
        <v>7</v>
      </c>
      <c r="D41" s="21" t="s">
        <v>9</v>
      </c>
      <c r="E41" s="21" t="s">
        <v>270</v>
      </c>
      <c r="F41" s="21" t="s">
        <v>23</v>
      </c>
      <c r="G41" s="21">
        <v>5</v>
      </c>
      <c r="H41" s="22">
        <v>2.42</v>
      </c>
      <c r="I41" s="23" t="s">
        <v>222</v>
      </c>
      <c r="K41">
        <v>-1</v>
      </c>
      <c r="L41" s="14">
        <f>IF(K41=0,0,IF(K41=-1,-G41,G41*(H41-1)))</f>
        <v>-5</v>
      </c>
      <c r="N41" s="14">
        <f>+L41+N40</f>
        <v>59.900000000000006</v>
      </c>
    </row>
    <row r="42" spans="1:14">
      <c r="A42" s="56">
        <v>41181</v>
      </c>
      <c r="B42" s="24" t="s">
        <v>94</v>
      </c>
      <c r="C42" s="24" t="s">
        <v>95</v>
      </c>
      <c r="D42" s="24" t="s">
        <v>261</v>
      </c>
      <c r="E42" s="24" t="s">
        <v>185</v>
      </c>
      <c r="F42" s="24" t="s">
        <v>23</v>
      </c>
      <c r="G42" s="24">
        <v>5</v>
      </c>
      <c r="H42" s="25">
        <v>2.42</v>
      </c>
      <c r="I42" s="26" t="s">
        <v>61</v>
      </c>
      <c r="K42">
        <v>1</v>
      </c>
      <c r="L42" s="14">
        <f>IF(K42=0,0,IF(K42=-1,-G42,G42*(H42-1)))</f>
        <v>7.1</v>
      </c>
      <c r="N42" s="14">
        <f>+L42+N41</f>
        <v>67</v>
      </c>
    </row>
    <row r="43" spans="1:14">
      <c r="A43" s="61">
        <v>41171</v>
      </c>
      <c r="B43" s="6" t="s">
        <v>112</v>
      </c>
      <c r="C43" s="6" t="s">
        <v>122</v>
      </c>
      <c r="D43" s="6" t="s">
        <v>254</v>
      </c>
      <c r="E43" s="6" t="s">
        <v>177</v>
      </c>
      <c r="F43" s="6" t="s">
        <v>23</v>
      </c>
      <c r="G43" s="6">
        <v>5</v>
      </c>
      <c r="H43" s="12">
        <v>2.4</v>
      </c>
      <c r="I43" s="7" t="s">
        <v>222</v>
      </c>
      <c r="K43">
        <v>-1</v>
      </c>
      <c r="L43" s="14">
        <f>IF(K43=0,0,IF(K43=-1,-G43,G43*(H43-1)))</f>
        <v>-5</v>
      </c>
      <c r="N43" s="14">
        <f>+L43+N42</f>
        <v>62</v>
      </c>
    </row>
    <row r="44" spans="1:14">
      <c r="A44" s="61">
        <v>41188</v>
      </c>
      <c r="B44" s="27" t="s">
        <v>94</v>
      </c>
      <c r="C44" s="27" t="s">
        <v>100</v>
      </c>
      <c r="D44" s="27" t="s">
        <v>110</v>
      </c>
      <c r="E44" s="27" t="s">
        <v>304</v>
      </c>
      <c r="F44" s="27" t="s">
        <v>23</v>
      </c>
      <c r="G44" s="27">
        <v>5</v>
      </c>
      <c r="H44" s="28">
        <v>2.4</v>
      </c>
      <c r="I44" s="29" t="s">
        <v>64</v>
      </c>
      <c r="K44">
        <v>-1</v>
      </c>
      <c r="L44" s="14">
        <f>IF(K44=0,0,IF(K44=-1,-G44,G44*(H44-1)))</f>
        <v>-5</v>
      </c>
      <c r="N44" s="14">
        <f>+L44+N43</f>
        <v>57</v>
      </c>
    </row>
    <row r="45" spans="1:14">
      <c r="A45" s="58">
        <v>41196</v>
      </c>
      <c r="B45" s="21" t="s">
        <v>155</v>
      </c>
      <c r="C45" s="21" t="s">
        <v>165</v>
      </c>
      <c r="D45" s="21" t="s">
        <v>317</v>
      </c>
      <c r="E45" s="21" t="s">
        <v>166</v>
      </c>
      <c r="F45" s="21" t="s">
        <v>23</v>
      </c>
      <c r="G45" s="21">
        <v>5</v>
      </c>
      <c r="H45" s="22">
        <v>2.35</v>
      </c>
      <c r="I45" s="23" t="s">
        <v>190</v>
      </c>
      <c r="K45">
        <v>-1</v>
      </c>
      <c r="L45" s="14">
        <f>IF(K45=0,0,IF(K45=-1,-G45,G45*(H45-1)))</f>
        <v>-5</v>
      </c>
      <c r="N45" s="14">
        <f>+L45+N44</f>
        <v>52</v>
      </c>
    </row>
    <row r="46" spans="1:14">
      <c r="A46" s="61">
        <v>41224</v>
      </c>
      <c r="B46" s="6" t="s">
        <v>94</v>
      </c>
      <c r="C46" s="6" t="s">
        <v>100</v>
      </c>
      <c r="D46" s="6" t="s">
        <v>106</v>
      </c>
      <c r="E46" s="6" t="s">
        <v>110</v>
      </c>
      <c r="F46" s="6" t="s">
        <v>23</v>
      </c>
      <c r="G46" s="6">
        <v>5</v>
      </c>
      <c r="H46" s="12">
        <v>2.35</v>
      </c>
      <c r="I46" s="7" t="s">
        <v>222</v>
      </c>
      <c r="K46">
        <v>-1</v>
      </c>
      <c r="L46" s="14">
        <f>IF(K46=0,0,IF(K46=-1,-G46,G46*(H46-1)))</f>
        <v>-5</v>
      </c>
      <c r="N46" s="14">
        <f>+L46+N45</f>
        <v>47</v>
      </c>
    </row>
    <row r="47" spans="1:14">
      <c r="A47" s="56">
        <v>41175</v>
      </c>
      <c r="B47" s="24" t="s">
        <v>94</v>
      </c>
      <c r="C47" s="24" t="s">
        <v>95</v>
      </c>
      <c r="D47" s="24" t="s">
        <v>204</v>
      </c>
      <c r="E47" s="24" t="s">
        <v>261</v>
      </c>
      <c r="F47" s="24" t="s">
        <v>23</v>
      </c>
      <c r="G47" s="24">
        <v>5</v>
      </c>
      <c r="H47" s="25">
        <v>2.33</v>
      </c>
      <c r="I47" s="26" t="s">
        <v>130</v>
      </c>
      <c r="K47">
        <v>1</v>
      </c>
      <c r="L47" s="14">
        <f>IF(K47=0,0,IF(K47=-1,-G47,G47*(H47-1)))</f>
        <v>6.65</v>
      </c>
      <c r="N47" s="14">
        <f>+L47+N46</f>
        <v>53.65</v>
      </c>
    </row>
    <row r="48" spans="1:14">
      <c r="A48" s="58">
        <v>41133</v>
      </c>
      <c r="B48" s="21" t="s">
        <v>50</v>
      </c>
      <c r="C48" s="21" t="s">
        <v>17</v>
      </c>
      <c r="D48" s="21" t="s">
        <v>31</v>
      </c>
      <c r="E48" s="21" t="s">
        <v>46</v>
      </c>
      <c r="F48" s="21" t="s">
        <v>23</v>
      </c>
      <c r="G48" s="21">
        <v>5</v>
      </c>
      <c r="H48" s="22">
        <v>2.31</v>
      </c>
      <c r="I48" s="23" t="s">
        <v>62</v>
      </c>
      <c r="K48">
        <v>-1</v>
      </c>
      <c r="L48" s="14">
        <f>IF(K48=0,0,IF(K48=-1,-G48,G48*(H48-1)))</f>
        <v>-5</v>
      </c>
      <c r="N48" s="14">
        <f>+L48+N47</f>
        <v>48.65</v>
      </c>
    </row>
    <row r="49" spans="1:14">
      <c r="A49" s="63">
        <v>41154</v>
      </c>
      <c r="B49" s="45" t="s">
        <v>94</v>
      </c>
      <c r="C49" s="45" t="s">
        <v>95</v>
      </c>
      <c r="D49" s="45" t="s">
        <v>204</v>
      </c>
      <c r="E49" s="45" t="s">
        <v>205</v>
      </c>
      <c r="F49" s="45" t="s">
        <v>23</v>
      </c>
      <c r="G49" s="45">
        <v>5</v>
      </c>
      <c r="H49" s="46">
        <v>2.2999999999999998</v>
      </c>
      <c r="I49" s="47" t="s">
        <v>134</v>
      </c>
      <c r="K49">
        <v>1</v>
      </c>
      <c r="L49" s="14">
        <f>IF(K49=0,0,IF(K49=-1,-G49,G49*(H49-1)))</f>
        <v>6.4999999999999991</v>
      </c>
      <c r="N49" s="14">
        <f>+L49+N48</f>
        <v>55.15</v>
      </c>
    </row>
    <row r="50" spans="1:14">
      <c r="A50" s="63">
        <v>41142</v>
      </c>
      <c r="B50" s="45" t="s">
        <v>112</v>
      </c>
      <c r="C50" s="45" t="s">
        <v>122</v>
      </c>
      <c r="D50" s="45" t="s">
        <v>136</v>
      </c>
      <c r="E50" s="45" t="s">
        <v>137</v>
      </c>
      <c r="F50" s="45" t="s">
        <v>23</v>
      </c>
      <c r="G50" s="45">
        <v>5</v>
      </c>
      <c r="H50" s="46">
        <v>2.23</v>
      </c>
      <c r="I50" s="47" t="s">
        <v>134</v>
      </c>
      <c r="K50">
        <v>1</v>
      </c>
      <c r="L50" s="14">
        <f>IF(K50=0,0,IF(K50=-1,-G50,G50*(H50-1)))</f>
        <v>6.15</v>
      </c>
      <c r="N50" s="14">
        <f>+L50+N49</f>
        <v>61.3</v>
      </c>
    </row>
    <row r="51" spans="1:14">
      <c r="A51" s="61">
        <v>41188</v>
      </c>
      <c r="B51" s="6" t="s">
        <v>112</v>
      </c>
      <c r="C51" s="6" t="s">
        <v>122</v>
      </c>
      <c r="D51" s="27" t="s">
        <v>307</v>
      </c>
      <c r="E51" s="27" t="s">
        <v>308</v>
      </c>
      <c r="F51" s="27" t="s">
        <v>23</v>
      </c>
      <c r="G51" s="27">
        <v>5</v>
      </c>
      <c r="H51" s="12">
        <v>2.2000000000000002</v>
      </c>
      <c r="I51" s="7" t="s">
        <v>62</v>
      </c>
      <c r="K51">
        <v>-1</v>
      </c>
      <c r="L51" s="14">
        <f>IF(K51=0,0,IF(K51=-1,-G51,G51*(H51-1)))</f>
        <v>-5</v>
      </c>
      <c r="N51" s="14">
        <f>+L51+N50</f>
        <v>56.3</v>
      </c>
    </row>
    <row r="52" spans="1:14">
      <c r="A52" s="58">
        <v>41146</v>
      </c>
      <c r="B52" s="21" t="s">
        <v>50</v>
      </c>
      <c r="C52" s="21" t="s">
        <v>142</v>
      </c>
      <c r="D52" s="21" t="s">
        <v>143</v>
      </c>
      <c r="E52" s="21" t="s">
        <v>144</v>
      </c>
      <c r="F52" s="21" t="s">
        <v>23</v>
      </c>
      <c r="G52" s="21">
        <v>5</v>
      </c>
      <c r="H52" s="22">
        <v>2.19</v>
      </c>
      <c r="I52" s="23" t="s">
        <v>62</v>
      </c>
      <c r="K52">
        <v>-1</v>
      </c>
      <c r="L52" s="14">
        <f>IF(K52=0,0,IF(K52=-1,-G52,G52*(H52-1)))</f>
        <v>-5</v>
      </c>
      <c r="N52" s="14">
        <f>+L52+N51</f>
        <v>51.3</v>
      </c>
    </row>
    <row r="53" spans="1:14">
      <c r="A53" s="56">
        <v>41237</v>
      </c>
      <c r="B53" s="24" t="s">
        <v>94</v>
      </c>
      <c r="C53" s="24" t="s">
        <v>95</v>
      </c>
      <c r="D53" s="24" t="s">
        <v>97</v>
      </c>
      <c r="E53" s="24" t="s">
        <v>303</v>
      </c>
      <c r="F53" s="24" t="s">
        <v>23</v>
      </c>
      <c r="G53" s="24">
        <v>5</v>
      </c>
      <c r="H53" s="25">
        <v>2.17</v>
      </c>
      <c r="I53" s="26" t="s">
        <v>131</v>
      </c>
      <c r="K53">
        <v>1</v>
      </c>
      <c r="L53" s="14">
        <f>IF(K53=0,0,IF(K53=-1,-G53,G53*(H53-1)))</f>
        <v>5.85</v>
      </c>
      <c r="N53" s="14">
        <f>+L53+N52</f>
        <v>57.15</v>
      </c>
    </row>
    <row r="54" spans="1:14">
      <c r="A54" s="58">
        <v>41139</v>
      </c>
      <c r="B54" s="21" t="s">
        <v>112</v>
      </c>
      <c r="C54" s="21" t="s">
        <v>111</v>
      </c>
      <c r="D54" s="21" t="s">
        <v>115</v>
      </c>
      <c r="E54" s="21" t="s">
        <v>116</v>
      </c>
      <c r="F54" s="21" t="s">
        <v>23</v>
      </c>
      <c r="G54" s="21">
        <v>5</v>
      </c>
      <c r="H54" s="22">
        <v>2.15</v>
      </c>
      <c r="I54" s="23" t="s">
        <v>132</v>
      </c>
      <c r="K54">
        <v>-1</v>
      </c>
      <c r="L54" s="14">
        <f>IF(K54=0,0,IF(K54=-1,-G54,G54*(H54-1)))</f>
        <v>-5</v>
      </c>
      <c r="N54" s="14">
        <f>+L54+N53</f>
        <v>52.15</v>
      </c>
    </row>
    <row r="55" spans="1:14">
      <c r="A55" s="61">
        <v>41160</v>
      </c>
      <c r="B55" s="27" t="s">
        <v>94</v>
      </c>
      <c r="C55" s="27" t="s">
        <v>100</v>
      </c>
      <c r="D55" s="27" t="s">
        <v>101</v>
      </c>
      <c r="E55" s="27" t="s">
        <v>178</v>
      </c>
      <c r="F55" s="27" t="s">
        <v>23</v>
      </c>
      <c r="G55" s="27">
        <v>5</v>
      </c>
      <c r="H55" s="28">
        <v>2.15</v>
      </c>
      <c r="I55" s="29" t="s">
        <v>37</v>
      </c>
      <c r="K55">
        <v>-1</v>
      </c>
      <c r="L55" s="14">
        <f>IF(K55=0,0,IF(K55=-1,-G55,G55*(H55-1)))</f>
        <v>-5</v>
      </c>
      <c r="N55" s="14">
        <f>+L55+N54</f>
        <v>47.15</v>
      </c>
    </row>
    <row r="56" spans="1:14">
      <c r="A56" s="60">
        <v>41210</v>
      </c>
      <c r="B56" s="4" t="s">
        <v>94</v>
      </c>
      <c r="C56" s="4" t="s">
        <v>100</v>
      </c>
      <c r="D56" s="4" t="s">
        <v>224</v>
      </c>
      <c r="E56" s="4" t="s">
        <v>106</v>
      </c>
      <c r="F56" s="4" t="s">
        <v>23</v>
      </c>
      <c r="G56" s="4">
        <v>5</v>
      </c>
      <c r="H56" s="11">
        <v>2.15</v>
      </c>
      <c r="I56" s="5" t="s">
        <v>18</v>
      </c>
      <c r="K56">
        <v>1</v>
      </c>
      <c r="L56" s="14">
        <f>IF(K56=0,0,IF(K56=-1,-G56,G56*(H56-1)))</f>
        <v>5.75</v>
      </c>
      <c r="N56" s="14">
        <f>+L56+N55</f>
        <v>52.9</v>
      </c>
    </row>
    <row r="57" spans="1:14">
      <c r="A57" s="61">
        <v>41180</v>
      </c>
      <c r="B57" s="6" t="s">
        <v>51</v>
      </c>
      <c r="C57" s="6" t="s">
        <v>7</v>
      </c>
      <c r="D57" s="6" t="s">
        <v>12</v>
      </c>
      <c r="E57" s="6" t="s">
        <v>21</v>
      </c>
      <c r="F57" s="6" t="s">
        <v>23</v>
      </c>
      <c r="G57" s="6">
        <v>5</v>
      </c>
      <c r="H57" s="12">
        <v>2.11</v>
      </c>
      <c r="I57" s="7" t="s">
        <v>37</v>
      </c>
      <c r="K57">
        <v>-1</v>
      </c>
      <c r="L57" s="14">
        <f>IF(K57=0,0,IF(K57=-1,-G57,G57*(H57-1)))</f>
        <v>-5</v>
      </c>
      <c r="N57" s="14">
        <f>+L57+N56</f>
        <v>47.9</v>
      </c>
    </row>
    <row r="58" spans="1:14">
      <c r="A58" s="56">
        <v>41174</v>
      </c>
      <c r="B58" s="24" t="s">
        <v>94</v>
      </c>
      <c r="C58" s="24" t="s">
        <v>100</v>
      </c>
      <c r="D58" s="24" t="s">
        <v>237</v>
      </c>
      <c r="E58" s="24" t="s">
        <v>235</v>
      </c>
      <c r="F58" s="24" t="s">
        <v>23</v>
      </c>
      <c r="G58" s="24">
        <v>5</v>
      </c>
      <c r="H58" s="25">
        <v>2.1</v>
      </c>
      <c r="I58" s="26" t="s">
        <v>61</v>
      </c>
      <c r="K58">
        <v>1</v>
      </c>
      <c r="L58" s="14">
        <f>IF(K58=0,0,IF(K58=-1,-G58,G58*(H58-1)))</f>
        <v>5.5</v>
      </c>
      <c r="N58" s="14">
        <f>+L58+N57</f>
        <v>53.4</v>
      </c>
    </row>
    <row r="59" spans="1:14">
      <c r="A59" s="58">
        <v>41203</v>
      </c>
      <c r="B59" s="21" t="s">
        <v>94</v>
      </c>
      <c r="C59" s="21" t="s">
        <v>95</v>
      </c>
      <c r="D59" s="21" t="s">
        <v>195</v>
      </c>
      <c r="E59" s="21" t="s">
        <v>181</v>
      </c>
      <c r="F59" s="21" t="s">
        <v>23</v>
      </c>
      <c r="G59" s="21">
        <v>5</v>
      </c>
      <c r="H59" s="22">
        <v>2.1</v>
      </c>
      <c r="I59" s="23" t="s">
        <v>37</v>
      </c>
      <c r="K59">
        <v>-1</v>
      </c>
      <c r="L59" s="14">
        <f>IF(K59=0,0,IF(K59=-1,-G59,G59*(H59-1)))</f>
        <v>-5</v>
      </c>
      <c r="N59" s="14">
        <f>+L59+N58</f>
        <v>48.4</v>
      </c>
    </row>
    <row r="60" spans="1:14">
      <c r="A60" s="60">
        <v>41188</v>
      </c>
      <c r="B60" s="4" t="s">
        <v>94</v>
      </c>
      <c r="C60" s="4" t="s">
        <v>95</v>
      </c>
      <c r="D60" s="4" t="s">
        <v>181</v>
      </c>
      <c r="E60" s="4" t="s">
        <v>261</v>
      </c>
      <c r="F60" s="4" t="s">
        <v>23</v>
      </c>
      <c r="G60" s="4">
        <v>5</v>
      </c>
      <c r="H60" s="11">
        <v>2.09</v>
      </c>
      <c r="I60" s="5" t="s">
        <v>61</v>
      </c>
      <c r="K60">
        <v>1</v>
      </c>
      <c r="L60" s="14">
        <f>IF(K60=0,0,IF(K60=-1,-G60,G60*(H60-1)))</f>
        <v>5.4499999999999993</v>
      </c>
      <c r="N60" s="14">
        <f>+L60+N59</f>
        <v>53.849999999999994</v>
      </c>
    </row>
    <row r="61" spans="1:14">
      <c r="A61" s="61">
        <v>41231</v>
      </c>
      <c r="B61" s="6" t="s">
        <v>94</v>
      </c>
      <c r="C61" s="6" t="s">
        <v>95</v>
      </c>
      <c r="D61" s="6" t="s">
        <v>267</v>
      </c>
      <c r="E61" s="6" t="s">
        <v>204</v>
      </c>
      <c r="F61" s="6" t="s">
        <v>23</v>
      </c>
      <c r="G61" s="6">
        <v>5</v>
      </c>
      <c r="H61" s="12">
        <v>2.0499999999999998</v>
      </c>
      <c r="I61" s="7" t="s">
        <v>222</v>
      </c>
      <c r="K61">
        <v>-1</v>
      </c>
      <c r="L61" s="14">
        <f>IF(K61=0,0,IF(K61=-1,-G61,G61*(H61-1)))</f>
        <v>-5</v>
      </c>
      <c r="N61" s="14">
        <f>+L61+N60</f>
        <v>48.849999999999994</v>
      </c>
    </row>
    <row r="62" spans="1:14">
      <c r="A62" s="59">
        <v>41181</v>
      </c>
      <c r="B62" s="8" t="s">
        <v>51</v>
      </c>
      <c r="C62" s="8" t="s">
        <v>52</v>
      </c>
      <c r="D62" s="8" t="s">
        <v>169</v>
      </c>
      <c r="E62" s="8" t="s">
        <v>170</v>
      </c>
      <c r="F62" s="8" t="s">
        <v>23</v>
      </c>
      <c r="G62" s="8">
        <v>5</v>
      </c>
      <c r="H62" s="13">
        <v>2</v>
      </c>
      <c r="I62" s="9" t="s">
        <v>18</v>
      </c>
      <c r="K62">
        <v>1</v>
      </c>
      <c r="L62" s="14">
        <f>IF(K62=0,0,IF(K62=-1,-G62,G62*(H62-1)))</f>
        <v>5</v>
      </c>
      <c r="N62" s="14">
        <f>+L62+N61</f>
        <v>53.849999999999994</v>
      </c>
    </row>
    <row r="63" spans="1:14">
      <c r="A63" s="60">
        <v>41188</v>
      </c>
      <c r="B63" s="24" t="s">
        <v>112</v>
      </c>
      <c r="C63" s="24" t="s">
        <v>122</v>
      </c>
      <c r="D63" s="24" t="s">
        <v>176</v>
      </c>
      <c r="E63" s="24" t="s">
        <v>256</v>
      </c>
      <c r="F63" s="24" t="s">
        <v>23</v>
      </c>
      <c r="G63" s="24">
        <v>5</v>
      </c>
      <c r="H63" s="25">
        <v>2</v>
      </c>
      <c r="I63" s="26" t="s">
        <v>18</v>
      </c>
      <c r="K63">
        <v>1</v>
      </c>
      <c r="L63" s="14">
        <f>IF(K63=0,0,IF(K63=-1,-G63,G63*(H63-1)))</f>
        <v>5</v>
      </c>
      <c r="N63" s="14">
        <f>+L63+N62</f>
        <v>58.849999999999994</v>
      </c>
    </row>
    <row r="64" spans="1:14">
      <c r="A64" s="59">
        <v>41138</v>
      </c>
      <c r="B64" s="8" t="s">
        <v>94</v>
      </c>
      <c r="C64" s="8" t="s">
        <v>100</v>
      </c>
      <c r="D64" s="8" t="s">
        <v>103</v>
      </c>
      <c r="E64" s="8" t="s">
        <v>104</v>
      </c>
      <c r="F64" s="8" t="s">
        <v>23</v>
      </c>
      <c r="G64" s="8">
        <v>5</v>
      </c>
      <c r="H64" s="13">
        <v>1.97</v>
      </c>
      <c r="I64" s="9" t="s">
        <v>130</v>
      </c>
      <c r="K64">
        <v>1</v>
      </c>
      <c r="L64" s="14">
        <f>IF(K64=0,0,IF(K64=-1,-G64,G64*(H64-1)))</f>
        <v>4.8499999999999996</v>
      </c>
      <c r="N64" s="14">
        <f>+L64+N63</f>
        <v>63.699999999999996</v>
      </c>
    </row>
    <row r="65" spans="1:14">
      <c r="A65" s="60">
        <v>41181</v>
      </c>
      <c r="B65" s="4" t="s">
        <v>94</v>
      </c>
      <c r="C65" s="4" t="s">
        <v>100</v>
      </c>
      <c r="D65" s="4" t="s">
        <v>236</v>
      </c>
      <c r="E65" s="4" t="s">
        <v>102</v>
      </c>
      <c r="F65" s="4" t="s">
        <v>23</v>
      </c>
      <c r="G65" s="4">
        <v>5</v>
      </c>
      <c r="H65" s="11">
        <v>1.95</v>
      </c>
      <c r="I65" s="5" t="s">
        <v>18</v>
      </c>
      <c r="K65">
        <v>1</v>
      </c>
      <c r="L65" s="14">
        <f>IF(K65=0,0,IF(K65=-1,-G65,G65*(H65-1)))</f>
        <v>4.75</v>
      </c>
      <c r="N65" s="14">
        <f>+L65+N64</f>
        <v>68.449999999999989</v>
      </c>
    </row>
    <row r="66" spans="1:14">
      <c r="A66" s="58">
        <v>41130</v>
      </c>
      <c r="B66" s="21" t="s">
        <v>155</v>
      </c>
      <c r="C66" s="21" t="s">
        <v>165</v>
      </c>
      <c r="D66" s="21" t="s">
        <v>225</v>
      </c>
      <c r="E66" s="21" t="s">
        <v>226</v>
      </c>
      <c r="F66" s="21" t="s">
        <v>23</v>
      </c>
      <c r="G66" s="21">
        <v>5</v>
      </c>
      <c r="H66" s="22">
        <v>1.9</v>
      </c>
      <c r="I66" s="23" t="s">
        <v>20</v>
      </c>
      <c r="K66">
        <v>-1</v>
      </c>
      <c r="L66" s="14">
        <f>IF(K66=0,0,IF(K66=-1,-G66,G66*(H66-1)))</f>
        <v>-5</v>
      </c>
      <c r="N66" s="14">
        <f>+L66+N65</f>
        <v>63.449999999999989</v>
      </c>
    </row>
    <row r="67" spans="1:14">
      <c r="A67" s="61">
        <v>41152</v>
      </c>
      <c r="B67" s="27" t="s">
        <v>50</v>
      </c>
      <c r="C67" s="27" t="s">
        <v>142</v>
      </c>
      <c r="D67" s="27" t="s">
        <v>146</v>
      </c>
      <c r="E67" s="27" t="s">
        <v>207</v>
      </c>
      <c r="F67" s="27" t="s">
        <v>23</v>
      </c>
      <c r="G67" s="27">
        <v>5</v>
      </c>
      <c r="H67" s="28">
        <v>1.9</v>
      </c>
      <c r="I67" s="29" t="s">
        <v>62</v>
      </c>
      <c r="K67">
        <v>-1</v>
      </c>
      <c r="L67" s="14">
        <f>IF(K67=0,0,IF(K67=-1,-G67,G67*(H67-1)))</f>
        <v>-5</v>
      </c>
      <c r="N67" s="14">
        <f>+L67+N66</f>
        <v>58.449999999999989</v>
      </c>
    </row>
    <row r="68" spans="1:14">
      <c r="A68" s="61">
        <v>41217</v>
      </c>
      <c r="B68" s="6" t="s">
        <v>94</v>
      </c>
      <c r="C68" s="6" t="s">
        <v>100</v>
      </c>
      <c r="D68" s="6" t="s">
        <v>106</v>
      </c>
      <c r="E68" s="6" t="s">
        <v>107</v>
      </c>
      <c r="F68" s="6" t="s">
        <v>23</v>
      </c>
      <c r="G68" s="6">
        <v>5</v>
      </c>
      <c r="H68" s="12">
        <v>1.89</v>
      </c>
      <c r="I68" s="7" t="s">
        <v>328</v>
      </c>
      <c r="K68">
        <v>-1</v>
      </c>
      <c r="L68" s="14">
        <f>IF(K68=0,0,IF(K68=-1,-G68,G68*(H68-1)))</f>
        <v>-5</v>
      </c>
      <c r="N68" s="14">
        <f>+L68+N67</f>
        <v>53.449999999999989</v>
      </c>
    </row>
    <row r="69" spans="1:14">
      <c r="A69" s="60">
        <v>41182</v>
      </c>
      <c r="B69" s="4" t="s">
        <v>50</v>
      </c>
      <c r="C69" s="24" t="s">
        <v>17</v>
      </c>
      <c r="D69" s="24" t="s">
        <v>274</v>
      </c>
      <c r="E69" s="24" t="s">
        <v>34</v>
      </c>
      <c r="F69" s="24" t="s">
        <v>23</v>
      </c>
      <c r="G69" s="24">
        <v>5</v>
      </c>
      <c r="H69" s="25">
        <v>1.83</v>
      </c>
      <c r="I69" s="26" t="s">
        <v>135</v>
      </c>
      <c r="K69">
        <v>1</v>
      </c>
      <c r="L69" s="14">
        <f>IF(K69=0,0,IF(K69=-1,-G69,G69*(H69-1)))</f>
        <v>4.1500000000000004</v>
      </c>
      <c r="N69" s="14">
        <f>+L69+N68</f>
        <v>57.599999999999987</v>
      </c>
    </row>
    <row r="70" spans="1:14">
      <c r="A70" s="59">
        <v>41147</v>
      </c>
      <c r="B70" s="8" t="s">
        <v>51</v>
      </c>
      <c r="C70" s="8" t="s">
        <v>52</v>
      </c>
      <c r="D70" s="8" t="s">
        <v>57</v>
      </c>
      <c r="E70" s="8" t="s">
        <v>170</v>
      </c>
      <c r="F70" s="8" t="s">
        <v>23</v>
      </c>
      <c r="G70" s="8">
        <v>5</v>
      </c>
      <c r="H70" s="13">
        <v>1.75</v>
      </c>
      <c r="I70" s="9" t="s">
        <v>131</v>
      </c>
      <c r="K70">
        <v>1</v>
      </c>
      <c r="L70" s="14">
        <f>IF(K70=0,0,IF(K70=-1,-G70,G70*(H70-1)))</f>
        <v>3.75</v>
      </c>
      <c r="N70" s="14">
        <f>+L70+N69</f>
        <v>61.349999999999987</v>
      </c>
    </row>
    <row r="71" spans="1:14">
      <c r="A71" s="60">
        <v>41181</v>
      </c>
      <c r="B71" s="4" t="s">
        <v>94</v>
      </c>
      <c r="C71" s="4" t="s">
        <v>95</v>
      </c>
      <c r="D71" s="4" t="s">
        <v>97</v>
      </c>
      <c r="E71" s="4" t="s">
        <v>181</v>
      </c>
      <c r="F71" s="4" t="s">
        <v>23</v>
      </c>
      <c r="G71" s="4">
        <v>5</v>
      </c>
      <c r="H71" s="11">
        <v>1.75</v>
      </c>
      <c r="I71" s="5" t="s">
        <v>131</v>
      </c>
      <c r="K71">
        <v>1</v>
      </c>
      <c r="L71" s="14">
        <f>IF(K71=0,0,IF(K71=-1,-G71,G71*(H71-1)))</f>
        <v>3.75</v>
      </c>
      <c r="N71" s="14">
        <f>+L71+N70</f>
        <v>65.099999999999994</v>
      </c>
    </row>
    <row r="72" spans="1:14">
      <c r="A72" s="60">
        <v>41142</v>
      </c>
      <c r="B72" s="24" t="s">
        <v>112</v>
      </c>
      <c r="C72" s="24" t="s">
        <v>122</v>
      </c>
      <c r="D72" s="24" t="s">
        <v>138</v>
      </c>
      <c r="E72" s="24" t="s">
        <v>139</v>
      </c>
      <c r="F72" s="24" t="s">
        <v>23</v>
      </c>
      <c r="G72" s="24">
        <v>5</v>
      </c>
      <c r="H72" s="25">
        <v>1.73</v>
      </c>
      <c r="I72" s="26" t="s">
        <v>61</v>
      </c>
      <c r="K72">
        <v>1</v>
      </c>
      <c r="L72" s="14">
        <f>IF(K72=0,0,IF(K72=-1,-G72,G72*(H72-1)))</f>
        <v>3.65</v>
      </c>
      <c r="N72" s="14">
        <f>+L72+N71</f>
        <v>68.75</v>
      </c>
    </row>
    <row r="73" spans="1:14">
      <c r="A73" s="59">
        <v>41202</v>
      </c>
      <c r="B73" s="8" t="s">
        <v>94</v>
      </c>
      <c r="C73" s="8" t="s">
        <v>95</v>
      </c>
      <c r="D73" s="8" t="s">
        <v>303</v>
      </c>
      <c r="E73" s="8" t="s">
        <v>185</v>
      </c>
      <c r="F73" s="8" t="s">
        <v>23</v>
      </c>
      <c r="G73" s="8">
        <v>5</v>
      </c>
      <c r="H73" s="13">
        <v>1.73</v>
      </c>
      <c r="I73" s="9" t="s">
        <v>134</v>
      </c>
      <c r="K73">
        <v>1</v>
      </c>
      <c r="L73" s="14">
        <f>IF(K73=0,0,IF(K73=-1,-G73,G73*(H73-1)))</f>
        <v>3.65</v>
      </c>
      <c r="N73" s="14">
        <f>+L73+N72</f>
        <v>72.400000000000006</v>
      </c>
    </row>
    <row r="74" spans="1:14">
      <c r="A74" s="60">
        <v>41125</v>
      </c>
      <c r="B74" s="4" t="s">
        <v>50</v>
      </c>
      <c r="C74" s="4" t="s">
        <v>17</v>
      </c>
      <c r="D74" s="4" t="s">
        <v>26</v>
      </c>
      <c r="E74" s="4" t="s">
        <v>27</v>
      </c>
      <c r="F74" s="4" t="s">
        <v>23</v>
      </c>
      <c r="G74" s="4">
        <v>5</v>
      </c>
      <c r="H74" s="11">
        <v>1.55</v>
      </c>
      <c r="I74" s="5" t="s">
        <v>18</v>
      </c>
      <c r="K74">
        <v>1</v>
      </c>
      <c r="L74" s="14">
        <f>IF(K74=0,0,IF(K74=-1,-G74,G74*(H74-1)))</f>
        <v>2.75</v>
      </c>
      <c r="N74" s="14">
        <f>+L74+N73</f>
        <v>75.150000000000006</v>
      </c>
    </row>
    <row r="75" spans="1:14">
      <c r="A75" s="55">
        <v>41217</v>
      </c>
      <c r="B75" s="27" t="s">
        <v>94</v>
      </c>
      <c r="C75" s="27" t="s">
        <v>95</v>
      </c>
      <c r="D75" s="27" t="s">
        <v>98</v>
      </c>
      <c r="E75" s="27" t="s">
        <v>204</v>
      </c>
      <c r="F75" s="27" t="s">
        <v>327</v>
      </c>
      <c r="G75" s="27">
        <v>5</v>
      </c>
      <c r="H75" s="28">
        <v>1.86</v>
      </c>
      <c r="I75" s="29" t="s">
        <v>37</v>
      </c>
      <c r="K75">
        <v>-1</v>
      </c>
      <c r="L75" s="14">
        <f>IF(K75=0,0,IF(K75=-1,-G75,G75*(H75-1)))</f>
        <v>-5</v>
      </c>
      <c r="N75" s="14">
        <f>+L75+N74</f>
        <v>70.150000000000006</v>
      </c>
    </row>
    <row r="76" spans="1:14">
      <c r="A76" s="78">
        <v>41189</v>
      </c>
      <c r="B76" s="86" t="s">
        <v>51</v>
      </c>
      <c r="C76" s="86" t="s">
        <v>52</v>
      </c>
      <c r="D76" s="86" t="s">
        <v>170</v>
      </c>
      <c r="E76" s="86" t="s">
        <v>126</v>
      </c>
      <c r="F76" s="86" t="s">
        <v>10</v>
      </c>
      <c r="G76" s="86">
        <v>5</v>
      </c>
      <c r="H76" s="87">
        <v>2.75</v>
      </c>
      <c r="I76" s="88" t="s">
        <v>20</v>
      </c>
      <c r="K76">
        <v>0</v>
      </c>
      <c r="L76" s="14">
        <f>IF(K76=0,0,IF(K76=-1,-G76,G76*(H76-1)))</f>
        <v>0</v>
      </c>
      <c r="N76" s="14">
        <f>+L76+N75</f>
        <v>70.150000000000006</v>
      </c>
    </row>
    <row r="77" spans="1:14">
      <c r="A77" s="61">
        <v>41203</v>
      </c>
      <c r="B77" s="6" t="s">
        <v>94</v>
      </c>
      <c r="C77" s="6" t="s">
        <v>95</v>
      </c>
      <c r="D77" s="6" t="s">
        <v>261</v>
      </c>
      <c r="E77" s="6" t="s">
        <v>186</v>
      </c>
      <c r="F77" s="6" t="s">
        <v>10</v>
      </c>
      <c r="G77" s="6">
        <v>5</v>
      </c>
      <c r="H77" s="12">
        <v>2.74</v>
      </c>
      <c r="I77" s="7" t="s">
        <v>62</v>
      </c>
      <c r="K77">
        <v>-1</v>
      </c>
      <c r="L77" s="14">
        <f>IF(K77=0,0,IF(K77=-1,-G77,G77*(H77-1)))</f>
        <v>-5</v>
      </c>
      <c r="N77" s="14">
        <f>+L77+N76</f>
        <v>65.150000000000006</v>
      </c>
    </row>
    <row r="78" spans="1:14">
      <c r="A78" s="59">
        <v>41167</v>
      </c>
      <c r="B78" s="8" t="s">
        <v>155</v>
      </c>
      <c r="C78" s="8" t="s">
        <v>165</v>
      </c>
      <c r="D78" s="8" t="s">
        <v>214</v>
      </c>
      <c r="E78" s="8" t="s">
        <v>240</v>
      </c>
      <c r="F78" s="8" t="s">
        <v>10</v>
      </c>
      <c r="G78" s="8">
        <v>5</v>
      </c>
      <c r="H78" s="13">
        <v>2.42</v>
      </c>
      <c r="I78" s="9" t="s">
        <v>61</v>
      </c>
      <c r="K78">
        <v>1</v>
      </c>
      <c r="L78" s="14">
        <f>IF(K78=0,0,IF(K78=-1,-G78,G78*(H78-1)))</f>
        <v>7.1</v>
      </c>
      <c r="N78" s="14">
        <f>+L78+N77</f>
        <v>72.25</v>
      </c>
    </row>
    <row r="79" spans="1:14">
      <c r="A79" s="61">
        <v>81357</v>
      </c>
      <c r="B79" s="27" t="s">
        <v>112</v>
      </c>
      <c r="C79" s="27" t="s">
        <v>122</v>
      </c>
      <c r="D79" s="27" t="s">
        <v>136</v>
      </c>
      <c r="E79" s="27" t="s">
        <v>285</v>
      </c>
      <c r="F79" s="27" t="s">
        <v>10</v>
      </c>
      <c r="G79" s="27">
        <v>5</v>
      </c>
      <c r="H79" s="28">
        <v>2.23</v>
      </c>
      <c r="I79" s="29" t="s">
        <v>64</v>
      </c>
      <c r="K79">
        <v>-1</v>
      </c>
      <c r="L79" s="14">
        <f>IF(K79=0,0,IF(K79=-1,-G79,G79*(H79-1)))</f>
        <v>-5</v>
      </c>
      <c r="N79" s="14">
        <f>+L79+N78</f>
        <v>67.25</v>
      </c>
    </row>
    <row r="80" spans="1:14">
      <c r="A80" s="59">
        <v>41146</v>
      </c>
      <c r="B80" s="8" t="s">
        <v>50</v>
      </c>
      <c r="C80" s="8" t="s">
        <v>142</v>
      </c>
      <c r="D80" s="8" t="s">
        <v>147</v>
      </c>
      <c r="E80" s="8" t="s">
        <v>148</v>
      </c>
      <c r="F80" s="8" t="s">
        <v>10</v>
      </c>
      <c r="G80" s="8">
        <v>5</v>
      </c>
      <c r="H80" s="13">
        <v>2.21</v>
      </c>
      <c r="I80" s="9" t="s">
        <v>130</v>
      </c>
      <c r="K80">
        <v>1</v>
      </c>
      <c r="L80" s="14">
        <f>IF(K80=0,0,IF(K80=-1,-G80,G80*(H80-1)))</f>
        <v>6.05</v>
      </c>
      <c r="N80" s="14">
        <f>+L80+N79</f>
        <v>73.3</v>
      </c>
    </row>
    <row r="81" spans="1:14">
      <c r="A81" s="93">
        <v>41147</v>
      </c>
      <c r="B81" s="76" t="s">
        <v>94</v>
      </c>
      <c r="C81" s="83" t="s">
        <v>95</v>
      </c>
      <c r="D81" s="83" t="s">
        <v>183</v>
      </c>
      <c r="E81" s="83" t="s">
        <v>98</v>
      </c>
      <c r="F81" s="83" t="s">
        <v>10</v>
      </c>
      <c r="G81" s="83">
        <v>5</v>
      </c>
      <c r="H81" s="84">
        <v>2.2000000000000002</v>
      </c>
      <c r="I81" s="85" t="s">
        <v>20</v>
      </c>
      <c r="K81">
        <v>0</v>
      </c>
      <c r="L81" s="14">
        <f>IF(K81=0,0,IF(K81=-1,-G81,G81*(H81-1)))</f>
        <v>0</v>
      </c>
      <c r="N81" s="14">
        <f>+L81+N80</f>
        <v>73.3</v>
      </c>
    </row>
    <row r="82" spans="1:14">
      <c r="A82" s="57">
        <v>41145</v>
      </c>
      <c r="B82" s="15" t="s">
        <v>155</v>
      </c>
      <c r="C82" s="15" t="s">
        <v>165</v>
      </c>
      <c r="D82" s="15" t="s">
        <v>166</v>
      </c>
      <c r="E82" s="15" t="s">
        <v>167</v>
      </c>
      <c r="F82" s="15" t="s">
        <v>10</v>
      </c>
      <c r="G82" s="15">
        <v>5</v>
      </c>
      <c r="H82" s="16">
        <v>2.19</v>
      </c>
      <c r="I82" s="17" t="s">
        <v>20</v>
      </c>
      <c r="K82">
        <v>0</v>
      </c>
      <c r="L82" s="14">
        <f>IF(K82=0,0,IF(K82=-1,-G82,G82*(H82-1)))</f>
        <v>0</v>
      </c>
      <c r="N82" s="14">
        <f>+L82+N81</f>
        <v>73.3</v>
      </c>
    </row>
    <row r="83" spans="1:14">
      <c r="A83" s="82">
        <v>41147</v>
      </c>
      <c r="B83" s="83" t="s">
        <v>50</v>
      </c>
      <c r="C83" s="83" t="s">
        <v>142</v>
      </c>
      <c r="D83" s="83" t="s">
        <v>149</v>
      </c>
      <c r="E83" s="83" t="s">
        <v>150</v>
      </c>
      <c r="F83" s="83" t="s">
        <v>10</v>
      </c>
      <c r="G83" s="83">
        <v>5</v>
      </c>
      <c r="H83" s="84">
        <v>2.14</v>
      </c>
      <c r="I83" s="85" t="s">
        <v>19</v>
      </c>
      <c r="K83">
        <v>0</v>
      </c>
      <c r="L83" s="14">
        <f>IF(K83=0,0,IF(K83=-1,-G83,G83*(H83-1)))</f>
        <v>0</v>
      </c>
      <c r="N83" s="14">
        <f>+L83+N82</f>
        <v>73.3</v>
      </c>
    </row>
    <row r="84" spans="1:14">
      <c r="A84" s="60">
        <v>41146</v>
      </c>
      <c r="B84" s="4" t="s">
        <v>50</v>
      </c>
      <c r="C84" s="24" t="s">
        <v>17</v>
      </c>
      <c r="D84" s="24" t="s">
        <v>151</v>
      </c>
      <c r="E84" s="24" t="s">
        <v>35</v>
      </c>
      <c r="F84" s="24" t="s">
        <v>10</v>
      </c>
      <c r="G84" s="24">
        <v>5</v>
      </c>
      <c r="H84" s="25">
        <v>2.0699999999999998</v>
      </c>
      <c r="I84" s="26" t="s">
        <v>61</v>
      </c>
      <c r="K84">
        <v>1</v>
      </c>
      <c r="L84" s="14">
        <f>IF(K84=0,0,IF(K84=-1,-G84,G84*(H84-1)))</f>
        <v>5.35</v>
      </c>
      <c r="N84" s="14">
        <f>+L84+N83</f>
        <v>78.649999999999991</v>
      </c>
    </row>
    <row r="85" spans="1:14">
      <c r="A85" s="58">
        <v>41196</v>
      </c>
      <c r="B85" s="21" t="s">
        <v>155</v>
      </c>
      <c r="C85" s="21" t="s">
        <v>165</v>
      </c>
      <c r="D85" s="21" t="s">
        <v>226</v>
      </c>
      <c r="E85" s="21" t="s">
        <v>316</v>
      </c>
      <c r="F85" s="21" t="s">
        <v>10</v>
      </c>
      <c r="G85" s="21">
        <v>5</v>
      </c>
      <c r="H85" s="22">
        <v>2</v>
      </c>
      <c r="I85" s="23" t="s">
        <v>222</v>
      </c>
      <c r="K85">
        <v>-1</v>
      </c>
      <c r="L85" s="14">
        <f>IF(K85=0,0,IF(K85=-1,-G85,G85*(H85-1)))</f>
        <v>-5</v>
      </c>
      <c r="N85" s="14">
        <f>+L85+N84</f>
        <v>73.649999999999991</v>
      </c>
    </row>
    <row r="86" spans="1:14">
      <c r="A86" s="60">
        <v>41187</v>
      </c>
      <c r="B86" s="4" t="s">
        <v>94</v>
      </c>
      <c r="C86" s="4" t="s">
        <v>95</v>
      </c>
      <c r="D86" s="4" t="s">
        <v>96</v>
      </c>
      <c r="E86" s="4" t="s">
        <v>98</v>
      </c>
      <c r="F86" s="4" t="s">
        <v>10</v>
      </c>
      <c r="G86" s="4">
        <v>5</v>
      </c>
      <c r="H86" s="11">
        <v>1.94</v>
      </c>
      <c r="I86" s="5" t="s">
        <v>61</v>
      </c>
      <c r="K86">
        <v>1</v>
      </c>
      <c r="L86" s="14">
        <f>IF(K86=0,0,IF(K86=-1,-G86,G86*(H86-1)))</f>
        <v>4.6999999999999993</v>
      </c>
      <c r="N86" s="14">
        <f>+L86+N85</f>
        <v>78.349999999999994</v>
      </c>
    </row>
    <row r="87" spans="1:14">
      <c r="A87" s="55">
        <v>41130</v>
      </c>
      <c r="B87" s="27" t="s">
        <v>155</v>
      </c>
      <c r="C87" s="27" t="s">
        <v>165</v>
      </c>
      <c r="D87" s="27" t="s">
        <v>228</v>
      </c>
      <c r="E87" s="27" t="s">
        <v>229</v>
      </c>
      <c r="F87" s="27" t="s">
        <v>10</v>
      </c>
      <c r="G87" s="27">
        <v>5</v>
      </c>
      <c r="H87" s="28">
        <v>1.93</v>
      </c>
      <c r="I87" s="29" t="s">
        <v>64</v>
      </c>
      <c r="K87">
        <v>-1</v>
      </c>
      <c r="L87" s="14">
        <f>IF(K87=0,0,IF(K87=-1,-G87,G87*(H87-1)))</f>
        <v>-5</v>
      </c>
      <c r="N87" s="14">
        <f>+L87+N86</f>
        <v>73.349999999999994</v>
      </c>
    </row>
    <row r="88" spans="1:14">
      <c r="A88" s="60">
        <v>41141</v>
      </c>
      <c r="B88" s="24" t="s">
        <v>51</v>
      </c>
      <c r="C88" s="24" t="s">
        <v>7</v>
      </c>
      <c r="D88" s="24" t="s">
        <v>15</v>
      </c>
      <c r="E88" s="24" t="s">
        <v>128</v>
      </c>
      <c r="F88" s="24" t="s">
        <v>10</v>
      </c>
      <c r="G88" s="24">
        <v>5</v>
      </c>
      <c r="H88" s="25">
        <v>1.86</v>
      </c>
      <c r="I88" s="26" t="s">
        <v>135</v>
      </c>
      <c r="K88">
        <v>1</v>
      </c>
      <c r="L88" s="14">
        <f>IF(K88=0,0,IF(K88=-1,-G88,G88*(H88-1)))</f>
        <v>4.3000000000000007</v>
      </c>
      <c r="N88" s="14">
        <f>+L88+N87</f>
        <v>77.649999999999991</v>
      </c>
    </row>
    <row r="89" spans="1:14">
      <c r="A89" s="55">
        <v>41217</v>
      </c>
      <c r="B89" s="27" t="s">
        <v>94</v>
      </c>
      <c r="C89" s="27" t="s">
        <v>95</v>
      </c>
      <c r="D89" s="27" t="s">
        <v>183</v>
      </c>
      <c r="E89" s="27" t="s">
        <v>185</v>
      </c>
      <c r="F89" s="27" t="s">
        <v>10</v>
      </c>
      <c r="G89" s="27">
        <v>5</v>
      </c>
      <c r="H89" s="28">
        <v>1.84</v>
      </c>
      <c r="I89" s="29" t="s">
        <v>64</v>
      </c>
      <c r="K89">
        <v>-1</v>
      </c>
      <c r="L89" s="14">
        <f>IF(K89=0,0,IF(K89=-1,-G89,G89*(H89-1)))</f>
        <v>-5</v>
      </c>
      <c r="N89" s="14">
        <f>+L89+N88</f>
        <v>72.649999999999991</v>
      </c>
    </row>
    <row r="90" spans="1:14">
      <c r="A90" s="59">
        <v>41117</v>
      </c>
      <c r="B90" s="8" t="s">
        <v>51</v>
      </c>
      <c r="C90" s="8" t="s">
        <v>7</v>
      </c>
      <c r="D90" s="8" t="s">
        <v>8</v>
      </c>
      <c r="E90" s="8" t="s">
        <v>9</v>
      </c>
      <c r="F90" s="8" t="s">
        <v>10</v>
      </c>
      <c r="G90" s="8">
        <v>5</v>
      </c>
      <c r="H90" s="13">
        <v>1.75</v>
      </c>
      <c r="I90" s="9" t="s">
        <v>18</v>
      </c>
      <c r="K90">
        <v>1</v>
      </c>
      <c r="L90" s="14">
        <f>IF(K90=0,0,IF(K90=-1,-G90,G90*(H90-1)))</f>
        <v>3.75</v>
      </c>
      <c r="N90" s="14">
        <f>+L90+N89</f>
        <v>76.399999999999991</v>
      </c>
    </row>
    <row r="91" spans="1:14">
      <c r="A91" s="60">
        <v>41182</v>
      </c>
      <c r="B91" s="4" t="s">
        <v>155</v>
      </c>
      <c r="C91" s="24" t="s">
        <v>156</v>
      </c>
      <c r="D91" s="24" t="s">
        <v>160</v>
      </c>
      <c r="E91" s="24" t="s">
        <v>289</v>
      </c>
      <c r="F91" s="24" t="s">
        <v>10</v>
      </c>
      <c r="G91" s="24">
        <v>5</v>
      </c>
      <c r="H91" s="25">
        <v>1.74</v>
      </c>
      <c r="I91" s="26" t="s">
        <v>131</v>
      </c>
      <c r="K91">
        <v>1</v>
      </c>
      <c r="L91" s="14">
        <f>IF(K91=0,0,IF(K91=-1,-G91,G91*(H91-1)))</f>
        <v>3.7</v>
      </c>
      <c r="N91" s="14">
        <f>+L91+N90</f>
        <v>80.099999999999994</v>
      </c>
    </row>
    <row r="92" spans="1:14">
      <c r="A92" s="59">
        <v>41189</v>
      </c>
      <c r="B92" s="8" t="s">
        <v>50</v>
      </c>
      <c r="C92" s="8" t="s">
        <v>142</v>
      </c>
      <c r="D92" s="8" t="s">
        <v>296</v>
      </c>
      <c r="E92" s="8" t="s">
        <v>147</v>
      </c>
      <c r="F92" s="8" t="s">
        <v>10</v>
      </c>
      <c r="G92" s="8">
        <v>5</v>
      </c>
      <c r="H92" s="13">
        <v>1.7</v>
      </c>
      <c r="I92" s="9" t="s">
        <v>61</v>
      </c>
      <c r="K92">
        <v>1</v>
      </c>
      <c r="L92" s="14">
        <f>IF(K92=0,0,IF(K92=-1,-G92,G92*(H92-1)))</f>
        <v>3.5</v>
      </c>
      <c r="N92" s="14">
        <f>+L92+N91</f>
        <v>83.6</v>
      </c>
    </row>
    <row r="93" spans="1:14">
      <c r="A93" s="58">
        <v>41170</v>
      </c>
      <c r="B93" s="69" t="s">
        <v>112</v>
      </c>
      <c r="C93" s="69" t="s">
        <v>122</v>
      </c>
      <c r="D93" s="69" t="s">
        <v>255</v>
      </c>
      <c r="E93" s="69" t="s">
        <v>256</v>
      </c>
      <c r="F93" s="69" t="s">
        <v>16</v>
      </c>
      <c r="G93" s="69">
        <v>5</v>
      </c>
      <c r="H93" s="73">
        <v>8</v>
      </c>
      <c r="I93" s="75" t="s">
        <v>130</v>
      </c>
      <c r="K93">
        <v>-1</v>
      </c>
      <c r="L93" s="14">
        <f>IF(K93=0,0,IF(K93=-1,-G93,G93*(H93-1)))</f>
        <v>-5</v>
      </c>
      <c r="N93" s="14">
        <f>+L93+N92</f>
        <v>78.599999999999994</v>
      </c>
    </row>
    <row r="94" spans="1:14">
      <c r="A94" s="55">
        <v>41195</v>
      </c>
      <c r="B94" s="27" t="s">
        <v>94</v>
      </c>
      <c r="C94" s="27" t="s">
        <v>100</v>
      </c>
      <c r="D94" s="27" t="s">
        <v>103</v>
      </c>
      <c r="E94" s="27" t="s">
        <v>102</v>
      </c>
      <c r="F94" s="27" t="s">
        <v>16</v>
      </c>
      <c r="G94" s="27">
        <v>5</v>
      </c>
      <c r="H94" s="28">
        <v>7.21</v>
      </c>
      <c r="I94" s="29" t="s">
        <v>20</v>
      </c>
      <c r="K94">
        <v>-1</v>
      </c>
      <c r="L94" s="14">
        <f>IF(K94=0,0,IF(K94=-1,-G94,G94*(H94-1)))</f>
        <v>-5</v>
      </c>
      <c r="N94" s="14">
        <f>+L94+N93</f>
        <v>73.599999999999994</v>
      </c>
    </row>
    <row r="95" spans="1:14">
      <c r="A95" s="58">
        <v>41168</v>
      </c>
      <c r="B95" s="21" t="s">
        <v>50</v>
      </c>
      <c r="C95" s="21" t="s">
        <v>17</v>
      </c>
      <c r="D95" s="21" t="s">
        <v>32</v>
      </c>
      <c r="E95" s="21" t="s">
        <v>29</v>
      </c>
      <c r="F95" s="21" t="s">
        <v>16</v>
      </c>
      <c r="G95" s="21">
        <v>5</v>
      </c>
      <c r="H95" s="22">
        <v>7</v>
      </c>
      <c r="I95" s="23" t="s">
        <v>61</v>
      </c>
      <c r="K95">
        <v>-1</v>
      </c>
      <c r="L95" s="14">
        <f>IF(K95=0,0,IF(K95=-1,-G95,G95*(H95-1)))</f>
        <v>-5</v>
      </c>
      <c r="N95" s="14">
        <f>+L95+N94</f>
        <v>68.599999999999994</v>
      </c>
    </row>
    <row r="96" spans="1:14">
      <c r="A96" s="61">
        <v>41139</v>
      </c>
      <c r="B96" s="27" t="s">
        <v>94</v>
      </c>
      <c r="C96" s="27" t="s">
        <v>95</v>
      </c>
      <c r="D96" s="6" t="s">
        <v>98</v>
      </c>
      <c r="E96" s="27" t="s">
        <v>99</v>
      </c>
      <c r="F96" s="27" t="s">
        <v>16</v>
      </c>
      <c r="G96" s="27">
        <v>5</v>
      </c>
      <c r="H96" s="28">
        <v>5.6</v>
      </c>
      <c r="I96" s="29" t="s">
        <v>130</v>
      </c>
      <c r="K96">
        <v>-1</v>
      </c>
      <c r="L96" s="14">
        <f>IF(K96=0,0,IF(K96=-1,-G96,G96*(H96-1)))</f>
        <v>-5</v>
      </c>
      <c r="N96" s="14">
        <f>+L96+N95</f>
        <v>63.599999999999994</v>
      </c>
    </row>
    <row r="97" spans="1:14">
      <c r="A97" s="61">
        <v>41127</v>
      </c>
      <c r="B97" s="27" t="s">
        <v>50</v>
      </c>
      <c r="C97" s="27" t="s">
        <v>17</v>
      </c>
      <c r="D97" s="27" t="s">
        <v>30</v>
      </c>
      <c r="E97" s="27" t="s">
        <v>31</v>
      </c>
      <c r="F97" s="27" t="s">
        <v>16</v>
      </c>
      <c r="G97" s="27">
        <v>5</v>
      </c>
      <c r="H97" s="28">
        <v>5.2</v>
      </c>
      <c r="I97" s="29" t="s">
        <v>39</v>
      </c>
      <c r="K97">
        <v>-1</v>
      </c>
      <c r="L97" s="14">
        <f>IF(K97=0,0,IF(K97=-1,-G97,G97*(H97-1)))</f>
        <v>-5</v>
      </c>
      <c r="N97" s="14">
        <f>+L97+N96</f>
        <v>58.599999999999994</v>
      </c>
    </row>
    <row r="98" spans="1:14">
      <c r="A98" s="61">
        <v>41130</v>
      </c>
      <c r="B98" s="27" t="s">
        <v>155</v>
      </c>
      <c r="C98" s="27" t="s">
        <v>165</v>
      </c>
      <c r="D98" s="27" t="s">
        <v>215</v>
      </c>
      <c r="E98" s="27" t="s">
        <v>230</v>
      </c>
      <c r="F98" s="27" t="s">
        <v>16</v>
      </c>
      <c r="G98" s="27">
        <v>5</v>
      </c>
      <c r="H98" s="28">
        <v>5.2</v>
      </c>
      <c r="I98" s="29" t="s">
        <v>61</v>
      </c>
      <c r="K98">
        <v>-1</v>
      </c>
      <c r="L98" s="14">
        <f>IF(K98=0,0,IF(K98=-1,-G98,G98*(H98-1)))</f>
        <v>-5</v>
      </c>
      <c r="N98" s="14">
        <f>+L98+N97</f>
        <v>53.599999999999994</v>
      </c>
    </row>
    <row r="99" spans="1:14">
      <c r="A99" s="59">
        <v>41181</v>
      </c>
      <c r="B99" s="8" t="s">
        <v>94</v>
      </c>
      <c r="C99" s="8" t="s">
        <v>100</v>
      </c>
      <c r="D99" s="8" t="s">
        <v>104</v>
      </c>
      <c r="E99" s="8" t="s">
        <v>224</v>
      </c>
      <c r="F99" s="8" t="s">
        <v>16</v>
      </c>
      <c r="G99" s="8">
        <v>5</v>
      </c>
      <c r="H99" s="13">
        <v>5</v>
      </c>
      <c r="I99" s="9" t="s">
        <v>64</v>
      </c>
      <c r="K99">
        <v>1</v>
      </c>
      <c r="L99" s="14">
        <f>IF(K99=0,0,IF(K99=-1,-G99,G99*(H99-1)))</f>
        <v>20</v>
      </c>
      <c r="N99" s="14">
        <f>+L99+N98</f>
        <v>73.599999999999994</v>
      </c>
    </row>
    <row r="100" spans="1:14">
      <c r="A100" s="61">
        <v>41181</v>
      </c>
      <c r="B100" s="27" t="s">
        <v>94</v>
      </c>
      <c r="C100" s="27" t="s">
        <v>100</v>
      </c>
      <c r="D100" s="27" t="s">
        <v>266</v>
      </c>
      <c r="E100" s="27" t="s">
        <v>110</v>
      </c>
      <c r="F100" s="27" t="s">
        <v>16</v>
      </c>
      <c r="G100" s="27">
        <v>5</v>
      </c>
      <c r="H100" s="28">
        <v>4.63</v>
      </c>
      <c r="I100" s="29" t="s">
        <v>20</v>
      </c>
      <c r="K100">
        <v>-1</v>
      </c>
      <c r="L100" s="14">
        <f>IF(K100=0,0,IF(K100=-1,-G100,G100*(H100-1)))</f>
        <v>-5</v>
      </c>
      <c r="N100" s="14">
        <f>+L100+N99</f>
        <v>68.599999999999994</v>
      </c>
    </row>
    <row r="101" spans="1:14">
      <c r="A101" s="61">
        <v>41167</v>
      </c>
      <c r="B101" s="6" t="s">
        <v>155</v>
      </c>
      <c r="C101" s="6" t="s">
        <v>165</v>
      </c>
      <c r="D101" s="6" t="s">
        <v>232</v>
      </c>
      <c r="E101" s="6" t="s">
        <v>225</v>
      </c>
      <c r="F101" s="6" t="s">
        <v>16</v>
      </c>
      <c r="G101" s="6">
        <v>5</v>
      </c>
      <c r="H101" s="12">
        <v>4.59</v>
      </c>
      <c r="I101" s="7" t="s">
        <v>20</v>
      </c>
      <c r="K101">
        <v>-1</v>
      </c>
      <c r="L101" s="14">
        <f>IF(K101=0,0,IF(K101=-1,-G101,G101*(H101-1)))</f>
        <v>-5</v>
      </c>
      <c r="N101" s="14">
        <f>+L101+N100</f>
        <v>63.599999999999994</v>
      </c>
    </row>
    <row r="102" spans="1:14">
      <c r="A102" s="61">
        <v>41174</v>
      </c>
      <c r="B102" s="6" t="s">
        <v>94</v>
      </c>
      <c r="C102" s="6" t="s">
        <v>95</v>
      </c>
      <c r="D102" s="27" t="s">
        <v>96</v>
      </c>
      <c r="E102" s="27" t="s">
        <v>99</v>
      </c>
      <c r="F102" s="27" t="s">
        <v>16</v>
      </c>
      <c r="G102" s="6">
        <v>5</v>
      </c>
      <c r="H102" s="12">
        <v>4.4000000000000004</v>
      </c>
      <c r="I102" s="7" t="s">
        <v>130</v>
      </c>
      <c r="K102">
        <v>-1</v>
      </c>
      <c r="L102" s="14">
        <f>IF(K102=0,0,IF(K102=-1,-G102,G102*(H102-1)))</f>
        <v>-5</v>
      </c>
      <c r="N102" s="14">
        <f>+L102+N101</f>
        <v>58.599999999999994</v>
      </c>
    </row>
    <row r="103" spans="1:14">
      <c r="A103" s="58">
        <v>41197</v>
      </c>
      <c r="B103" s="21" t="s">
        <v>94</v>
      </c>
      <c r="C103" s="21" t="s">
        <v>100</v>
      </c>
      <c r="D103" s="21" t="s">
        <v>104</v>
      </c>
      <c r="E103" s="21" t="s">
        <v>110</v>
      </c>
      <c r="F103" s="21" t="s">
        <v>16</v>
      </c>
      <c r="G103" s="21">
        <v>5</v>
      </c>
      <c r="H103" s="22">
        <v>4.1500000000000004</v>
      </c>
      <c r="I103" s="23" t="s">
        <v>134</v>
      </c>
      <c r="K103">
        <v>-1</v>
      </c>
      <c r="L103" s="14">
        <f>IF(K103=0,0,IF(K103=-1,-G103,G103*(H103-1)))</f>
        <v>-5</v>
      </c>
      <c r="N103" s="14">
        <f>+L103+N102</f>
        <v>53.599999999999994</v>
      </c>
    </row>
    <row r="104" spans="1:14">
      <c r="A104" s="61">
        <v>41140</v>
      </c>
      <c r="B104" s="6" t="s">
        <v>51</v>
      </c>
      <c r="C104" s="6" t="s">
        <v>52</v>
      </c>
      <c r="D104" s="6" t="s">
        <v>126</v>
      </c>
      <c r="E104" s="6" t="s">
        <v>53</v>
      </c>
      <c r="F104" s="6" t="s">
        <v>16</v>
      </c>
      <c r="G104" s="6">
        <v>5</v>
      </c>
      <c r="H104" s="12">
        <v>4.1399999999999997</v>
      </c>
      <c r="I104" s="7" t="s">
        <v>18</v>
      </c>
      <c r="K104">
        <v>-1</v>
      </c>
      <c r="L104" s="14">
        <f>IF(K104=0,0,IF(K104=-1,-G104,G104*(H104-1)))</f>
        <v>-5</v>
      </c>
      <c r="N104" s="14">
        <f>+L104+N103</f>
        <v>48.599999999999994</v>
      </c>
    </row>
    <row r="105" spans="1:14">
      <c r="A105" s="56">
        <v>41138</v>
      </c>
      <c r="B105" s="24" t="s">
        <v>94</v>
      </c>
      <c r="C105" s="24" t="s">
        <v>100</v>
      </c>
      <c r="D105" s="24" t="s">
        <v>101</v>
      </c>
      <c r="E105" s="24" t="s">
        <v>102</v>
      </c>
      <c r="F105" s="24" t="s">
        <v>16</v>
      </c>
      <c r="G105" s="24">
        <v>5</v>
      </c>
      <c r="H105" s="25">
        <v>4.1100000000000003</v>
      </c>
      <c r="I105" s="26" t="s">
        <v>62</v>
      </c>
      <c r="K105">
        <v>1</v>
      </c>
      <c r="L105" s="14">
        <f>IF(K105=0,0,IF(K105=-1,-G105,G105*(H105-1)))</f>
        <v>15.55</v>
      </c>
      <c r="N105" s="14">
        <f>+L105+N104</f>
        <v>64.149999999999991</v>
      </c>
    </row>
    <row r="106" spans="1:14">
      <c r="A106" s="58">
        <v>41168</v>
      </c>
      <c r="B106" s="21" t="s">
        <v>94</v>
      </c>
      <c r="C106" s="21" t="s">
        <v>100</v>
      </c>
      <c r="D106" s="21" t="s">
        <v>235</v>
      </c>
      <c r="E106" s="21" t="s">
        <v>110</v>
      </c>
      <c r="F106" s="21" t="s">
        <v>16</v>
      </c>
      <c r="G106" s="21">
        <v>5</v>
      </c>
      <c r="H106" s="22">
        <v>4.0599999999999996</v>
      </c>
      <c r="I106" s="23" t="s">
        <v>247</v>
      </c>
      <c r="K106">
        <v>-1</v>
      </c>
      <c r="L106" s="14">
        <f>IF(K106=0,0,IF(K106=-1,-G106,G106*(H106-1)))</f>
        <v>-5</v>
      </c>
      <c r="N106" s="14">
        <f>+L106+N105</f>
        <v>59.149999999999991</v>
      </c>
    </row>
    <row r="107" spans="1:14">
      <c r="A107" s="55">
        <v>41118</v>
      </c>
      <c r="B107" s="27" t="s">
        <v>51</v>
      </c>
      <c r="C107" s="27" t="s">
        <v>7</v>
      </c>
      <c r="D107" s="27" t="s">
        <v>14</v>
      </c>
      <c r="E107" s="27" t="s">
        <v>15</v>
      </c>
      <c r="F107" s="27" t="s">
        <v>16</v>
      </c>
      <c r="G107" s="27">
        <v>5</v>
      </c>
      <c r="H107" s="28">
        <v>3.95</v>
      </c>
      <c r="I107" s="29" t="s">
        <v>19</v>
      </c>
      <c r="K107">
        <v>-1</v>
      </c>
      <c r="L107" s="14">
        <f>IF(K107=0,0,IF(K107=-1,-G107,G107*(H107-1)))</f>
        <v>-5</v>
      </c>
      <c r="N107" s="14">
        <f>+L107+N106</f>
        <v>54.149999999999991</v>
      </c>
    </row>
    <row r="108" spans="1:14">
      <c r="A108" s="61">
        <v>41153</v>
      </c>
      <c r="B108" s="6" t="s">
        <v>94</v>
      </c>
      <c r="C108" s="27" t="s">
        <v>95</v>
      </c>
      <c r="D108" s="27" t="s">
        <v>96</v>
      </c>
      <c r="E108" s="27" t="s">
        <v>195</v>
      </c>
      <c r="F108" s="27" t="s">
        <v>16</v>
      </c>
      <c r="G108" s="27">
        <v>5</v>
      </c>
      <c r="H108" s="28">
        <v>3.95</v>
      </c>
      <c r="I108" s="29" t="s">
        <v>61</v>
      </c>
      <c r="K108">
        <v>-1</v>
      </c>
      <c r="L108" s="14">
        <f>IF(K108=0,0,IF(K108=-1,-G108,G108*(H108-1)))</f>
        <v>-5</v>
      </c>
      <c r="N108" s="14">
        <f>+L108+N107</f>
        <v>49.149999999999991</v>
      </c>
    </row>
    <row r="109" spans="1:14">
      <c r="A109" s="61">
        <v>41187</v>
      </c>
      <c r="B109" s="6" t="s">
        <v>51</v>
      </c>
      <c r="C109" s="6" t="s">
        <v>7</v>
      </c>
      <c r="D109" s="6" t="s">
        <v>15</v>
      </c>
      <c r="E109" s="6" t="s">
        <v>9</v>
      </c>
      <c r="F109" s="6" t="s">
        <v>16</v>
      </c>
      <c r="G109" s="6">
        <v>5</v>
      </c>
      <c r="H109" s="12">
        <v>3.87</v>
      </c>
      <c r="I109" s="7" t="s">
        <v>18</v>
      </c>
      <c r="K109">
        <v>-1</v>
      </c>
      <c r="L109" s="14">
        <f>IF(K109=0,0,IF(K109=-1,-G109,G109*(H109-1)))</f>
        <v>-5</v>
      </c>
      <c r="N109" s="14">
        <f>+L109+N108</f>
        <v>44.149999999999991</v>
      </c>
    </row>
    <row r="110" spans="1:14">
      <c r="A110" s="60">
        <v>41132</v>
      </c>
      <c r="B110" s="4" t="s">
        <v>51</v>
      </c>
      <c r="C110" s="4" t="s">
        <v>52</v>
      </c>
      <c r="D110" s="4" t="s">
        <v>55</v>
      </c>
      <c r="E110" s="4" t="s">
        <v>56</v>
      </c>
      <c r="F110" s="4" t="s">
        <v>16</v>
      </c>
      <c r="G110" s="4">
        <v>5</v>
      </c>
      <c r="H110" s="11">
        <v>3.6</v>
      </c>
      <c r="I110" s="5" t="s">
        <v>63</v>
      </c>
      <c r="K110">
        <v>1</v>
      </c>
      <c r="L110" s="14">
        <f>IF(K110=0,0,IF(K110=-1,-G110,G110*(H110-1)))</f>
        <v>13</v>
      </c>
      <c r="N110" s="14">
        <f>+L110+N109</f>
        <v>57.149999999999991</v>
      </c>
    </row>
    <row r="111" spans="1:14">
      <c r="A111" s="59">
        <v>41167</v>
      </c>
      <c r="B111" s="8" t="s">
        <v>94</v>
      </c>
      <c r="C111" s="8" t="s">
        <v>100</v>
      </c>
      <c r="D111" s="8" t="s">
        <v>105</v>
      </c>
      <c r="E111" s="8" t="s">
        <v>102</v>
      </c>
      <c r="F111" s="8" t="s">
        <v>16</v>
      </c>
      <c r="G111" s="8">
        <v>5</v>
      </c>
      <c r="H111" s="13">
        <v>3.45</v>
      </c>
      <c r="I111" s="9" t="s">
        <v>246</v>
      </c>
      <c r="K111">
        <v>1</v>
      </c>
      <c r="L111" s="14">
        <f>IF(K111=0,0,IF(K111=-1,-G111,G111*(H111-1)))</f>
        <v>12.25</v>
      </c>
      <c r="N111" s="14">
        <f>+L111+N110</f>
        <v>69.399999999999991</v>
      </c>
    </row>
    <row r="112" spans="1:14">
      <c r="A112" s="55">
        <v>41130</v>
      </c>
      <c r="B112" s="27" t="s">
        <v>155</v>
      </c>
      <c r="C112" s="27" t="s">
        <v>165</v>
      </c>
      <c r="D112" s="27" t="s">
        <v>227</v>
      </c>
      <c r="E112" s="27" t="s">
        <v>214</v>
      </c>
      <c r="F112" s="27" t="s">
        <v>16</v>
      </c>
      <c r="G112" s="27">
        <v>5</v>
      </c>
      <c r="H112" s="28">
        <v>3.1</v>
      </c>
      <c r="I112" s="29" t="s">
        <v>20</v>
      </c>
      <c r="K112">
        <v>-1</v>
      </c>
      <c r="L112" s="14">
        <f>IF(K112=0,0,IF(K112=-1,-G112,G112*(H112-1)))</f>
        <v>-5</v>
      </c>
      <c r="N112" s="14">
        <f>+L112+N111</f>
        <v>64.399999999999991</v>
      </c>
    </row>
    <row r="113" spans="1:14">
      <c r="A113" s="58">
        <v>41174</v>
      </c>
      <c r="B113" s="21" t="s">
        <v>94</v>
      </c>
      <c r="C113" s="21" t="s">
        <v>100</v>
      </c>
      <c r="D113" s="21" t="s">
        <v>102</v>
      </c>
      <c r="E113" s="21" t="s">
        <v>179</v>
      </c>
      <c r="F113" s="21" t="s">
        <v>16</v>
      </c>
      <c r="G113" s="21">
        <v>5</v>
      </c>
      <c r="H113" s="22">
        <v>2.6</v>
      </c>
      <c r="I113" s="23" t="s">
        <v>37</v>
      </c>
      <c r="K113">
        <v>-1</v>
      </c>
      <c r="L113" s="14">
        <f>IF(K113=0,0,IF(K113=-1,-G113,G113*(H113-1)))</f>
        <v>-5</v>
      </c>
      <c r="N113" s="14">
        <f>+L113+N112</f>
        <v>59.399999999999991</v>
      </c>
    </row>
    <row r="114" spans="1:14">
      <c r="A114" s="55">
        <v>41223</v>
      </c>
      <c r="B114" s="27" t="s">
        <v>94</v>
      </c>
      <c r="C114" s="27" t="s">
        <v>100</v>
      </c>
      <c r="D114" s="27" t="s">
        <v>107</v>
      </c>
      <c r="E114" s="27" t="s">
        <v>179</v>
      </c>
      <c r="F114" s="27" t="s">
        <v>16</v>
      </c>
      <c r="G114" s="27">
        <v>5</v>
      </c>
      <c r="H114" s="28">
        <v>2.6</v>
      </c>
      <c r="I114" s="29" t="s">
        <v>37</v>
      </c>
      <c r="K114">
        <v>-1</v>
      </c>
      <c r="L114" s="14">
        <f>IF(K114=0,0,IF(K114=-1,-G114,G114*(H114-1)))</f>
        <v>-5</v>
      </c>
      <c r="N114" s="14">
        <f>+L114+N113</f>
        <v>54.399999999999991</v>
      </c>
    </row>
    <row r="115" spans="1:14">
      <c r="A115" s="60">
        <v>41174</v>
      </c>
      <c r="B115" s="24" t="s">
        <v>94</v>
      </c>
      <c r="C115" s="24" t="s">
        <v>100</v>
      </c>
      <c r="D115" s="24" t="s">
        <v>259</v>
      </c>
      <c r="E115" s="24" t="s">
        <v>104</v>
      </c>
      <c r="F115" s="24" t="s">
        <v>16</v>
      </c>
      <c r="G115" s="24">
        <v>5</v>
      </c>
      <c r="H115" s="25">
        <v>2.2999999999999998</v>
      </c>
      <c r="I115" s="26" t="s">
        <v>262</v>
      </c>
      <c r="K115">
        <v>1</v>
      </c>
      <c r="L115" s="14">
        <f>IF(K115=0,0,IF(K115=-1,-G115,G115*(H115-1)))</f>
        <v>6.4999999999999991</v>
      </c>
      <c r="N115" s="14">
        <f>+L115+N114</f>
        <v>60.899999999999991</v>
      </c>
    </row>
    <row r="116" spans="1:14">
      <c r="A116" s="61">
        <v>41177</v>
      </c>
      <c r="B116" s="6" t="s">
        <v>155</v>
      </c>
      <c r="C116" s="27" t="s">
        <v>156</v>
      </c>
      <c r="D116" s="27" t="s">
        <v>157</v>
      </c>
      <c r="E116" s="27" t="s">
        <v>216</v>
      </c>
      <c r="F116" s="27" t="s">
        <v>16</v>
      </c>
      <c r="G116" s="27">
        <v>5</v>
      </c>
      <c r="H116" s="28">
        <v>2.15</v>
      </c>
      <c r="I116" s="29" t="s">
        <v>37</v>
      </c>
      <c r="K116">
        <v>-1</v>
      </c>
      <c r="L116" s="14">
        <f>IF(K116=0,0,IF(K116=-1,-G116,G116*(H116-1)))</f>
        <v>-5</v>
      </c>
      <c r="N116" s="14">
        <f>+L116+N115</f>
        <v>55.899999999999991</v>
      </c>
    </row>
    <row r="117" spans="1:14">
      <c r="A117" s="58">
        <v>41139</v>
      </c>
      <c r="B117" s="21" t="s">
        <v>112</v>
      </c>
      <c r="C117" s="21" t="s">
        <v>111</v>
      </c>
      <c r="D117" s="21" t="s">
        <v>117</v>
      </c>
      <c r="E117" s="21" t="s">
        <v>118</v>
      </c>
      <c r="F117" s="21" t="s">
        <v>16</v>
      </c>
      <c r="G117" s="21">
        <v>5</v>
      </c>
      <c r="H117" s="22">
        <v>2.08</v>
      </c>
      <c r="I117" s="23" t="s">
        <v>133</v>
      </c>
      <c r="K117">
        <v>-1</v>
      </c>
      <c r="L117" s="14">
        <f>IF(K117=0,0,IF(K117=-1,-G117,G117*(H117-1)))</f>
        <v>-5</v>
      </c>
      <c r="N117" s="14">
        <f>+L117+N116</f>
        <v>50.899999999999991</v>
      </c>
    </row>
    <row r="118" spans="1:14">
      <c r="A118" s="63">
        <v>74052</v>
      </c>
      <c r="B118" s="45" t="s">
        <v>112</v>
      </c>
      <c r="C118" s="45" t="s">
        <v>111</v>
      </c>
      <c r="D118" s="45" t="s">
        <v>279</v>
      </c>
      <c r="E118" s="45" t="s">
        <v>118</v>
      </c>
      <c r="F118" s="45" t="s">
        <v>16</v>
      </c>
      <c r="G118" s="45">
        <v>5</v>
      </c>
      <c r="H118" s="46">
        <v>1.85</v>
      </c>
      <c r="I118" s="47" t="s">
        <v>287</v>
      </c>
      <c r="K118">
        <v>1</v>
      </c>
      <c r="L118" s="14">
        <f>IF(K118=0,0,IF(K118=-1,-G118,G118*(H118-1)))</f>
        <v>4.25</v>
      </c>
      <c r="N118" s="14">
        <f>+L118+N117</f>
        <v>55.149999999999991</v>
      </c>
    </row>
    <row r="119" spans="1:14">
      <c r="A119" s="93">
        <v>41169</v>
      </c>
      <c r="B119" s="76" t="s">
        <v>112</v>
      </c>
      <c r="C119" s="76" t="s">
        <v>111</v>
      </c>
      <c r="D119" s="76" t="s">
        <v>175</v>
      </c>
      <c r="E119" s="76" t="s">
        <v>248</v>
      </c>
      <c r="F119" s="76" t="s">
        <v>25</v>
      </c>
      <c r="G119" s="76">
        <v>5</v>
      </c>
      <c r="H119" s="94">
        <v>4.8499999999999996</v>
      </c>
      <c r="I119" s="95" t="s">
        <v>19</v>
      </c>
      <c r="K119">
        <v>0</v>
      </c>
      <c r="L119" s="14">
        <f>IF(K119=0,0,IF(K119=-1,-G119,G119*(H119-1)))</f>
        <v>0</v>
      </c>
      <c r="N119" s="14">
        <f>+L119+N118</f>
        <v>55.149999999999991</v>
      </c>
    </row>
    <row r="120" spans="1:14">
      <c r="A120" s="61">
        <v>41210</v>
      </c>
      <c r="B120" s="27" t="s">
        <v>94</v>
      </c>
      <c r="C120" s="27" t="s">
        <v>100</v>
      </c>
      <c r="D120" s="27" t="s">
        <v>179</v>
      </c>
      <c r="E120" s="27" t="s">
        <v>109</v>
      </c>
      <c r="F120" s="27" t="s">
        <v>25</v>
      </c>
      <c r="G120" s="27">
        <v>5</v>
      </c>
      <c r="H120" s="28">
        <v>4.4000000000000004</v>
      </c>
      <c r="I120" s="29" t="s">
        <v>18</v>
      </c>
      <c r="K120">
        <v>-1</v>
      </c>
      <c r="L120" s="14">
        <f>IF(K120=0,0,IF(K120=-1,-G120,G120*(H120-1)))</f>
        <v>-5</v>
      </c>
      <c r="N120" s="14">
        <f>+L120+N119</f>
        <v>50.149999999999991</v>
      </c>
    </row>
    <row r="121" spans="1:14">
      <c r="A121" s="58">
        <v>41188</v>
      </c>
      <c r="B121" s="21" t="s">
        <v>51</v>
      </c>
      <c r="C121" s="21" t="s">
        <v>52</v>
      </c>
      <c r="D121" s="21" t="s">
        <v>56</v>
      </c>
      <c r="E121" s="21" t="s">
        <v>299</v>
      </c>
      <c r="F121" s="21" t="s">
        <v>25</v>
      </c>
      <c r="G121" s="21">
        <v>5</v>
      </c>
      <c r="H121" s="22">
        <v>4.0999999999999996</v>
      </c>
      <c r="I121" s="23" t="s">
        <v>134</v>
      </c>
      <c r="K121">
        <v>-1</v>
      </c>
      <c r="L121" s="14">
        <f>IF(K121=0,0,IF(K121=-1,-G121,G121*(H121-1)))</f>
        <v>-5</v>
      </c>
      <c r="N121" s="14">
        <f>+L121+N120</f>
        <v>45.149999999999991</v>
      </c>
    </row>
    <row r="122" spans="1:14">
      <c r="A122" s="124">
        <v>41126</v>
      </c>
      <c r="B122" s="125" t="s">
        <v>50</v>
      </c>
      <c r="C122" s="125" t="s">
        <v>17</v>
      </c>
      <c r="D122" s="125" t="s">
        <v>28</v>
      </c>
      <c r="E122" s="125" t="s">
        <v>29</v>
      </c>
      <c r="F122" s="125" t="s">
        <v>25</v>
      </c>
      <c r="G122" s="125">
        <v>5</v>
      </c>
      <c r="H122" s="126">
        <v>3.85</v>
      </c>
      <c r="I122" s="127" t="s">
        <v>38</v>
      </c>
      <c r="K122">
        <v>1</v>
      </c>
      <c r="L122" s="14">
        <f>IF(K122=0,0,IF(K122=-1,-G122,G122*(H122-1)))</f>
        <v>14.25</v>
      </c>
      <c r="N122" s="14">
        <f>+L122+N121</f>
        <v>59.399999999999991</v>
      </c>
    </row>
    <row r="123" spans="1:14">
      <c r="A123" s="78">
        <v>41131</v>
      </c>
      <c r="B123" s="86" t="s">
        <v>51</v>
      </c>
      <c r="C123" s="86" t="s">
        <v>52</v>
      </c>
      <c r="D123" s="86" t="s">
        <v>60</v>
      </c>
      <c r="E123" s="86" t="s">
        <v>59</v>
      </c>
      <c r="F123" s="86" t="s">
        <v>25</v>
      </c>
      <c r="G123" s="86">
        <v>5</v>
      </c>
      <c r="H123" s="87">
        <v>3.75</v>
      </c>
      <c r="I123" s="88" t="s">
        <v>20</v>
      </c>
      <c r="K123">
        <v>0</v>
      </c>
      <c r="L123" s="14">
        <f>IF(K123=0,0,IF(K123=-1,-G123,G123*(H123-1)))</f>
        <v>0</v>
      </c>
      <c r="N123" s="14">
        <f>+L123+N122</f>
        <v>59.399999999999991</v>
      </c>
    </row>
    <row r="124" spans="1:14">
      <c r="A124" s="93">
        <v>41124</v>
      </c>
      <c r="B124" s="83" t="s">
        <v>51</v>
      </c>
      <c r="C124" s="83" t="s">
        <v>7</v>
      </c>
      <c r="D124" s="83" t="s">
        <v>9</v>
      </c>
      <c r="E124" s="83" t="s">
        <v>24</v>
      </c>
      <c r="F124" s="83" t="s">
        <v>25</v>
      </c>
      <c r="G124" s="83">
        <v>5</v>
      </c>
      <c r="H124" s="84">
        <v>3.7</v>
      </c>
      <c r="I124" s="85" t="s">
        <v>20</v>
      </c>
      <c r="K124">
        <v>0</v>
      </c>
      <c r="L124" s="14">
        <f>IF(K124=0,0,IF(K124=-1,-G124,G124*(H124-1)))</f>
        <v>0</v>
      </c>
      <c r="N124" s="14">
        <f>+L124+N123</f>
        <v>59.399999999999991</v>
      </c>
    </row>
    <row r="125" spans="1:14">
      <c r="A125" s="78">
        <v>41153</v>
      </c>
      <c r="B125" s="86" t="s">
        <v>94</v>
      </c>
      <c r="C125" s="86" t="s">
        <v>100</v>
      </c>
      <c r="D125" s="86" t="s">
        <v>178</v>
      </c>
      <c r="E125" s="86" t="s">
        <v>108</v>
      </c>
      <c r="F125" s="86" t="s">
        <v>25</v>
      </c>
      <c r="G125" s="86">
        <v>5</v>
      </c>
      <c r="H125" s="87">
        <v>3</v>
      </c>
      <c r="I125" s="88" t="s">
        <v>37</v>
      </c>
      <c r="K125">
        <v>0</v>
      </c>
      <c r="L125" s="14">
        <f>IF(K125=0,0,IF(K125=-1,-G125,G125*(H125-1)))</f>
        <v>0</v>
      </c>
      <c r="N125" s="14">
        <f>+L125+N124</f>
        <v>59.399999999999991</v>
      </c>
    </row>
    <row r="126" spans="1:14">
      <c r="A126" s="61">
        <v>41167</v>
      </c>
      <c r="B126" s="27" t="s">
        <v>94</v>
      </c>
      <c r="C126" s="27" t="s">
        <v>100</v>
      </c>
      <c r="D126" s="27" t="s">
        <v>236</v>
      </c>
      <c r="E126" s="27" t="s">
        <v>237</v>
      </c>
      <c r="F126" s="27" t="s">
        <v>25</v>
      </c>
      <c r="G126" s="27">
        <v>5</v>
      </c>
      <c r="H126" s="28">
        <v>2.5099999999999998</v>
      </c>
      <c r="I126" s="29" t="s">
        <v>130</v>
      </c>
      <c r="K126">
        <v>-1</v>
      </c>
      <c r="L126" s="14">
        <f>IF(K126=0,0,IF(K126=-1,-G126,G126*(H126-1)))</f>
        <v>-5</v>
      </c>
      <c r="N126" s="14">
        <f>+L126+N125</f>
        <v>54.399999999999991</v>
      </c>
    </row>
    <row r="127" spans="1:14">
      <c r="A127" s="93">
        <v>41187</v>
      </c>
      <c r="B127" s="76" t="s">
        <v>50</v>
      </c>
      <c r="C127" s="76" t="s">
        <v>17</v>
      </c>
      <c r="D127" s="76" t="s">
        <v>297</v>
      </c>
      <c r="E127" s="76" t="s">
        <v>33</v>
      </c>
      <c r="F127" s="76" t="s">
        <v>25</v>
      </c>
      <c r="G127" s="76">
        <v>5</v>
      </c>
      <c r="H127" s="94">
        <v>2.36</v>
      </c>
      <c r="I127" s="95" t="s">
        <v>20</v>
      </c>
      <c r="K127">
        <v>0</v>
      </c>
      <c r="L127" s="14">
        <f>IF(K127=0,0,IF(K127=-1,-G127,G127*(H127-1)))</f>
        <v>0</v>
      </c>
      <c r="N127" s="14">
        <f>+L127+N126</f>
        <v>54.399999999999991</v>
      </c>
    </row>
    <row r="128" spans="1:14">
      <c r="A128" s="55">
        <v>41237</v>
      </c>
      <c r="B128" s="27" t="s">
        <v>94</v>
      </c>
      <c r="C128" s="27" t="s">
        <v>95</v>
      </c>
      <c r="D128" s="27" t="s">
        <v>182</v>
      </c>
      <c r="E128" s="27" t="s">
        <v>180</v>
      </c>
      <c r="F128" s="27" t="s">
        <v>25</v>
      </c>
      <c r="G128" s="27">
        <v>5</v>
      </c>
      <c r="H128" s="28">
        <v>2.2999999999999998</v>
      </c>
      <c r="I128" s="29" t="s">
        <v>61</v>
      </c>
      <c r="K128">
        <v>-1</v>
      </c>
      <c r="L128" s="14">
        <f>IF(K128=0,0,IF(K128=-1,-G128,G128*(H128-1)))</f>
        <v>-5</v>
      </c>
      <c r="N128" s="14">
        <f>+L128+N127</f>
        <v>49.399999999999991</v>
      </c>
    </row>
    <row r="129" spans="1:17">
      <c r="A129" s="59">
        <v>41153</v>
      </c>
      <c r="B129" s="8" t="s">
        <v>155</v>
      </c>
      <c r="C129" s="8" t="s">
        <v>165</v>
      </c>
      <c r="D129" s="8" t="s">
        <v>214</v>
      </c>
      <c r="E129" s="8" t="s">
        <v>215</v>
      </c>
      <c r="F129" s="8" t="s">
        <v>25</v>
      </c>
      <c r="G129" s="8">
        <v>5</v>
      </c>
      <c r="H129" s="13">
        <v>2.1</v>
      </c>
      <c r="I129" s="9" t="s">
        <v>187</v>
      </c>
      <c r="K129">
        <v>1</v>
      </c>
      <c r="L129" s="14">
        <f>IF(K129=0,0,IF(K129=-1,-G129,G129*(H129-1)))</f>
        <v>5.5</v>
      </c>
      <c r="N129" s="14">
        <f>+L129+N128</f>
        <v>54.899999999999991</v>
      </c>
    </row>
    <row r="130" spans="1:17">
      <c r="A130" s="92">
        <v>41146</v>
      </c>
      <c r="B130" s="79" t="s">
        <v>50</v>
      </c>
      <c r="C130" s="79" t="s">
        <v>142</v>
      </c>
      <c r="D130" s="79" t="s">
        <v>145</v>
      </c>
      <c r="E130" s="79" t="s">
        <v>146</v>
      </c>
      <c r="F130" s="79" t="s">
        <v>25</v>
      </c>
      <c r="G130" s="79">
        <v>5</v>
      </c>
      <c r="H130" s="80">
        <v>2.0699999999999998</v>
      </c>
      <c r="I130" s="81" t="s">
        <v>20</v>
      </c>
      <c r="K130">
        <v>0</v>
      </c>
      <c r="L130" s="14">
        <f>IF(K130=0,0,IF(K130=-1,-G130,G130*(H130-1)))</f>
        <v>0</v>
      </c>
      <c r="N130" s="14">
        <f>+L130+N129</f>
        <v>54.899999999999991</v>
      </c>
    </row>
    <row r="131" spans="1:17">
      <c r="A131" s="68">
        <v>41133</v>
      </c>
      <c r="B131" s="69" t="s">
        <v>50</v>
      </c>
      <c r="C131" s="69" t="s">
        <v>17</v>
      </c>
      <c r="D131" s="69" t="s">
        <v>27</v>
      </c>
      <c r="E131" s="69" t="s">
        <v>28</v>
      </c>
      <c r="F131" s="69" t="s">
        <v>25</v>
      </c>
      <c r="G131" s="69">
        <v>5</v>
      </c>
      <c r="H131" s="73">
        <v>1.83</v>
      </c>
      <c r="I131" s="75" t="s">
        <v>61</v>
      </c>
      <c r="K131">
        <v>-1</v>
      </c>
      <c r="L131" s="14">
        <f>IF(K131=0,0,IF(K131=-1,-G131,G131*(H131-1)))</f>
        <v>-5</v>
      </c>
      <c r="N131" s="14">
        <f>+L131+N130</f>
        <v>49.899999999999991</v>
      </c>
    </row>
    <row r="132" spans="1:17">
      <c r="A132" s="63">
        <v>41136</v>
      </c>
      <c r="B132" s="45" t="s">
        <v>112</v>
      </c>
      <c r="C132" s="45" t="s">
        <v>111</v>
      </c>
      <c r="D132" s="45" t="s">
        <v>174</v>
      </c>
      <c r="E132" s="45" t="s">
        <v>175</v>
      </c>
      <c r="F132" s="45" t="s">
        <v>25</v>
      </c>
      <c r="G132" s="45">
        <v>5</v>
      </c>
      <c r="H132" s="46">
        <v>1.8</v>
      </c>
      <c r="I132" s="47" t="s">
        <v>187</v>
      </c>
      <c r="K132">
        <v>1</v>
      </c>
      <c r="L132" s="14">
        <f>IF(K132=0,0,IF(K132=-1,-G132,G132*(H132-1)))</f>
        <v>4</v>
      </c>
      <c r="N132" s="14">
        <f>+L132+N131</f>
        <v>53.899999999999991</v>
      </c>
    </row>
    <row r="133" spans="1:17">
      <c r="A133" s="56"/>
      <c r="B133" s="24"/>
      <c r="C133" s="24"/>
      <c r="D133" s="24"/>
      <c r="E133" s="24"/>
      <c r="F133" s="24"/>
      <c r="G133" s="24"/>
      <c r="H133" s="25"/>
      <c r="I133" s="26"/>
      <c r="L133" s="14"/>
      <c r="N133" s="14">
        <f>+L133+N132</f>
        <v>53.899999999999991</v>
      </c>
    </row>
    <row r="134" spans="1:17">
      <c r="A134" s="59"/>
      <c r="B134" s="8"/>
      <c r="C134" s="8"/>
      <c r="D134" s="8"/>
      <c r="E134" s="8"/>
      <c r="F134" s="8"/>
      <c r="G134" s="8"/>
      <c r="H134" s="13"/>
      <c r="I134" s="9"/>
      <c r="L134" s="14"/>
      <c r="N134" s="14">
        <f>+L134+N133</f>
        <v>53.899999999999991</v>
      </c>
    </row>
    <row r="135" spans="1:17">
      <c r="A135" s="61"/>
      <c r="B135" s="6"/>
      <c r="C135" s="6"/>
      <c r="D135" s="6"/>
      <c r="E135" s="6"/>
      <c r="F135" s="6"/>
      <c r="G135" s="6"/>
      <c r="H135" s="12"/>
      <c r="I135" s="7"/>
      <c r="L135" s="14"/>
      <c r="N135" s="14">
        <f>+L135+N134</f>
        <v>53.899999999999991</v>
      </c>
    </row>
    <row r="136" spans="1:17">
      <c r="A136" s="55"/>
      <c r="B136" s="27"/>
      <c r="C136" s="27"/>
      <c r="D136" s="27"/>
      <c r="E136" s="27"/>
      <c r="F136" s="27"/>
      <c r="G136" s="27"/>
      <c r="H136" s="28"/>
      <c r="I136" s="29"/>
      <c r="L136" s="14"/>
      <c r="N136" s="14">
        <f>+L136+N135</f>
        <v>53.899999999999991</v>
      </c>
    </row>
    <row r="137" spans="1:17">
      <c r="A137" s="58"/>
      <c r="B137" s="21"/>
      <c r="C137" s="21"/>
      <c r="D137" s="21"/>
      <c r="E137" s="21"/>
      <c r="F137" s="21"/>
      <c r="G137" s="21"/>
      <c r="H137" s="22"/>
      <c r="I137" s="23"/>
      <c r="L137" s="14"/>
      <c r="N137" s="14">
        <f>+L137+N136</f>
        <v>53.899999999999991</v>
      </c>
      <c r="P137">
        <v>30</v>
      </c>
    </row>
    <row r="138" spans="1:17">
      <c r="A138" s="55"/>
      <c r="B138" s="27"/>
      <c r="C138" s="27"/>
      <c r="D138" s="27"/>
      <c r="E138" s="27"/>
      <c r="F138" s="27"/>
      <c r="G138" s="27"/>
      <c r="H138" s="28"/>
      <c r="I138" s="29"/>
      <c r="L138" s="14"/>
      <c r="N138" s="14">
        <f>+L138+N137</f>
        <v>53.899999999999991</v>
      </c>
      <c r="Q138">
        <v>100</v>
      </c>
    </row>
    <row r="139" spans="1:17">
      <c r="A139" s="61"/>
      <c r="B139" s="27"/>
      <c r="C139" s="27"/>
      <c r="D139" s="27"/>
      <c r="E139" s="27"/>
      <c r="F139" s="27"/>
      <c r="G139" s="27"/>
      <c r="H139" s="28"/>
      <c r="I139" s="29"/>
      <c r="L139" s="14"/>
      <c r="N139" s="14">
        <f>+L139+N138</f>
        <v>53.899999999999991</v>
      </c>
      <c r="P139">
        <f>+P137*Q138</f>
        <v>3000</v>
      </c>
    </row>
    <row r="140" spans="1:17">
      <c r="A140" s="58"/>
      <c r="B140" s="21"/>
      <c r="C140" s="21"/>
      <c r="D140" s="21"/>
      <c r="E140" s="21"/>
      <c r="F140" s="21"/>
      <c r="G140" s="21"/>
      <c r="H140" s="22"/>
      <c r="I140" s="23"/>
      <c r="L140" s="14"/>
      <c r="N140" s="14">
        <f>+L140+N139</f>
        <v>53.899999999999991</v>
      </c>
      <c r="Q140">
        <v>0.2</v>
      </c>
    </row>
    <row r="141" spans="1:17">
      <c r="A141" s="60"/>
      <c r="B141" s="24"/>
      <c r="C141" s="24"/>
      <c r="D141" s="4"/>
      <c r="E141" s="24"/>
      <c r="F141" s="24"/>
      <c r="G141" s="24"/>
      <c r="H141" s="25"/>
      <c r="I141" s="26"/>
      <c r="L141" s="14"/>
      <c r="N141" s="14">
        <f>+L141+N140</f>
        <v>53.899999999999991</v>
      </c>
      <c r="P141">
        <f>+P139*Q140</f>
        <v>600</v>
      </c>
    </row>
    <row r="142" spans="1:17">
      <c r="A142" s="61"/>
      <c r="B142" s="6"/>
      <c r="C142" s="6"/>
      <c r="D142" s="6"/>
      <c r="E142" s="6"/>
      <c r="F142" s="6"/>
      <c r="G142" s="6"/>
      <c r="H142" s="12"/>
      <c r="I142" s="7"/>
      <c r="L142" s="14"/>
      <c r="N142" s="14">
        <f>+L142+N141</f>
        <v>53.899999999999991</v>
      </c>
      <c r="Q142">
        <f>100*Q138</f>
        <v>10000</v>
      </c>
    </row>
    <row r="143" spans="1:17">
      <c r="A143" s="59"/>
      <c r="B143" s="8"/>
      <c r="C143" s="8"/>
      <c r="D143" s="8"/>
      <c r="E143" s="8"/>
      <c r="F143" s="8"/>
      <c r="G143" s="8"/>
      <c r="H143" s="13"/>
      <c r="I143" s="9"/>
      <c r="L143" s="14"/>
      <c r="N143" s="14">
        <f>+L143+N142</f>
        <v>53.899999999999991</v>
      </c>
      <c r="Q143">
        <f>80*Q138</f>
        <v>8000</v>
      </c>
    </row>
    <row r="144" spans="1:17">
      <c r="A144" s="68"/>
      <c r="B144" s="69"/>
      <c r="C144" s="69"/>
      <c r="D144" s="69"/>
      <c r="E144" s="69"/>
      <c r="F144" s="69"/>
      <c r="G144" s="69"/>
      <c r="H144" s="73"/>
      <c r="I144" s="75"/>
      <c r="L144" s="14"/>
      <c r="N144" s="14">
        <f>+L144+N143</f>
        <v>53.899999999999991</v>
      </c>
    </row>
    <row r="145" spans="1:17">
      <c r="A145" s="55"/>
      <c r="B145" s="27"/>
      <c r="C145" s="27"/>
      <c r="D145" s="27"/>
      <c r="E145" s="27"/>
      <c r="F145" s="27"/>
      <c r="G145" s="27"/>
      <c r="H145" s="28"/>
      <c r="I145" s="29"/>
      <c r="L145" s="14"/>
      <c r="N145" s="14">
        <f>+L145+N144</f>
        <v>53.899999999999991</v>
      </c>
    </row>
    <row r="146" spans="1:17">
      <c r="A146" s="58"/>
      <c r="B146" s="21"/>
      <c r="C146" s="21"/>
      <c r="D146" s="21"/>
      <c r="E146" s="21"/>
      <c r="F146" s="21"/>
      <c r="G146" s="21"/>
      <c r="H146" s="22"/>
      <c r="I146" s="23"/>
      <c r="L146" s="14"/>
      <c r="N146" s="14">
        <f>+L146+N145</f>
        <v>53.899999999999991</v>
      </c>
      <c r="P146">
        <v>130</v>
      </c>
      <c r="Q146" t="s">
        <v>343</v>
      </c>
    </row>
    <row r="147" spans="1:17">
      <c r="A147" s="60"/>
      <c r="B147" s="4"/>
      <c r="C147" s="24"/>
      <c r="D147" s="24"/>
      <c r="E147" s="24"/>
      <c r="F147" s="24"/>
      <c r="G147" s="24"/>
      <c r="H147" s="25"/>
      <c r="I147" s="26"/>
      <c r="L147" s="14"/>
      <c r="N147" s="14">
        <f>+L147+N146</f>
        <v>53.899999999999991</v>
      </c>
      <c r="P147">
        <v>4</v>
      </c>
      <c r="Q147" t="s">
        <v>344</v>
      </c>
    </row>
    <row r="148" spans="1:17">
      <c r="A148" s="61"/>
      <c r="B148" s="6"/>
      <c r="C148" s="6"/>
      <c r="D148" s="6"/>
      <c r="E148" s="6"/>
      <c r="F148" s="6"/>
      <c r="G148" s="6"/>
      <c r="H148" s="12"/>
      <c r="I148" s="7"/>
      <c r="L148" s="14"/>
      <c r="N148" s="14">
        <f>+L148+N147</f>
        <v>53.899999999999991</v>
      </c>
      <c r="Q148">
        <f>130/4</f>
        <v>32.5</v>
      </c>
    </row>
    <row r="149" spans="1:17">
      <c r="A149" s="55"/>
      <c r="B149" s="27"/>
      <c r="C149" s="27"/>
      <c r="D149" s="27"/>
      <c r="E149" s="27"/>
      <c r="F149" s="27"/>
      <c r="G149" s="27"/>
      <c r="H149" s="28"/>
      <c r="I149" s="29"/>
      <c r="L149" s="14"/>
      <c r="N149" s="14">
        <f>+L149+N148</f>
        <v>53.899999999999991</v>
      </c>
    </row>
    <row r="150" spans="1:17">
      <c r="A150" s="58"/>
      <c r="B150" s="21"/>
      <c r="C150" s="21"/>
      <c r="D150" s="21"/>
      <c r="E150" s="21"/>
      <c r="F150" s="21"/>
      <c r="G150" s="21"/>
      <c r="H150" s="22"/>
      <c r="I150" s="23"/>
      <c r="L150" s="14"/>
      <c r="N150" s="14">
        <f>+L150+N149</f>
        <v>53.899999999999991</v>
      </c>
    </row>
    <row r="151" spans="1:17">
      <c r="A151" s="61"/>
      <c r="B151" s="6"/>
      <c r="C151" s="6"/>
      <c r="D151" s="6"/>
      <c r="E151" s="6"/>
      <c r="F151" s="6"/>
      <c r="G151" s="6"/>
      <c r="H151" s="12"/>
      <c r="I151" s="7"/>
      <c r="L151" s="14"/>
      <c r="N151" s="14">
        <f>+L151+N150</f>
        <v>53.899999999999991</v>
      </c>
    </row>
    <row r="152" spans="1:17">
      <c r="A152" s="58"/>
      <c r="B152" s="21"/>
      <c r="C152" s="21"/>
      <c r="D152" s="21"/>
      <c r="E152" s="21"/>
      <c r="F152" s="21"/>
      <c r="G152" s="21"/>
      <c r="H152" s="22"/>
      <c r="I152" s="23"/>
      <c r="L152" s="14"/>
      <c r="N152" s="14">
        <f>+L152+N151</f>
        <v>53.899999999999991</v>
      </c>
    </row>
    <row r="153" spans="1:17">
      <c r="A153" s="68"/>
      <c r="B153" s="69"/>
      <c r="C153" s="69"/>
      <c r="D153" s="69"/>
      <c r="E153" s="69"/>
      <c r="F153" s="69"/>
      <c r="G153" s="69"/>
      <c r="H153" s="73"/>
      <c r="I153" s="75"/>
      <c r="L153" s="14"/>
      <c r="N153" s="14">
        <f>+L153+N152</f>
        <v>53.899999999999991</v>
      </c>
    </row>
    <row r="154" spans="1:17">
      <c r="A154" s="55"/>
      <c r="B154" s="27"/>
      <c r="C154" s="27"/>
      <c r="D154" s="27"/>
      <c r="E154" s="27"/>
      <c r="F154" s="27"/>
      <c r="G154" s="27"/>
      <c r="H154" s="28"/>
      <c r="I154" s="29"/>
      <c r="L154" s="14"/>
      <c r="N154" s="14">
        <f>+L154+N153</f>
        <v>53.899999999999991</v>
      </c>
    </row>
    <row r="155" spans="1:17">
      <c r="A155" s="58"/>
      <c r="B155" s="21"/>
      <c r="C155" s="21"/>
      <c r="D155" s="21"/>
      <c r="E155" s="21"/>
      <c r="F155" s="21"/>
      <c r="G155" s="21"/>
      <c r="H155" s="22"/>
      <c r="I155" s="23"/>
      <c r="L155" s="14"/>
      <c r="N155" s="14">
        <f>+L155+N154</f>
        <v>53.899999999999991</v>
      </c>
    </row>
    <row r="156" spans="1:17">
      <c r="A156" s="68"/>
      <c r="B156" s="69"/>
      <c r="C156" s="69"/>
      <c r="D156" s="69"/>
      <c r="E156" s="69"/>
      <c r="F156" s="69"/>
      <c r="G156" s="69"/>
      <c r="H156" s="73"/>
      <c r="I156" s="75"/>
      <c r="L156" s="14"/>
      <c r="N156" s="14">
        <f>+L156+N155</f>
        <v>53.899999999999991</v>
      </c>
    </row>
    <row r="157" spans="1:17">
      <c r="A157" s="56"/>
      <c r="B157" s="24"/>
      <c r="C157" s="24"/>
      <c r="D157" s="24"/>
      <c r="E157" s="24"/>
      <c r="F157" s="24"/>
      <c r="G157" s="24"/>
      <c r="H157" s="25"/>
      <c r="I157" s="26"/>
      <c r="L157" s="14"/>
      <c r="N157" s="14">
        <f>+L157+N156</f>
        <v>53.899999999999991</v>
      </c>
    </row>
    <row r="158" spans="1:17">
      <c r="A158" s="58"/>
      <c r="B158" s="21"/>
      <c r="C158" s="21"/>
      <c r="D158" s="21"/>
      <c r="E158" s="21"/>
      <c r="F158" s="21"/>
      <c r="G158" s="21"/>
      <c r="H158" s="22"/>
      <c r="I158" s="23"/>
      <c r="L158" s="14"/>
      <c r="N158" s="14">
        <f>+L158+N157</f>
        <v>53.899999999999991</v>
      </c>
    </row>
    <row r="159" spans="1:17">
      <c r="A159" s="58"/>
      <c r="B159" s="21"/>
      <c r="C159" s="21"/>
      <c r="D159" s="21"/>
      <c r="E159" s="21"/>
      <c r="F159" s="21"/>
      <c r="G159" s="21"/>
      <c r="H159" s="22"/>
      <c r="I159" s="23"/>
      <c r="L159" s="14"/>
      <c r="N159" s="14">
        <f>+L159+N158</f>
        <v>53.899999999999991</v>
      </c>
    </row>
    <row r="160" spans="1:17">
      <c r="A160" s="68"/>
      <c r="B160" s="69"/>
      <c r="C160" s="69"/>
      <c r="D160" s="69"/>
      <c r="E160" s="69"/>
      <c r="F160" s="69"/>
      <c r="G160" s="69"/>
      <c r="H160" s="73"/>
      <c r="I160" s="75"/>
      <c r="L160" s="14"/>
      <c r="N160" s="14">
        <f>+L160+N159</f>
        <v>53.899999999999991</v>
      </c>
    </row>
    <row r="161" spans="1:14">
      <c r="A161" s="61"/>
      <c r="B161" s="6"/>
      <c r="C161" s="6"/>
      <c r="D161" s="6"/>
      <c r="E161" s="6"/>
      <c r="F161" s="6"/>
      <c r="G161" s="6"/>
      <c r="H161" s="12"/>
      <c r="I161" s="7"/>
      <c r="L161" s="14"/>
      <c r="N161" s="14">
        <f>+L161+N160</f>
        <v>53.899999999999991</v>
      </c>
    </row>
    <row r="162" spans="1:14">
      <c r="A162" s="55"/>
      <c r="B162" s="27"/>
      <c r="C162" s="27"/>
      <c r="D162" s="27"/>
      <c r="E162" s="27"/>
      <c r="F162" s="27"/>
      <c r="G162" s="27"/>
      <c r="H162" s="28"/>
      <c r="I162" s="29"/>
      <c r="L162" s="14"/>
      <c r="N162" s="14">
        <f>+L162+N161</f>
        <v>53.899999999999991</v>
      </c>
    </row>
    <row r="163" spans="1:14">
      <c r="A163" s="61"/>
      <c r="B163" s="6"/>
      <c r="C163" s="6"/>
      <c r="D163" s="6"/>
      <c r="E163" s="6"/>
      <c r="F163" s="6"/>
      <c r="G163" s="6"/>
      <c r="H163" s="12"/>
      <c r="I163" s="7"/>
      <c r="L163" s="14"/>
      <c r="N163" s="14">
        <f>+L163+N162</f>
        <v>53.899999999999991</v>
      </c>
    </row>
    <row r="164" spans="1:14">
      <c r="A164" s="60"/>
      <c r="B164" s="4"/>
      <c r="C164" s="4"/>
      <c r="D164" s="4"/>
      <c r="E164" s="4"/>
      <c r="F164" s="4"/>
      <c r="G164" s="4"/>
      <c r="H164" s="11"/>
      <c r="I164" s="5"/>
      <c r="L164" s="14"/>
      <c r="N164" s="14">
        <f>+L164+N163</f>
        <v>53.899999999999991</v>
      </c>
    </row>
    <row r="165" spans="1:14">
      <c r="A165" s="58"/>
      <c r="B165" s="21"/>
      <c r="C165" s="21"/>
      <c r="D165" s="21"/>
      <c r="E165" s="21"/>
      <c r="F165" s="21"/>
      <c r="G165" s="21"/>
      <c r="H165" s="22"/>
      <c r="I165" s="23"/>
      <c r="L165" s="14"/>
      <c r="N165" s="14">
        <f>+L165+N164</f>
        <v>53.899999999999991</v>
      </c>
    </row>
    <row r="166" spans="1:14">
      <c r="A166" s="61"/>
      <c r="B166" s="6"/>
      <c r="C166" s="6"/>
      <c r="D166" s="6"/>
      <c r="E166" s="6"/>
      <c r="F166" s="6"/>
      <c r="G166" s="6"/>
      <c r="H166" s="12"/>
      <c r="I166" s="7"/>
      <c r="L166" s="14"/>
      <c r="N166" s="14">
        <f>+L166+N165</f>
        <v>53.899999999999991</v>
      </c>
    </row>
    <row r="167" spans="1:14">
      <c r="A167" s="61"/>
      <c r="B167" s="6"/>
      <c r="C167" s="6"/>
      <c r="D167" s="6"/>
      <c r="E167" s="6"/>
      <c r="F167" s="6"/>
      <c r="G167" s="6"/>
      <c r="H167" s="12"/>
      <c r="I167" s="7"/>
      <c r="L167" s="14"/>
      <c r="N167" s="14">
        <f>+L167+N166</f>
        <v>53.899999999999991</v>
      </c>
    </row>
    <row r="168" spans="1:14">
      <c r="A168" s="58"/>
      <c r="B168" s="21"/>
      <c r="C168" s="21"/>
      <c r="D168" s="21"/>
      <c r="E168" s="21"/>
      <c r="F168" s="21"/>
      <c r="G168" s="21"/>
      <c r="H168" s="21"/>
      <c r="I168" s="23"/>
      <c r="L168" s="14"/>
      <c r="N168" s="14">
        <f>+L168+N167</f>
        <v>53.899999999999991</v>
      </c>
    </row>
    <row r="169" spans="1:14">
      <c r="A169" s="60"/>
      <c r="B169" s="4"/>
      <c r="C169" s="4"/>
      <c r="D169" s="4"/>
      <c r="E169" s="4"/>
      <c r="F169" s="4"/>
      <c r="G169" s="4"/>
      <c r="H169" s="11"/>
      <c r="I169" s="5"/>
      <c r="L169" s="14"/>
      <c r="N169" s="14">
        <f>+L169+N168</f>
        <v>53.899999999999991</v>
      </c>
    </row>
    <row r="170" spans="1:14">
      <c r="A170" s="61"/>
      <c r="B170" s="6"/>
      <c r="C170" s="6"/>
      <c r="D170" s="6"/>
      <c r="E170" s="6"/>
      <c r="F170" s="6"/>
      <c r="G170" s="6"/>
      <c r="H170" s="12"/>
      <c r="I170" s="7"/>
      <c r="L170" s="14"/>
      <c r="N170" s="14">
        <f>+L170+N169</f>
        <v>53.899999999999991</v>
      </c>
    </row>
    <row r="171" spans="1:14">
      <c r="A171" s="58"/>
      <c r="B171" s="21"/>
      <c r="C171" s="21"/>
      <c r="D171" s="21"/>
      <c r="E171" s="21"/>
      <c r="F171" s="21"/>
      <c r="G171" s="21"/>
      <c r="H171" s="22"/>
      <c r="I171" s="23"/>
      <c r="L171" s="14"/>
      <c r="N171" s="14">
        <f>+L171+N170</f>
        <v>53.899999999999991</v>
      </c>
    </row>
    <row r="172" spans="1:14">
      <c r="A172" t="s">
        <v>334</v>
      </c>
    </row>
    <row r="173" spans="1:14">
      <c r="A173" t="s">
        <v>342</v>
      </c>
      <c r="G173">
        <f>SUM(G2:G172)</f>
        <v>655</v>
      </c>
      <c r="L173" s="32">
        <f>SUM(L2:L172)</f>
        <v>53.899999999999991</v>
      </c>
    </row>
    <row r="174" spans="1:14">
      <c r="L174" s="67">
        <f>+L173/G173</f>
        <v>8.2290076335877843E-2</v>
      </c>
    </row>
  </sheetData>
  <autoFilter ref="A1:N174">
    <sortState ref="A2:N174">
      <sortCondition ref="F1:F174"/>
    </sortState>
  </autoFilter>
  <conditionalFormatting sqref="K2:K171">
    <cfRule type="colorScale" priority="1">
      <colorScale>
        <cfvo type="min" val="0"/>
        <cfvo type="percentile" val="50"/>
        <cfvo type="max" val="0"/>
        <color rgb="FFF8696B"/>
        <color rgb="FFFFEB84"/>
        <color rgb="FF63BE7B"/>
      </colorScale>
    </cfRule>
  </conditionalFormatting>
  <pageMargins left="0.7" right="0.7" top="0.75" bottom="0.75" header="0.3" footer="0.3"/>
  <pageSetup paperSize="9" orientation="portrait" horizontalDpi="0" verticalDpi="0" r:id="rId1"/>
  <drawing r:id="rId2"/>
  <legacyDrawing r:id="rId3"/>
</worksheet>
</file>

<file path=xl/worksheets/sheet24.xml><?xml version="1.0" encoding="utf-8"?>
<worksheet xmlns="http://schemas.openxmlformats.org/spreadsheetml/2006/main" xmlns:r="http://schemas.openxmlformats.org/officeDocument/2006/relationships">
  <dimension ref="A1:O53"/>
  <sheetViews>
    <sheetView topLeftCell="A31" workbookViewId="0">
      <selection activeCell="M51" sqref="M51"/>
    </sheetView>
  </sheetViews>
  <sheetFormatPr baseColWidth="10" defaultRowHeight="15"/>
  <cols>
    <col min="4" max="5" width="13.5703125" customWidth="1"/>
    <col min="6" max="6" width="14.7109375" bestFit="1" customWidth="1"/>
    <col min="7" max="9" width="7.85546875" customWidth="1"/>
    <col min="10" max="10" width="3.5703125" style="66" customWidth="1"/>
    <col min="11" max="11" width="2.7109375" bestFit="1" customWidth="1"/>
  </cols>
  <sheetData>
    <row r="1" spans="1:14">
      <c r="A1" s="53" t="s">
        <v>191</v>
      </c>
      <c r="B1" s="1" t="s">
        <v>49</v>
      </c>
      <c r="C1" s="1" t="s">
        <v>0</v>
      </c>
      <c r="D1" s="1" t="s">
        <v>1</v>
      </c>
      <c r="E1" s="1" t="s">
        <v>2</v>
      </c>
      <c r="F1" s="1" t="s">
        <v>3</v>
      </c>
      <c r="G1" s="1" t="s">
        <v>4</v>
      </c>
      <c r="H1" s="10" t="s">
        <v>5</v>
      </c>
      <c r="I1" s="2" t="s">
        <v>6</v>
      </c>
      <c r="J1" s="64"/>
    </row>
    <row r="2" spans="1:14">
      <c r="A2" s="59">
        <v>41117</v>
      </c>
      <c r="B2" s="8" t="s">
        <v>51</v>
      </c>
      <c r="C2" s="8" t="s">
        <v>7</v>
      </c>
      <c r="D2" s="8" t="s">
        <v>8</v>
      </c>
      <c r="E2" s="8" t="s">
        <v>9</v>
      </c>
      <c r="F2" s="8" t="s">
        <v>10</v>
      </c>
      <c r="G2" s="8">
        <v>5</v>
      </c>
      <c r="H2" s="13">
        <v>1.75</v>
      </c>
      <c r="I2" s="9" t="s">
        <v>18</v>
      </c>
      <c r="J2" s="65"/>
      <c r="K2">
        <v>1</v>
      </c>
      <c r="L2" s="14">
        <f t="shared" ref="L2:L47" si="0">IF(K2=0,0,IF(K2=-1,-G2,G2*(H2-1)))</f>
        <v>3.75</v>
      </c>
    </row>
    <row r="3" spans="1:14">
      <c r="A3" s="61">
        <v>41118</v>
      </c>
      <c r="B3" s="6" t="s">
        <v>51</v>
      </c>
      <c r="C3" s="6" t="s">
        <v>7</v>
      </c>
      <c r="D3" s="6" t="s">
        <v>14</v>
      </c>
      <c r="E3" s="6" t="s">
        <v>15</v>
      </c>
      <c r="F3" s="6" t="s">
        <v>16</v>
      </c>
      <c r="G3" s="6">
        <v>5</v>
      </c>
      <c r="H3" s="12">
        <v>3.95</v>
      </c>
      <c r="I3" s="7" t="s">
        <v>19</v>
      </c>
      <c r="J3" s="65"/>
      <c r="K3">
        <v>-1</v>
      </c>
      <c r="L3" s="14">
        <f t="shared" si="0"/>
        <v>-5</v>
      </c>
      <c r="N3">
        <f>IF(A3=A2,N2+G3,G3)</f>
        <v>5</v>
      </c>
    </row>
    <row r="4" spans="1:14">
      <c r="A4" s="60">
        <v>41124</v>
      </c>
      <c r="B4" s="4" t="s">
        <v>50</v>
      </c>
      <c r="C4" s="4" t="s">
        <v>17</v>
      </c>
      <c r="D4" s="4" t="s">
        <v>32</v>
      </c>
      <c r="E4" s="4" t="s">
        <v>33</v>
      </c>
      <c r="F4" s="4" t="s">
        <v>36</v>
      </c>
      <c r="G4" s="4">
        <v>5</v>
      </c>
      <c r="H4" s="11">
        <v>2.65</v>
      </c>
      <c r="I4" s="5" t="s">
        <v>19</v>
      </c>
      <c r="J4" s="65"/>
      <c r="K4">
        <v>1</v>
      </c>
      <c r="L4" s="14">
        <f t="shared" si="0"/>
        <v>8.25</v>
      </c>
      <c r="N4">
        <f t="shared" ref="N4:N47" si="1">IF(A4=A3,N3+G4,G4)</f>
        <v>5</v>
      </c>
    </row>
    <row r="5" spans="1:14">
      <c r="A5" s="55">
        <v>41124</v>
      </c>
      <c r="B5" s="27" t="s">
        <v>51</v>
      </c>
      <c r="C5" s="27" t="s">
        <v>7</v>
      </c>
      <c r="D5" s="27" t="s">
        <v>21</v>
      </c>
      <c r="E5" s="27" t="s">
        <v>22</v>
      </c>
      <c r="F5" s="27" t="s">
        <v>23</v>
      </c>
      <c r="G5" s="27">
        <v>5</v>
      </c>
      <c r="H5" s="28">
        <v>3.58</v>
      </c>
      <c r="I5" s="29" t="s">
        <v>37</v>
      </c>
      <c r="J5" s="65"/>
      <c r="K5">
        <v>-1</v>
      </c>
      <c r="L5" s="14">
        <f t="shared" si="0"/>
        <v>-5</v>
      </c>
      <c r="N5">
        <f t="shared" si="1"/>
        <v>10</v>
      </c>
    </row>
    <row r="6" spans="1:14">
      <c r="A6" s="57">
        <v>41124</v>
      </c>
      <c r="B6" s="15" t="s">
        <v>51</v>
      </c>
      <c r="C6" s="15" t="s">
        <v>7</v>
      </c>
      <c r="D6" s="15" t="s">
        <v>9</v>
      </c>
      <c r="E6" s="15" t="s">
        <v>24</v>
      </c>
      <c r="F6" s="15" t="s">
        <v>25</v>
      </c>
      <c r="G6" s="15">
        <v>5</v>
      </c>
      <c r="H6" s="16">
        <v>3.7</v>
      </c>
      <c r="I6" s="17" t="s">
        <v>20</v>
      </c>
      <c r="J6" s="20"/>
      <c r="K6">
        <v>0</v>
      </c>
      <c r="L6" s="14">
        <f t="shared" si="0"/>
        <v>0</v>
      </c>
      <c r="N6">
        <f t="shared" si="1"/>
        <v>15</v>
      </c>
    </row>
    <row r="7" spans="1:14">
      <c r="A7" s="56">
        <v>41125</v>
      </c>
      <c r="B7" s="24" t="s">
        <v>50</v>
      </c>
      <c r="C7" s="24" t="s">
        <v>17</v>
      </c>
      <c r="D7" s="24" t="s">
        <v>26</v>
      </c>
      <c r="E7" s="24" t="s">
        <v>27</v>
      </c>
      <c r="F7" s="24" t="s">
        <v>23</v>
      </c>
      <c r="G7" s="24">
        <v>5</v>
      </c>
      <c r="H7" s="25">
        <v>1.55</v>
      </c>
      <c r="I7" s="26" t="s">
        <v>18</v>
      </c>
      <c r="J7" s="65"/>
      <c r="K7">
        <v>1</v>
      </c>
      <c r="L7" s="14">
        <f t="shared" si="0"/>
        <v>2.75</v>
      </c>
      <c r="N7">
        <f t="shared" si="1"/>
        <v>5</v>
      </c>
    </row>
    <row r="8" spans="1:14">
      <c r="A8" s="56">
        <v>41126</v>
      </c>
      <c r="B8" s="24" t="s">
        <v>50</v>
      </c>
      <c r="C8" s="24" t="s">
        <v>17</v>
      </c>
      <c r="D8" s="24" t="s">
        <v>28</v>
      </c>
      <c r="E8" s="24" t="s">
        <v>29</v>
      </c>
      <c r="F8" s="24" t="s">
        <v>25</v>
      </c>
      <c r="G8" s="24">
        <v>5</v>
      </c>
      <c r="H8" s="25">
        <v>3.85</v>
      </c>
      <c r="I8" s="26" t="s">
        <v>38</v>
      </c>
      <c r="J8" s="65"/>
      <c r="K8">
        <v>1</v>
      </c>
      <c r="L8" s="14">
        <f t="shared" si="0"/>
        <v>14.25</v>
      </c>
      <c r="N8">
        <f t="shared" si="1"/>
        <v>5</v>
      </c>
    </row>
    <row r="9" spans="1:14">
      <c r="A9" s="61">
        <v>41127</v>
      </c>
      <c r="B9" s="6" t="s">
        <v>50</v>
      </c>
      <c r="C9" s="6" t="s">
        <v>17</v>
      </c>
      <c r="D9" s="6" t="s">
        <v>30</v>
      </c>
      <c r="E9" s="6" t="s">
        <v>31</v>
      </c>
      <c r="F9" s="6" t="s">
        <v>16</v>
      </c>
      <c r="G9" s="6">
        <v>5</v>
      </c>
      <c r="H9" s="12">
        <v>5.2</v>
      </c>
      <c r="I9" s="7" t="s">
        <v>39</v>
      </c>
      <c r="J9" s="65"/>
      <c r="K9">
        <v>-1</v>
      </c>
      <c r="L9" s="14">
        <f t="shared" si="0"/>
        <v>-5</v>
      </c>
      <c r="N9">
        <f t="shared" si="1"/>
        <v>5</v>
      </c>
    </row>
    <row r="10" spans="1:14">
      <c r="A10" s="56">
        <v>41131</v>
      </c>
      <c r="B10" s="24" t="s">
        <v>50</v>
      </c>
      <c r="C10" s="24" t="s">
        <v>17</v>
      </c>
      <c r="D10" s="24" t="s">
        <v>41</v>
      </c>
      <c r="E10" s="24" t="s">
        <v>42</v>
      </c>
      <c r="F10" s="24" t="s">
        <v>36</v>
      </c>
      <c r="G10" s="24">
        <v>5</v>
      </c>
      <c r="H10" s="25">
        <v>2.35</v>
      </c>
      <c r="I10" s="26" t="s">
        <v>20</v>
      </c>
      <c r="J10" s="65"/>
      <c r="K10">
        <v>1</v>
      </c>
      <c r="L10" s="14">
        <f t="shared" si="0"/>
        <v>6.75</v>
      </c>
      <c r="N10">
        <f t="shared" si="1"/>
        <v>5</v>
      </c>
    </row>
    <row r="11" spans="1:14">
      <c r="A11" s="57">
        <v>41131</v>
      </c>
      <c r="B11" s="15" t="s">
        <v>51</v>
      </c>
      <c r="C11" s="15" t="s">
        <v>52</v>
      </c>
      <c r="D11" s="15" t="s">
        <v>60</v>
      </c>
      <c r="E11" s="15" t="s">
        <v>59</v>
      </c>
      <c r="F11" s="15" t="s">
        <v>25</v>
      </c>
      <c r="G11" s="15">
        <v>5</v>
      </c>
      <c r="H11" s="16">
        <v>3.75</v>
      </c>
      <c r="I11" s="17" t="s">
        <v>20</v>
      </c>
      <c r="J11" s="20"/>
      <c r="K11">
        <v>0</v>
      </c>
      <c r="L11" s="14">
        <f t="shared" si="0"/>
        <v>0</v>
      </c>
      <c r="N11">
        <f t="shared" si="1"/>
        <v>10</v>
      </c>
    </row>
    <row r="12" spans="1:14">
      <c r="A12" s="60">
        <v>41132</v>
      </c>
      <c r="B12" s="4" t="s">
        <v>50</v>
      </c>
      <c r="C12" s="4" t="s">
        <v>17</v>
      </c>
      <c r="D12" s="4" t="s">
        <v>35</v>
      </c>
      <c r="E12" s="4" t="s">
        <v>43</v>
      </c>
      <c r="F12" s="4" t="s">
        <v>36</v>
      </c>
      <c r="G12" s="4">
        <v>5</v>
      </c>
      <c r="H12" s="11">
        <v>2.25</v>
      </c>
      <c r="I12" s="5" t="s">
        <v>20</v>
      </c>
      <c r="J12" s="65"/>
      <c r="K12">
        <v>1</v>
      </c>
      <c r="L12" s="14">
        <f t="shared" si="0"/>
        <v>6.25</v>
      </c>
      <c r="N12">
        <f t="shared" si="1"/>
        <v>5</v>
      </c>
    </row>
    <row r="13" spans="1:14">
      <c r="A13" s="61">
        <v>41132</v>
      </c>
      <c r="B13" s="6" t="s">
        <v>51</v>
      </c>
      <c r="C13" s="6" t="s">
        <v>52</v>
      </c>
      <c r="D13" s="6" t="s">
        <v>57</v>
      </c>
      <c r="E13" s="6" t="s">
        <v>58</v>
      </c>
      <c r="F13" s="6" t="s">
        <v>23</v>
      </c>
      <c r="G13" s="6">
        <v>5</v>
      </c>
      <c r="H13" s="12">
        <v>3.4</v>
      </c>
      <c r="I13" s="7" t="s">
        <v>64</v>
      </c>
      <c r="J13" s="20"/>
      <c r="K13">
        <v>-1</v>
      </c>
      <c r="L13" s="14">
        <f t="shared" si="0"/>
        <v>-5</v>
      </c>
      <c r="N13">
        <f t="shared" si="1"/>
        <v>10</v>
      </c>
    </row>
    <row r="14" spans="1:14">
      <c r="A14" s="56">
        <v>41132</v>
      </c>
      <c r="B14" s="24" t="s">
        <v>51</v>
      </c>
      <c r="C14" s="24" t="s">
        <v>52</v>
      </c>
      <c r="D14" s="24" t="s">
        <v>55</v>
      </c>
      <c r="E14" s="24" t="s">
        <v>56</v>
      </c>
      <c r="F14" s="24" t="s">
        <v>16</v>
      </c>
      <c r="G14" s="24">
        <v>5</v>
      </c>
      <c r="H14" s="25">
        <v>3.6</v>
      </c>
      <c r="I14" s="26" t="s">
        <v>63</v>
      </c>
      <c r="J14" s="20"/>
      <c r="K14">
        <v>1</v>
      </c>
      <c r="L14" s="14">
        <f t="shared" si="0"/>
        <v>13</v>
      </c>
      <c r="N14">
        <f t="shared" si="1"/>
        <v>15</v>
      </c>
    </row>
    <row r="15" spans="1:14">
      <c r="A15" s="58">
        <v>41133</v>
      </c>
      <c r="B15" s="21" t="s">
        <v>50</v>
      </c>
      <c r="C15" s="21" t="s">
        <v>17</v>
      </c>
      <c r="D15" s="21" t="s">
        <v>31</v>
      </c>
      <c r="E15" s="21" t="s">
        <v>46</v>
      </c>
      <c r="F15" s="21" t="s">
        <v>23</v>
      </c>
      <c r="G15" s="21">
        <v>5</v>
      </c>
      <c r="H15" s="22">
        <v>2.31</v>
      </c>
      <c r="I15" s="23" t="s">
        <v>62</v>
      </c>
      <c r="J15" s="20"/>
      <c r="K15">
        <v>-1</v>
      </c>
      <c r="L15" s="14">
        <f t="shared" si="0"/>
        <v>-5</v>
      </c>
      <c r="N15">
        <f t="shared" si="1"/>
        <v>5</v>
      </c>
    </row>
    <row r="16" spans="1:14">
      <c r="A16" s="61">
        <v>41133</v>
      </c>
      <c r="B16" s="6" t="s">
        <v>50</v>
      </c>
      <c r="C16" s="6" t="s">
        <v>17</v>
      </c>
      <c r="D16" s="6" t="s">
        <v>27</v>
      </c>
      <c r="E16" s="6" t="s">
        <v>28</v>
      </c>
      <c r="F16" s="6" t="s">
        <v>25</v>
      </c>
      <c r="G16" s="6">
        <v>5</v>
      </c>
      <c r="H16" s="12">
        <v>1.83</v>
      </c>
      <c r="I16" s="7" t="s">
        <v>61</v>
      </c>
      <c r="J16" s="65"/>
      <c r="K16">
        <v>-1</v>
      </c>
      <c r="L16" s="14">
        <f t="shared" si="0"/>
        <v>-5</v>
      </c>
      <c r="N16">
        <f t="shared" si="1"/>
        <v>10</v>
      </c>
    </row>
    <row r="17" spans="1:14">
      <c r="A17" s="60">
        <v>41136</v>
      </c>
      <c r="B17" s="4" t="s">
        <v>112</v>
      </c>
      <c r="C17" s="4" t="s">
        <v>111</v>
      </c>
      <c r="D17" s="4" t="s">
        <v>174</v>
      </c>
      <c r="E17" s="4" t="s">
        <v>175</v>
      </c>
      <c r="F17" s="4" t="s">
        <v>25</v>
      </c>
      <c r="G17" s="4">
        <v>5</v>
      </c>
      <c r="H17" s="11">
        <v>1.8</v>
      </c>
      <c r="I17" s="5" t="s">
        <v>187</v>
      </c>
      <c r="J17" s="20"/>
      <c r="K17">
        <v>1</v>
      </c>
      <c r="L17" s="14">
        <f t="shared" si="0"/>
        <v>4</v>
      </c>
      <c r="N17">
        <f t="shared" si="1"/>
        <v>5</v>
      </c>
    </row>
    <row r="18" spans="1:14">
      <c r="A18" s="58">
        <v>41138</v>
      </c>
      <c r="B18" s="21" t="s">
        <v>51</v>
      </c>
      <c r="C18" s="21" t="s">
        <v>7</v>
      </c>
      <c r="D18" s="21" t="s">
        <v>21</v>
      </c>
      <c r="E18" s="21" t="s">
        <v>11</v>
      </c>
      <c r="F18" s="21" t="s">
        <v>36</v>
      </c>
      <c r="G18" s="21">
        <v>5</v>
      </c>
      <c r="H18" s="22">
        <v>1.74</v>
      </c>
      <c r="I18" s="23" t="s">
        <v>18</v>
      </c>
      <c r="J18" s="65"/>
      <c r="K18">
        <v>-1</v>
      </c>
      <c r="L18" s="14">
        <f t="shared" si="0"/>
        <v>-5</v>
      </c>
      <c r="N18">
        <f t="shared" si="1"/>
        <v>5</v>
      </c>
    </row>
    <row r="19" spans="1:14">
      <c r="A19" s="56">
        <v>41138</v>
      </c>
      <c r="B19" s="24" t="s">
        <v>94</v>
      </c>
      <c r="C19" s="24" t="s">
        <v>100</v>
      </c>
      <c r="D19" s="24" t="s">
        <v>103</v>
      </c>
      <c r="E19" s="24" t="s">
        <v>104</v>
      </c>
      <c r="F19" s="24" t="s">
        <v>23</v>
      </c>
      <c r="G19" s="24">
        <v>5</v>
      </c>
      <c r="H19" s="25">
        <v>1.97</v>
      </c>
      <c r="I19" s="26" t="s">
        <v>130</v>
      </c>
      <c r="J19" s="20"/>
      <c r="K19">
        <v>1</v>
      </c>
      <c r="L19" s="14">
        <f t="shared" si="0"/>
        <v>4.8499999999999996</v>
      </c>
      <c r="N19">
        <f t="shared" si="1"/>
        <v>10</v>
      </c>
    </row>
    <row r="20" spans="1:14">
      <c r="A20" s="59">
        <v>41138</v>
      </c>
      <c r="B20" s="8" t="s">
        <v>94</v>
      </c>
      <c r="C20" s="8" t="s">
        <v>100</v>
      </c>
      <c r="D20" s="8" t="s">
        <v>101</v>
      </c>
      <c r="E20" s="8" t="s">
        <v>102</v>
      </c>
      <c r="F20" s="8" t="s">
        <v>16</v>
      </c>
      <c r="G20" s="8">
        <v>5</v>
      </c>
      <c r="H20" s="13">
        <v>4.1100000000000003</v>
      </c>
      <c r="I20" s="9" t="s">
        <v>62</v>
      </c>
      <c r="J20" s="20"/>
      <c r="K20">
        <v>1</v>
      </c>
      <c r="L20" s="14">
        <f t="shared" si="0"/>
        <v>15.55</v>
      </c>
      <c r="N20">
        <f t="shared" si="1"/>
        <v>15</v>
      </c>
    </row>
    <row r="21" spans="1:14">
      <c r="A21" s="56">
        <v>41139</v>
      </c>
      <c r="B21" s="24" t="s">
        <v>112</v>
      </c>
      <c r="C21" s="24" t="s">
        <v>111</v>
      </c>
      <c r="D21" s="24" t="s">
        <v>113</v>
      </c>
      <c r="E21" s="24" t="s">
        <v>114</v>
      </c>
      <c r="F21" s="24" t="s">
        <v>36</v>
      </c>
      <c r="G21" s="24">
        <v>5</v>
      </c>
      <c r="H21" s="25">
        <v>3.3</v>
      </c>
      <c r="I21" s="26" t="s">
        <v>37</v>
      </c>
      <c r="J21" s="20"/>
      <c r="K21">
        <v>1</v>
      </c>
      <c r="L21" s="14">
        <f t="shared" si="0"/>
        <v>11.5</v>
      </c>
      <c r="N21">
        <f t="shared" si="1"/>
        <v>5</v>
      </c>
    </row>
    <row r="22" spans="1:14">
      <c r="A22" s="55">
        <v>41139</v>
      </c>
      <c r="B22" s="27" t="s">
        <v>94</v>
      </c>
      <c r="C22" s="27" t="s">
        <v>95</v>
      </c>
      <c r="D22" s="27" t="s">
        <v>96</v>
      </c>
      <c r="E22" s="27" t="s">
        <v>97</v>
      </c>
      <c r="F22" s="27" t="s">
        <v>23</v>
      </c>
      <c r="G22" s="27">
        <v>5</v>
      </c>
      <c r="H22" s="28">
        <v>2.5</v>
      </c>
      <c r="I22" s="29" t="s">
        <v>62</v>
      </c>
      <c r="J22" s="20"/>
      <c r="K22">
        <v>-1</v>
      </c>
      <c r="L22" s="14">
        <f t="shared" si="0"/>
        <v>-5</v>
      </c>
      <c r="N22">
        <f t="shared" si="1"/>
        <v>10</v>
      </c>
    </row>
    <row r="23" spans="1:14">
      <c r="A23" s="56">
        <v>41139</v>
      </c>
      <c r="B23" s="24" t="s">
        <v>94</v>
      </c>
      <c r="C23" s="24" t="s">
        <v>100</v>
      </c>
      <c r="D23" s="24" t="s">
        <v>105</v>
      </c>
      <c r="E23" s="24" t="s">
        <v>106</v>
      </c>
      <c r="F23" s="24" t="s">
        <v>23</v>
      </c>
      <c r="G23" s="24">
        <v>5</v>
      </c>
      <c r="H23" s="25">
        <v>2.84</v>
      </c>
      <c r="I23" s="26" t="s">
        <v>18</v>
      </c>
      <c r="J23" s="20"/>
      <c r="K23">
        <v>1</v>
      </c>
      <c r="L23" s="14">
        <f t="shared" si="0"/>
        <v>9.1999999999999993</v>
      </c>
      <c r="N23">
        <f t="shared" si="1"/>
        <v>15</v>
      </c>
    </row>
    <row r="24" spans="1:14">
      <c r="A24" s="55">
        <v>41139</v>
      </c>
      <c r="B24" s="27" t="s">
        <v>112</v>
      </c>
      <c r="C24" s="27" t="s">
        <v>111</v>
      </c>
      <c r="D24" s="27" t="s">
        <v>115</v>
      </c>
      <c r="E24" s="27" t="s">
        <v>116</v>
      </c>
      <c r="F24" s="27" t="s">
        <v>23</v>
      </c>
      <c r="G24" s="27">
        <v>5</v>
      </c>
      <c r="H24" s="28">
        <v>2.15</v>
      </c>
      <c r="I24" s="29" t="s">
        <v>132</v>
      </c>
      <c r="J24" s="20"/>
      <c r="K24">
        <v>-1</v>
      </c>
      <c r="L24" s="14">
        <f t="shared" si="0"/>
        <v>-5</v>
      </c>
      <c r="N24">
        <f t="shared" si="1"/>
        <v>20</v>
      </c>
    </row>
    <row r="25" spans="1:14">
      <c r="A25" s="58">
        <v>41139</v>
      </c>
      <c r="B25" s="21" t="s">
        <v>94</v>
      </c>
      <c r="C25" s="21" t="s">
        <v>95</v>
      </c>
      <c r="D25" s="21" t="s">
        <v>98</v>
      </c>
      <c r="E25" s="21" t="s">
        <v>99</v>
      </c>
      <c r="F25" s="21" t="s">
        <v>16</v>
      </c>
      <c r="G25" s="21">
        <v>5</v>
      </c>
      <c r="H25" s="22">
        <v>5.6</v>
      </c>
      <c r="I25" s="23" t="s">
        <v>130</v>
      </c>
      <c r="J25" s="20"/>
      <c r="K25">
        <v>-1</v>
      </c>
      <c r="L25" s="14">
        <f t="shared" si="0"/>
        <v>-5</v>
      </c>
      <c r="N25">
        <f t="shared" si="1"/>
        <v>25</v>
      </c>
    </row>
    <row r="26" spans="1:14">
      <c r="A26" s="61">
        <v>41139</v>
      </c>
      <c r="B26" s="6" t="s">
        <v>112</v>
      </c>
      <c r="C26" s="6" t="s">
        <v>111</v>
      </c>
      <c r="D26" s="6" t="s">
        <v>117</v>
      </c>
      <c r="E26" s="6" t="s">
        <v>118</v>
      </c>
      <c r="F26" s="6" t="s">
        <v>16</v>
      </c>
      <c r="G26" s="6">
        <v>5</v>
      </c>
      <c r="H26" s="12">
        <v>2.08</v>
      </c>
      <c r="I26" s="7" t="s">
        <v>133</v>
      </c>
      <c r="J26" s="20"/>
      <c r="K26">
        <v>-1</v>
      </c>
      <c r="L26" s="14">
        <f t="shared" si="0"/>
        <v>-5</v>
      </c>
      <c r="N26">
        <f t="shared" si="1"/>
        <v>30</v>
      </c>
    </row>
    <row r="27" spans="1:14">
      <c r="A27" s="60">
        <v>41140</v>
      </c>
      <c r="B27" s="4" t="s">
        <v>112</v>
      </c>
      <c r="C27" s="4" t="s">
        <v>111</v>
      </c>
      <c r="D27" s="4" t="s">
        <v>120</v>
      </c>
      <c r="E27" s="4" t="s">
        <v>119</v>
      </c>
      <c r="F27" s="4" t="s">
        <v>121</v>
      </c>
      <c r="G27" s="4">
        <v>5</v>
      </c>
      <c r="H27" s="11">
        <v>8.5</v>
      </c>
      <c r="I27" s="5" t="s">
        <v>134</v>
      </c>
      <c r="J27" s="20"/>
      <c r="K27">
        <v>1</v>
      </c>
      <c r="L27" s="14">
        <f t="shared" si="0"/>
        <v>37.5</v>
      </c>
      <c r="N27">
        <f t="shared" si="1"/>
        <v>5</v>
      </c>
    </row>
    <row r="28" spans="1:14">
      <c r="A28" s="55">
        <v>41140</v>
      </c>
      <c r="B28" s="27" t="s">
        <v>51</v>
      </c>
      <c r="C28" s="27" t="s">
        <v>52</v>
      </c>
      <c r="D28" s="27" t="s">
        <v>126</v>
      </c>
      <c r="E28" s="27" t="s">
        <v>53</v>
      </c>
      <c r="F28" s="27" t="s">
        <v>16</v>
      </c>
      <c r="G28" s="27">
        <v>5</v>
      </c>
      <c r="H28" s="27">
        <v>4.1399999999999997</v>
      </c>
      <c r="I28" s="49" t="s">
        <v>18</v>
      </c>
      <c r="J28" s="44"/>
      <c r="K28">
        <v>-1</v>
      </c>
      <c r="L28" s="14">
        <f t="shared" si="0"/>
        <v>-5</v>
      </c>
      <c r="N28">
        <f t="shared" si="1"/>
        <v>10</v>
      </c>
    </row>
    <row r="29" spans="1:14">
      <c r="A29" s="56">
        <v>41141</v>
      </c>
      <c r="B29" s="24" t="s">
        <v>51</v>
      </c>
      <c r="C29" s="24" t="s">
        <v>7</v>
      </c>
      <c r="D29" s="24" t="s">
        <v>15</v>
      </c>
      <c r="E29" s="24" t="s">
        <v>128</v>
      </c>
      <c r="F29" s="24" t="s">
        <v>10</v>
      </c>
      <c r="G29" s="24">
        <v>5</v>
      </c>
      <c r="H29" s="25">
        <v>1.86</v>
      </c>
      <c r="I29" s="26" t="s">
        <v>135</v>
      </c>
      <c r="J29" s="20"/>
      <c r="K29">
        <v>1</v>
      </c>
      <c r="L29" s="14">
        <f t="shared" si="0"/>
        <v>4.3000000000000007</v>
      </c>
      <c r="N29">
        <f t="shared" si="1"/>
        <v>5</v>
      </c>
    </row>
    <row r="30" spans="1:14">
      <c r="A30" s="59">
        <v>41142</v>
      </c>
      <c r="B30" s="8" t="s">
        <v>112</v>
      </c>
      <c r="C30" s="8" t="s">
        <v>122</v>
      </c>
      <c r="D30" s="8" t="s">
        <v>136</v>
      </c>
      <c r="E30" s="8" t="s">
        <v>137</v>
      </c>
      <c r="F30" s="8" t="s">
        <v>23</v>
      </c>
      <c r="G30" s="8">
        <v>5</v>
      </c>
      <c r="H30" s="13">
        <v>2.23</v>
      </c>
      <c r="I30" s="9" t="s">
        <v>134</v>
      </c>
      <c r="J30" s="20"/>
      <c r="K30">
        <v>1</v>
      </c>
      <c r="L30" s="14">
        <f t="shared" si="0"/>
        <v>6.15</v>
      </c>
      <c r="N30">
        <f t="shared" si="1"/>
        <v>5</v>
      </c>
    </row>
    <row r="31" spans="1:14">
      <c r="A31" s="60">
        <v>41142</v>
      </c>
      <c r="B31" s="4" t="s">
        <v>112</v>
      </c>
      <c r="C31" s="24" t="s">
        <v>122</v>
      </c>
      <c r="D31" s="24" t="s">
        <v>138</v>
      </c>
      <c r="E31" s="24" t="s">
        <v>139</v>
      </c>
      <c r="F31" s="24" t="s">
        <v>23</v>
      </c>
      <c r="G31" s="24">
        <v>5</v>
      </c>
      <c r="H31" s="25">
        <v>1.73</v>
      </c>
      <c r="I31" s="26" t="s">
        <v>61</v>
      </c>
      <c r="J31" s="20"/>
      <c r="K31">
        <v>1</v>
      </c>
      <c r="L31" s="14">
        <f t="shared" si="0"/>
        <v>3.65</v>
      </c>
      <c r="N31">
        <f t="shared" si="1"/>
        <v>10</v>
      </c>
    </row>
    <row r="32" spans="1:14">
      <c r="A32" s="58">
        <v>41142</v>
      </c>
      <c r="B32" s="21" t="s">
        <v>112</v>
      </c>
      <c r="C32" s="21" t="s">
        <v>122</v>
      </c>
      <c r="D32" s="21" t="s">
        <v>140</v>
      </c>
      <c r="E32" s="21" t="s">
        <v>141</v>
      </c>
      <c r="F32" s="21" t="s">
        <v>23</v>
      </c>
      <c r="G32" s="21">
        <v>5</v>
      </c>
      <c r="H32" s="22">
        <v>2.6</v>
      </c>
      <c r="I32" s="23" t="s">
        <v>64</v>
      </c>
      <c r="J32" s="20"/>
      <c r="K32">
        <v>-1</v>
      </c>
      <c r="L32" s="14">
        <f t="shared" si="0"/>
        <v>-5</v>
      </c>
      <c r="N32">
        <f t="shared" si="1"/>
        <v>15</v>
      </c>
    </row>
    <row r="33" spans="1:14">
      <c r="A33" s="70">
        <v>41145</v>
      </c>
      <c r="B33" s="71" t="s">
        <v>155</v>
      </c>
      <c r="C33" s="71" t="s">
        <v>165</v>
      </c>
      <c r="D33" s="71" t="s">
        <v>166</v>
      </c>
      <c r="E33" s="71" t="s">
        <v>167</v>
      </c>
      <c r="F33" s="71" t="s">
        <v>10</v>
      </c>
      <c r="G33" s="71">
        <v>5</v>
      </c>
      <c r="H33" s="72">
        <v>2.19</v>
      </c>
      <c r="I33" s="74" t="s">
        <v>20</v>
      </c>
      <c r="J33" s="20"/>
      <c r="K33">
        <v>0</v>
      </c>
      <c r="L33" s="14">
        <f t="shared" si="0"/>
        <v>0</v>
      </c>
      <c r="N33">
        <f t="shared" si="1"/>
        <v>5</v>
      </c>
    </row>
    <row r="34" spans="1:14">
      <c r="A34" s="56">
        <v>41146</v>
      </c>
      <c r="B34" s="24" t="s">
        <v>94</v>
      </c>
      <c r="C34" s="24" t="s">
        <v>95</v>
      </c>
      <c r="D34" s="24" t="s">
        <v>97</v>
      </c>
      <c r="E34" s="24" t="s">
        <v>180</v>
      </c>
      <c r="F34" s="24" t="s">
        <v>36</v>
      </c>
      <c r="G34" s="24">
        <v>5</v>
      </c>
      <c r="H34" s="25">
        <v>2.0099999999999998</v>
      </c>
      <c r="I34" s="26" t="s">
        <v>20</v>
      </c>
      <c r="J34" s="20"/>
      <c r="K34">
        <v>1</v>
      </c>
      <c r="L34" s="14">
        <f t="shared" si="0"/>
        <v>5.0499999999999989</v>
      </c>
      <c r="N34">
        <f t="shared" si="1"/>
        <v>5</v>
      </c>
    </row>
    <row r="35" spans="1:14">
      <c r="A35" s="56">
        <v>41146</v>
      </c>
      <c r="B35" s="24" t="s">
        <v>94</v>
      </c>
      <c r="C35" s="24" t="s">
        <v>95</v>
      </c>
      <c r="D35" s="24" t="s">
        <v>181</v>
      </c>
      <c r="E35" s="24" t="s">
        <v>182</v>
      </c>
      <c r="F35" s="24" t="s">
        <v>36</v>
      </c>
      <c r="G35" s="24">
        <v>5</v>
      </c>
      <c r="H35" s="25">
        <v>2.2799999999999998</v>
      </c>
      <c r="I35" s="26" t="s">
        <v>64</v>
      </c>
      <c r="J35" s="20"/>
      <c r="K35">
        <v>1</v>
      </c>
      <c r="L35" s="14">
        <f t="shared" si="0"/>
        <v>6.3999999999999986</v>
      </c>
      <c r="N35">
        <f t="shared" si="1"/>
        <v>10</v>
      </c>
    </row>
    <row r="36" spans="1:14">
      <c r="A36" s="59">
        <v>41146</v>
      </c>
      <c r="B36" s="8" t="s">
        <v>112</v>
      </c>
      <c r="C36" s="8" t="s">
        <v>122</v>
      </c>
      <c r="D36" s="8" t="s">
        <v>177</v>
      </c>
      <c r="E36" s="8" t="s">
        <v>139</v>
      </c>
      <c r="F36" s="8" t="s">
        <v>36</v>
      </c>
      <c r="G36" s="8">
        <v>5</v>
      </c>
      <c r="H36" s="13">
        <v>2.2799999999999998</v>
      </c>
      <c r="I36" s="9" t="s">
        <v>20</v>
      </c>
      <c r="J36" s="20"/>
      <c r="K36">
        <v>1</v>
      </c>
      <c r="L36" s="14">
        <f t="shared" si="0"/>
        <v>6.3999999999999986</v>
      </c>
      <c r="N36">
        <f t="shared" si="1"/>
        <v>15</v>
      </c>
    </row>
    <row r="37" spans="1:14">
      <c r="A37" s="68">
        <v>41146</v>
      </c>
      <c r="B37" s="69" t="s">
        <v>50</v>
      </c>
      <c r="C37" s="69" t="s">
        <v>142</v>
      </c>
      <c r="D37" s="69" t="s">
        <v>143</v>
      </c>
      <c r="E37" s="69" t="s">
        <v>144</v>
      </c>
      <c r="F37" s="69" t="s">
        <v>23</v>
      </c>
      <c r="G37" s="69">
        <v>5</v>
      </c>
      <c r="H37" s="73">
        <v>2.19</v>
      </c>
      <c r="I37" s="75" t="s">
        <v>62</v>
      </c>
      <c r="J37" s="20"/>
      <c r="K37">
        <v>-1</v>
      </c>
      <c r="L37" s="14">
        <f t="shared" si="0"/>
        <v>-5</v>
      </c>
      <c r="N37">
        <f t="shared" si="1"/>
        <v>20</v>
      </c>
    </row>
    <row r="38" spans="1:14">
      <c r="A38" s="55">
        <v>41146</v>
      </c>
      <c r="B38" s="27" t="s">
        <v>94</v>
      </c>
      <c r="C38" s="27" t="s">
        <v>100</v>
      </c>
      <c r="D38" s="27" t="s">
        <v>102</v>
      </c>
      <c r="E38" s="27" t="s">
        <v>178</v>
      </c>
      <c r="F38" s="27" t="s">
        <v>23</v>
      </c>
      <c r="G38" s="27">
        <v>5</v>
      </c>
      <c r="H38" s="28">
        <v>2.64</v>
      </c>
      <c r="I38" s="29" t="s">
        <v>20</v>
      </c>
      <c r="J38" s="20"/>
      <c r="K38">
        <v>-1</v>
      </c>
      <c r="L38" s="14">
        <f t="shared" si="0"/>
        <v>-5</v>
      </c>
      <c r="N38">
        <f t="shared" si="1"/>
        <v>25</v>
      </c>
    </row>
    <row r="39" spans="1:14">
      <c r="A39" s="56">
        <v>41146</v>
      </c>
      <c r="B39" s="24" t="s">
        <v>50</v>
      </c>
      <c r="C39" s="24" t="s">
        <v>142</v>
      </c>
      <c r="D39" s="24" t="s">
        <v>147</v>
      </c>
      <c r="E39" s="24" t="s">
        <v>148</v>
      </c>
      <c r="F39" s="24" t="s">
        <v>10</v>
      </c>
      <c r="G39" s="24">
        <v>5</v>
      </c>
      <c r="H39" s="25">
        <v>2.21</v>
      </c>
      <c r="I39" s="26" t="s">
        <v>130</v>
      </c>
      <c r="J39" s="20"/>
      <c r="K39">
        <v>1</v>
      </c>
      <c r="L39" s="14">
        <f t="shared" si="0"/>
        <v>6.05</v>
      </c>
      <c r="N39">
        <f t="shared" si="1"/>
        <v>30</v>
      </c>
    </row>
    <row r="40" spans="1:14">
      <c r="A40" s="59">
        <v>41146</v>
      </c>
      <c r="B40" s="8" t="s">
        <v>50</v>
      </c>
      <c r="C40" s="8" t="s">
        <v>17</v>
      </c>
      <c r="D40" s="8" t="s">
        <v>151</v>
      </c>
      <c r="E40" s="8" t="s">
        <v>35</v>
      </c>
      <c r="F40" s="8" t="s">
        <v>10</v>
      </c>
      <c r="G40" s="8">
        <v>5</v>
      </c>
      <c r="H40" s="13">
        <v>2.0699999999999998</v>
      </c>
      <c r="I40" s="9" t="s">
        <v>61</v>
      </c>
      <c r="J40" s="65"/>
      <c r="K40">
        <v>1</v>
      </c>
      <c r="L40" s="14">
        <f t="shared" si="0"/>
        <v>5.35</v>
      </c>
      <c r="N40">
        <f t="shared" si="1"/>
        <v>35</v>
      </c>
    </row>
    <row r="41" spans="1:14">
      <c r="A41" s="62">
        <v>41146</v>
      </c>
      <c r="B41" s="50" t="s">
        <v>50</v>
      </c>
      <c r="C41" s="50" t="s">
        <v>142</v>
      </c>
      <c r="D41" s="50" t="s">
        <v>145</v>
      </c>
      <c r="E41" s="50" t="s">
        <v>146</v>
      </c>
      <c r="F41" s="50" t="s">
        <v>25</v>
      </c>
      <c r="G41" s="50">
        <v>5</v>
      </c>
      <c r="H41" s="51">
        <v>2.0699999999999998</v>
      </c>
      <c r="I41" s="52" t="s">
        <v>20</v>
      </c>
      <c r="J41" s="20"/>
      <c r="K41">
        <v>0</v>
      </c>
      <c r="L41" s="14">
        <f t="shared" si="0"/>
        <v>0</v>
      </c>
      <c r="N41">
        <f t="shared" si="1"/>
        <v>40</v>
      </c>
    </row>
    <row r="42" spans="1:14">
      <c r="A42" s="62">
        <v>41147</v>
      </c>
      <c r="B42" s="50" t="s">
        <v>50</v>
      </c>
      <c r="C42" s="50" t="s">
        <v>17</v>
      </c>
      <c r="D42" s="50" t="s">
        <v>152</v>
      </c>
      <c r="E42" s="50" t="s">
        <v>29</v>
      </c>
      <c r="F42" s="50" t="s">
        <v>153</v>
      </c>
      <c r="G42" s="50">
        <v>5</v>
      </c>
      <c r="H42" s="51">
        <v>2.65</v>
      </c>
      <c r="I42" s="52" t="s">
        <v>62</v>
      </c>
      <c r="J42" s="20"/>
      <c r="K42">
        <v>0</v>
      </c>
      <c r="L42" s="14">
        <f t="shared" si="0"/>
        <v>0</v>
      </c>
      <c r="N42">
        <f t="shared" si="1"/>
        <v>5</v>
      </c>
    </row>
    <row r="43" spans="1:14">
      <c r="A43" s="59">
        <v>41147</v>
      </c>
      <c r="B43" s="8" t="s">
        <v>51</v>
      </c>
      <c r="C43" s="8" t="s">
        <v>52</v>
      </c>
      <c r="D43" s="8" t="s">
        <v>57</v>
      </c>
      <c r="E43" s="8" t="s">
        <v>170</v>
      </c>
      <c r="F43" s="8" t="s">
        <v>23</v>
      </c>
      <c r="G43" s="8">
        <v>5</v>
      </c>
      <c r="H43" s="8">
        <v>1.75</v>
      </c>
      <c r="I43" s="48" t="s">
        <v>131</v>
      </c>
      <c r="J43" s="44"/>
      <c r="K43">
        <v>1</v>
      </c>
      <c r="L43" s="14">
        <f t="shared" si="0"/>
        <v>3.75</v>
      </c>
      <c r="N43">
        <f t="shared" si="1"/>
        <v>10</v>
      </c>
    </row>
    <row r="44" spans="1:14">
      <c r="A44" s="56">
        <v>41147</v>
      </c>
      <c r="B44" s="24" t="s">
        <v>94</v>
      </c>
      <c r="C44" s="24" t="s">
        <v>95</v>
      </c>
      <c r="D44" s="24" t="s">
        <v>99</v>
      </c>
      <c r="E44" s="24" t="s">
        <v>184</v>
      </c>
      <c r="F44" s="24" t="s">
        <v>23</v>
      </c>
      <c r="G44" s="24">
        <v>5</v>
      </c>
      <c r="H44" s="25">
        <v>11</v>
      </c>
      <c r="I44" s="26" t="s">
        <v>130</v>
      </c>
      <c r="J44" s="20"/>
      <c r="K44">
        <v>1</v>
      </c>
      <c r="L44" s="14">
        <f t="shared" si="0"/>
        <v>50</v>
      </c>
      <c r="N44">
        <f t="shared" si="1"/>
        <v>15</v>
      </c>
    </row>
    <row r="45" spans="1:14">
      <c r="A45" s="55">
        <v>41147</v>
      </c>
      <c r="B45" s="27" t="s">
        <v>155</v>
      </c>
      <c r="C45" s="27" t="s">
        <v>156</v>
      </c>
      <c r="D45" s="27" t="s">
        <v>163</v>
      </c>
      <c r="E45" s="27" t="s">
        <v>164</v>
      </c>
      <c r="F45" s="27" t="s">
        <v>23</v>
      </c>
      <c r="G45" s="27">
        <v>5</v>
      </c>
      <c r="H45" s="27">
        <v>2.6</v>
      </c>
      <c r="I45" s="49" t="s">
        <v>62</v>
      </c>
      <c r="J45" s="44"/>
      <c r="K45">
        <v>-1</v>
      </c>
      <c r="L45" s="14">
        <f t="shared" si="0"/>
        <v>-5</v>
      </c>
      <c r="N45">
        <f t="shared" si="1"/>
        <v>20</v>
      </c>
    </row>
    <row r="46" spans="1:14">
      <c r="A46" s="70">
        <v>41147</v>
      </c>
      <c r="B46" s="71" t="s">
        <v>50</v>
      </c>
      <c r="C46" s="71" t="s">
        <v>142</v>
      </c>
      <c r="D46" s="71" t="s">
        <v>149</v>
      </c>
      <c r="E46" s="71" t="s">
        <v>150</v>
      </c>
      <c r="F46" s="71" t="s">
        <v>10</v>
      </c>
      <c r="G46" s="71">
        <v>5</v>
      </c>
      <c r="H46" s="72">
        <v>2.14</v>
      </c>
      <c r="I46" s="74" t="s">
        <v>19</v>
      </c>
      <c r="J46" s="20"/>
      <c r="K46">
        <v>0</v>
      </c>
      <c r="L46" s="14">
        <f t="shared" si="0"/>
        <v>0</v>
      </c>
      <c r="N46">
        <f t="shared" si="1"/>
        <v>25</v>
      </c>
    </row>
    <row r="47" spans="1:14">
      <c r="A47" s="57">
        <v>41147</v>
      </c>
      <c r="B47" s="15" t="s">
        <v>94</v>
      </c>
      <c r="C47" s="15" t="s">
        <v>95</v>
      </c>
      <c r="D47" s="15" t="s">
        <v>183</v>
      </c>
      <c r="E47" s="15" t="s">
        <v>98</v>
      </c>
      <c r="F47" s="15" t="s">
        <v>10</v>
      </c>
      <c r="G47" s="15">
        <v>5</v>
      </c>
      <c r="H47" s="16">
        <v>2.2000000000000002</v>
      </c>
      <c r="I47" s="17" t="s">
        <v>20</v>
      </c>
      <c r="J47" s="20"/>
      <c r="K47">
        <v>0</v>
      </c>
      <c r="L47" s="14">
        <f t="shared" si="0"/>
        <v>0</v>
      </c>
      <c r="N47">
        <f t="shared" si="1"/>
        <v>30</v>
      </c>
    </row>
    <row r="48" spans="1:14">
      <c r="A48" t="s">
        <v>192</v>
      </c>
      <c r="M48" t="s">
        <v>223</v>
      </c>
    </row>
    <row r="49" spans="7:15">
      <c r="G49">
        <f>SUM(G2:G48)</f>
        <v>230</v>
      </c>
      <c r="L49" s="32">
        <f>SUM(L2:L48)</f>
        <v>154.69999999999999</v>
      </c>
      <c r="M49" s="89">
        <v>8</v>
      </c>
      <c r="N49">
        <f>MAX(N1:N47)</f>
        <v>40</v>
      </c>
    </row>
    <row r="50" spans="7:15">
      <c r="L50" s="67">
        <f>+L49/G49</f>
        <v>0.67260869565217385</v>
      </c>
      <c r="M50" s="90">
        <f>+L49*M49</f>
        <v>1237.5999999999999</v>
      </c>
      <c r="N50">
        <f>+N49*M49</f>
        <v>320</v>
      </c>
      <c r="O50" t="s">
        <v>193</v>
      </c>
    </row>
    <row r="51" spans="7:15">
      <c r="N51">
        <f>+N50*5</f>
        <v>1600</v>
      </c>
      <c r="O51">
        <f>+N50*2.5</f>
        <v>800</v>
      </c>
    </row>
    <row r="53" spans="7:15">
      <c r="M53" s="90">
        <f>+M50*0.9</f>
        <v>1113.8399999999999</v>
      </c>
    </row>
  </sheetData>
  <sortState ref="A2:K48">
    <sortCondition ref="A2:A48"/>
  </sortState>
  <conditionalFormatting sqref="K2:K47">
    <cfRule type="colorScale" priority="3">
      <colorScale>
        <cfvo type="min" val="0"/>
        <cfvo type="percentile" val="50"/>
        <cfvo type="max" val="0"/>
        <color rgb="FFF8696B"/>
        <color rgb="FFFFEB84"/>
        <color rgb="FF63BE7B"/>
      </colorScale>
    </cfRule>
  </conditionalFormatting>
  <pageMargins left="0.7" right="0.7" top="0.75" bottom="0.75" header="0.3" footer="0.3"/>
  <pageSetup paperSize="9" orientation="portrait" horizontalDpi="0" verticalDpi="0" r:id="rId1"/>
  <legacyDrawing r:id="rId2"/>
</worksheet>
</file>

<file path=xl/worksheets/sheet25.xml><?xml version="1.0" encoding="utf-8"?>
<worksheet xmlns="http://schemas.openxmlformats.org/spreadsheetml/2006/main" xmlns:r="http://schemas.openxmlformats.org/officeDocument/2006/relationships">
  <dimension ref="A1:L147"/>
  <sheetViews>
    <sheetView workbookViewId="0">
      <selection activeCell="G115" sqref="G115:L144"/>
    </sheetView>
  </sheetViews>
  <sheetFormatPr baseColWidth="10" defaultRowHeight="15"/>
  <cols>
    <col min="4" max="5" width="13.5703125" customWidth="1"/>
    <col min="6" max="6" width="14.7109375" bestFit="1" customWidth="1"/>
    <col min="7" max="9" width="7.85546875" customWidth="1"/>
    <col min="10" max="10" width="2.7109375" bestFit="1" customWidth="1"/>
  </cols>
  <sheetData>
    <row r="1" spans="1:12">
      <c r="A1" s="53" t="s">
        <v>191</v>
      </c>
      <c r="B1" s="1" t="s">
        <v>49</v>
      </c>
      <c r="C1" s="1" t="s">
        <v>0</v>
      </c>
      <c r="D1" s="1" t="s">
        <v>1</v>
      </c>
      <c r="E1" s="1" t="s">
        <v>2</v>
      </c>
      <c r="F1" s="1" t="s">
        <v>3</v>
      </c>
      <c r="G1" s="1" t="s">
        <v>4</v>
      </c>
      <c r="H1" s="10" t="s">
        <v>5</v>
      </c>
      <c r="I1" s="2" t="s">
        <v>6</v>
      </c>
      <c r="J1" s="1" t="s">
        <v>335</v>
      </c>
      <c r="K1" s="1" t="s">
        <v>336</v>
      </c>
      <c r="L1">
        <v>0</v>
      </c>
    </row>
    <row r="2" spans="1:12">
      <c r="A2" s="60">
        <v>41117</v>
      </c>
      <c r="B2" s="4" t="s">
        <v>51</v>
      </c>
      <c r="C2" s="4" t="s">
        <v>7</v>
      </c>
      <c r="D2" s="4" t="s">
        <v>8</v>
      </c>
      <c r="E2" s="4" t="s">
        <v>9</v>
      </c>
      <c r="F2" s="4" t="s">
        <v>10</v>
      </c>
      <c r="G2" s="4">
        <v>5</v>
      </c>
      <c r="H2" s="11">
        <v>1.75</v>
      </c>
      <c r="I2" s="5" t="s">
        <v>18</v>
      </c>
      <c r="J2">
        <v>1</v>
      </c>
      <c r="K2" s="14">
        <f t="shared" ref="K2:K33" si="0">IF(J2=0,0,IF(J2=-1,-G2,G2*(H2-1)))</f>
        <v>3.75</v>
      </c>
      <c r="L2" s="14">
        <f t="shared" ref="L2:L33" si="1">+K2+L1</f>
        <v>3.75</v>
      </c>
    </row>
    <row r="3" spans="1:12">
      <c r="A3" s="61">
        <v>41118</v>
      </c>
      <c r="B3" s="6" t="s">
        <v>51</v>
      </c>
      <c r="C3" s="6" t="s">
        <v>7</v>
      </c>
      <c r="D3" s="6" t="s">
        <v>14</v>
      </c>
      <c r="E3" s="6" t="s">
        <v>15</v>
      </c>
      <c r="F3" s="6" t="s">
        <v>16</v>
      </c>
      <c r="G3" s="6">
        <v>5</v>
      </c>
      <c r="H3" s="12">
        <v>3.95</v>
      </c>
      <c r="I3" s="7" t="s">
        <v>19</v>
      </c>
      <c r="J3">
        <v>-1</v>
      </c>
      <c r="K3" s="14">
        <f t="shared" si="0"/>
        <v>-5</v>
      </c>
      <c r="L3" s="14">
        <f t="shared" si="1"/>
        <v>-1.25</v>
      </c>
    </row>
    <row r="4" spans="1:12">
      <c r="A4" s="58">
        <v>41124</v>
      </c>
      <c r="B4" s="21" t="s">
        <v>51</v>
      </c>
      <c r="C4" s="21" t="s">
        <v>7</v>
      </c>
      <c r="D4" s="21" t="s">
        <v>21</v>
      </c>
      <c r="E4" s="21" t="s">
        <v>22</v>
      </c>
      <c r="F4" s="21" t="s">
        <v>23</v>
      </c>
      <c r="G4" s="21">
        <v>5</v>
      </c>
      <c r="H4" s="22">
        <v>3.58</v>
      </c>
      <c r="I4" s="23" t="s">
        <v>37</v>
      </c>
      <c r="J4">
        <v>-1</v>
      </c>
      <c r="K4" s="14">
        <f t="shared" si="0"/>
        <v>-5</v>
      </c>
      <c r="L4" s="14">
        <f t="shared" si="1"/>
        <v>-6.25</v>
      </c>
    </row>
    <row r="5" spans="1:12">
      <c r="A5" s="93">
        <v>41124</v>
      </c>
      <c r="B5" s="76" t="s">
        <v>51</v>
      </c>
      <c r="C5" s="76" t="s">
        <v>7</v>
      </c>
      <c r="D5" s="76" t="s">
        <v>9</v>
      </c>
      <c r="E5" s="76" t="s">
        <v>24</v>
      </c>
      <c r="F5" s="76" t="s">
        <v>25</v>
      </c>
      <c r="G5" s="76">
        <v>5</v>
      </c>
      <c r="H5" s="94">
        <v>3.7</v>
      </c>
      <c r="I5" s="95" t="s">
        <v>20</v>
      </c>
      <c r="J5">
        <v>0</v>
      </c>
      <c r="K5" s="14">
        <f t="shared" si="0"/>
        <v>0</v>
      </c>
      <c r="L5" s="14">
        <f t="shared" si="1"/>
        <v>-6.25</v>
      </c>
    </row>
    <row r="6" spans="1:12">
      <c r="A6" s="59">
        <v>41124</v>
      </c>
      <c r="B6" s="8" t="s">
        <v>50</v>
      </c>
      <c r="C6" s="8" t="s">
        <v>17</v>
      </c>
      <c r="D6" s="8" t="s">
        <v>32</v>
      </c>
      <c r="E6" s="8" t="s">
        <v>33</v>
      </c>
      <c r="F6" s="8" t="s">
        <v>36</v>
      </c>
      <c r="G6" s="8">
        <v>5</v>
      </c>
      <c r="H6" s="13">
        <v>2.65</v>
      </c>
      <c r="I6" s="9" t="s">
        <v>19</v>
      </c>
      <c r="J6">
        <v>1</v>
      </c>
      <c r="K6" s="14">
        <f t="shared" si="0"/>
        <v>8.25</v>
      </c>
      <c r="L6" s="14">
        <f t="shared" si="1"/>
        <v>2</v>
      </c>
    </row>
    <row r="7" spans="1:12">
      <c r="A7" s="59">
        <v>41125</v>
      </c>
      <c r="B7" s="8" t="s">
        <v>50</v>
      </c>
      <c r="C7" s="8" t="s">
        <v>17</v>
      </c>
      <c r="D7" s="8" t="s">
        <v>26</v>
      </c>
      <c r="E7" s="8" t="s">
        <v>27</v>
      </c>
      <c r="F7" s="8" t="s">
        <v>23</v>
      </c>
      <c r="G7" s="8">
        <v>5</v>
      </c>
      <c r="H7" s="13">
        <v>1.55</v>
      </c>
      <c r="I7" s="9" t="s">
        <v>18</v>
      </c>
      <c r="J7">
        <v>1</v>
      </c>
      <c r="K7" s="14">
        <f t="shared" si="0"/>
        <v>2.75</v>
      </c>
      <c r="L7" s="14">
        <f t="shared" si="1"/>
        <v>4.75</v>
      </c>
    </row>
    <row r="8" spans="1:12">
      <c r="A8" s="60">
        <v>41126</v>
      </c>
      <c r="B8" s="4" t="s">
        <v>50</v>
      </c>
      <c r="C8" s="4" t="s">
        <v>17</v>
      </c>
      <c r="D8" s="4" t="s">
        <v>28</v>
      </c>
      <c r="E8" s="4" t="s">
        <v>29</v>
      </c>
      <c r="F8" s="4" t="s">
        <v>25</v>
      </c>
      <c r="G8" s="4">
        <v>5</v>
      </c>
      <c r="H8" s="11">
        <v>3.85</v>
      </c>
      <c r="I8" s="5" t="s">
        <v>38</v>
      </c>
      <c r="J8">
        <v>1</v>
      </c>
      <c r="K8" s="14">
        <f t="shared" si="0"/>
        <v>14.25</v>
      </c>
      <c r="L8" s="14">
        <f t="shared" si="1"/>
        <v>19</v>
      </c>
    </row>
    <row r="9" spans="1:12">
      <c r="A9" s="58">
        <v>41127</v>
      </c>
      <c r="B9" s="21" t="s">
        <v>50</v>
      </c>
      <c r="C9" s="21" t="s">
        <v>17</v>
      </c>
      <c r="D9" s="21" t="s">
        <v>30</v>
      </c>
      <c r="E9" s="21" t="s">
        <v>31</v>
      </c>
      <c r="F9" s="21" t="s">
        <v>16</v>
      </c>
      <c r="G9" s="21">
        <v>5</v>
      </c>
      <c r="H9" s="22">
        <v>5.2</v>
      </c>
      <c r="I9" s="23" t="s">
        <v>39</v>
      </c>
      <c r="J9">
        <v>-1</v>
      </c>
      <c r="K9" s="14">
        <f t="shared" si="0"/>
        <v>-5</v>
      </c>
      <c r="L9" s="14">
        <f t="shared" si="1"/>
        <v>14</v>
      </c>
    </row>
    <row r="10" spans="1:12">
      <c r="A10" s="61">
        <v>41130</v>
      </c>
      <c r="B10" s="27" t="s">
        <v>155</v>
      </c>
      <c r="C10" s="27" t="s">
        <v>165</v>
      </c>
      <c r="D10" s="27" t="s">
        <v>225</v>
      </c>
      <c r="E10" s="27" t="s">
        <v>226</v>
      </c>
      <c r="F10" s="27" t="s">
        <v>23</v>
      </c>
      <c r="G10" s="27">
        <v>5</v>
      </c>
      <c r="H10" s="28">
        <v>1.9</v>
      </c>
      <c r="I10" s="29" t="s">
        <v>20</v>
      </c>
      <c r="J10">
        <v>-1</v>
      </c>
      <c r="K10" s="14">
        <f t="shared" si="0"/>
        <v>-5</v>
      </c>
      <c r="L10" s="14">
        <f t="shared" si="1"/>
        <v>9</v>
      </c>
    </row>
    <row r="11" spans="1:12">
      <c r="A11" s="61">
        <v>41130</v>
      </c>
      <c r="B11" s="27" t="s">
        <v>155</v>
      </c>
      <c r="C11" s="27" t="s">
        <v>165</v>
      </c>
      <c r="D11" s="27" t="s">
        <v>227</v>
      </c>
      <c r="E11" s="27" t="s">
        <v>214</v>
      </c>
      <c r="F11" s="27" t="s">
        <v>16</v>
      </c>
      <c r="G11" s="27">
        <v>5</v>
      </c>
      <c r="H11" s="28">
        <v>3.1</v>
      </c>
      <c r="I11" s="29" t="s">
        <v>20</v>
      </c>
      <c r="J11">
        <v>-1</v>
      </c>
      <c r="K11" s="14">
        <f t="shared" si="0"/>
        <v>-5</v>
      </c>
      <c r="L11" s="14">
        <f t="shared" si="1"/>
        <v>4</v>
      </c>
    </row>
    <row r="12" spans="1:12">
      <c r="A12" s="58">
        <v>41130</v>
      </c>
      <c r="B12" s="21" t="s">
        <v>155</v>
      </c>
      <c r="C12" s="21" t="s">
        <v>165</v>
      </c>
      <c r="D12" s="21" t="s">
        <v>228</v>
      </c>
      <c r="E12" s="21" t="s">
        <v>229</v>
      </c>
      <c r="F12" s="21" t="s">
        <v>10</v>
      </c>
      <c r="G12" s="21">
        <v>5</v>
      </c>
      <c r="H12" s="22">
        <v>1.93</v>
      </c>
      <c r="I12" s="23" t="s">
        <v>64</v>
      </c>
      <c r="J12">
        <v>-1</v>
      </c>
      <c r="K12" s="14">
        <f t="shared" si="0"/>
        <v>-5</v>
      </c>
      <c r="L12" s="14">
        <f t="shared" si="1"/>
        <v>-1</v>
      </c>
    </row>
    <row r="13" spans="1:12">
      <c r="A13" s="61">
        <v>41130</v>
      </c>
      <c r="B13" s="27" t="s">
        <v>155</v>
      </c>
      <c r="C13" s="27" t="s">
        <v>165</v>
      </c>
      <c r="D13" s="27" t="s">
        <v>215</v>
      </c>
      <c r="E13" s="27" t="s">
        <v>230</v>
      </c>
      <c r="F13" s="27" t="s">
        <v>16</v>
      </c>
      <c r="G13" s="27">
        <v>5</v>
      </c>
      <c r="H13" s="28">
        <v>5.2</v>
      </c>
      <c r="I13" s="29" t="s">
        <v>61</v>
      </c>
      <c r="J13">
        <v>-1</v>
      </c>
      <c r="K13" s="14">
        <f t="shared" si="0"/>
        <v>-5</v>
      </c>
      <c r="L13" s="14">
        <f t="shared" si="1"/>
        <v>-6</v>
      </c>
    </row>
    <row r="14" spans="1:12">
      <c r="A14" s="78">
        <v>41131</v>
      </c>
      <c r="B14" s="86" t="s">
        <v>51</v>
      </c>
      <c r="C14" s="86" t="s">
        <v>52</v>
      </c>
      <c r="D14" s="86" t="s">
        <v>60</v>
      </c>
      <c r="E14" s="86" t="s">
        <v>59</v>
      </c>
      <c r="F14" s="86" t="s">
        <v>25</v>
      </c>
      <c r="G14" s="86">
        <v>5</v>
      </c>
      <c r="H14" s="87">
        <v>3.75</v>
      </c>
      <c r="I14" s="88" t="s">
        <v>20</v>
      </c>
      <c r="J14">
        <v>0</v>
      </c>
      <c r="K14" s="14">
        <f t="shared" si="0"/>
        <v>0</v>
      </c>
      <c r="L14" s="14">
        <f t="shared" si="1"/>
        <v>-6</v>
      </c>
    </row>
    <row r="15" spans="1:12">
      <c r="A15" s="60">
        <v>41131</v>
      </c>
      <c r="B15" s="4" t="s">
        <v>50</v>
      </c>
      <c r="C15" s="4" t="s">
        <v>17</v>
      </c>
      <c r="D15" s="4" t="s">
        <v>41</v>
      </c>
      <c r="E15" s="4" t="s">
        <v>42</v>
      </c>
      <c r="F15" s="4" t="s">
        <v>36</v>
      </c>
      <c r="G15" s="4">
        <v>5</v>
      </c>
      <c r="H15" s="11">
        <v>2.35</v>
      </c>
      <c r="I15" s="5" t="s">
        <v>20</v>
      </c>
      <c r="J15">
        <v>1</v>
      </c>
      <c r="K15" s="14">
        <f t="shared" si="0"/>
        <v>6.75</v>
      </c>
      <c r="L15" s="14">
        <f t="shared" si="1"/>
        <v>0.75</v>
      </c>
    </row>
    <row r="16" spans="1:12">
      <c r="A16" s="59">
        <v>41132</v>
      </c>
      <c r="B16" s="8" t="s">
        <v>51</v>
      </c>
      <c r="C16" s="8" t="s">
        <v>52</v>
      </c>
      <c r="D16" s="8" t="s">
        <v>55</v>
      </c>
      <c r="E16" s="8" t="s">
        <v>56</v>
      </c>
      <c r="F16" s="8" t="s">
        <v>16</v>
      </c>
      <c r="G16" s="8">
        <v>5</v>
      </c>
      <c r="H16" s="13">
        <v>3.6</v>
      </c>
      <c r="I16" s="9" t="s">
        <v>63</v>
      </c>
      <c r="J16">
        <v>1</v>
      </c>
      <c r="K16" s="14">
        <f t="shared" si="0"/>
        <v>13</v>
      </c>
      <c r="L16" s="14">
        <f t="shared" si="1"/>
        <v>13.75</v>
      </c>
    </row>
    <row r="17" spans="1:12">
      <c r="A17" s="55">
        <v>41132</v>
      </c>
      <c r="B17" s="27" t="s">
        <v>51</v>
      </c>
      <c r="C17" s="27" t="s">
        <v>52</v>
      </c>
      <c r="D17" s="27" t="s">
        <v>57</v>
      </c>
      <c r="E17" s="27" t="s">
        <v>58</v>
      </c>
      <c r="F17" s="27" t="s">
        <v>23</v>
      </c>
      <c r="G17" s="27">
        <v>5</v>
      </c>
      <c r="H17" s="28">
        <v>3.4</v>
      </c>
      <c r="I17" s="29" t="s">
        <v>64</v>
      </c>
      <c r="J17">
        <v>-1</v>
      </c>
      <c r="K17" s="14">
        <f t="shared" si="0"/>
        <v>-5</v>
      </c>
      <c r="L17" s="14">
        <f t="shared" si="1"/>
        <v>8.75</v>
      </c>
    </row>
    <row r="18" spans="1:12">
      <c r="A18" s="59">
        <v>41132</v>
      </c>
      <c r="B18" s="8" t="s">
        <v>50</v>
      </c>
      <c r="C18" s="8" t="s">
        <v>17</v>
      </c>
      <c r="D18" s="8" t="s">
        <v>35</v>
      </c>
      <c r="E18" s="8" t="s">
        <v>43</v>
      </c>
      <c r="F18" s="8" t="s">
        <v>36</v>
      </c>
      <c r="G18" s="8">
        <v>5</v>
      </c>
      <c r="H18" s="13">
        <v>2.25</v>
      </c>
      <c r="I18" s="9" t="s">
        <v>20</v>
      </c>
      <c r="J18">
        <v>1</v>
      </c>
      <c r="K18" s="14">
        <f t="shared" si="0"/>
        <v>6.25</v>
      </c>
      <c r="L18" s="14">
        <f t="shared" si="1"/>
        <v>15</v>
      </c>
    </row>
    <row r="19" spans="1:12">
      <c r="A19" s="61">
        <v>41133</v>
      </c>
      <c r="B19" s="6" t="s">
        <v>50</v>
      </c>
      <c r="C19" s="6" t="s">
        <v>17</v>
      </c>
      <c r="D19" s="6" t="s">
        <v>27</v>
      </c>
      <c r="E19" s="6" t="s">
        <v>28</v>
      </c>
      <c r="F19" s="6" t="s">
        <v>25</v>
      </c>
      <c r="G19" s="6">
        <v>5</v>
      </c>
      <c r="H19" s="12">
        <v>1.83</v>
      </c>
      <c r="I19" s="7" t="s">
        <v>61</v>
      </c>
      <c r="J19">
        <v>-1</v>
      </c>
      <c r="K19" s="14">
        <f t="shared" si="0"/>
        <v>-5</v>
      </c>
      <c r="L19" s="14">
        <f t="shared" si="1"/>
        <v>10</v>
      </c>
    </row>
    <row r="20" spans="1:12">
      <c r="A20" s="61">
        <v>41133</v>
      </c>
      <c r="B20" s="6" t="s">
        <v>50</v>
      </c>
      <c r="C20" s="6" t="s">
        <v>17</v>
      </c>
      <c r="D20" s="6" t="s">
        <v>31</v>
      </c>
      <c r="E20" s="6" t="s">
        <v>46</v>
      </c>
      <c r="F20" s="6" t="s">
        <v>23</v>
      </c>
      <c r="G20" s="6">
        <v>5</v>
      </c>
      <c r="H20" s="12">
        <v>2.31</v>
      </c>
      <c r="I20" s="7" t="s">
        <v>62</v>
      </c>
      <c r="J20">
        <v>-1</v>
      </c>
      <c r="K20" s="14">
        <f t="shared" si="0"/>
        <v>-5</v>
      </c>
      <c r="L20" s="14">
        <f t="shared" si="1"/>
        <v>5</v>
      </c>
    </row>
    <row r="21" spans="1:12">
      <c r="A21" s="59">
        <v>41136</v>
      </c>
      <c r="B21" s="8" t="s">
        <v>112</v>
      </c>
      <c r="C21" s="8" t="s">
        <v>111</v>
      </c>
      <c r="D21" s="8" t="s">
        <v>174</v>
      </c>
      <c r="E21" s="8" t="s">
        <v>175</v>
      </c>
      <c r="F21" s="8" t="s">
        <v>25</v>
      </c>
      <c r="G21" s="8">
        <v>5</v>
      </c>
      <c r="H21" s="13">
        <v>1.8</v>
      </c>
      <c r="I21" s="9" t="s">
        <v>187</v>
      </c>
      <c r="J21">
        <v>1</v>
      </c>
      <c r="K21" s="14">
        <f t="shared" si="0"/>
        <v>4</v>
      </c>
      <c r="L21" s="14">
        <f t="shared" si="1"/>
        <v>9</v>
      </c>
    </row>
    <row r="22" spans="1:12">
      <c r="A22" s="61">
        <v>41138</v>
      </c>
      <c r="B22" s="6" t="s">
        <v>51</v>
      </c>
      <c r="C22" s="6" t="s">
        <v>7</v>
      </c>
      <c r="D22" s="6" t="s">
        <v>21</v>
      </c>
      <c r="E22" s="6" t="s">
        <v>11</v>
      </c>
      <c r="F22" s="6" t="s">
        <v>36</v>
      </c>
      <c r="G22" s="6">
        <v>5</v>
      </c>
      <c r="H22" s="12">
        <v>1.74</v>
      </c>
      <c r="I22" s="7" t="s">
        <v>18</v>
      </c>
      <c r="J22">
        <v>-1</v>
      </c>
      <c r="K22" s="14">
        <f t="shared" si="0"/>
        <v>-5</v>
      </c>
      <c r="L22" s="14">
        <f t="shared" si="1"/>
        <v>4</v>
      </c>
    </row>
    <row r="23" spans="1:12">
      <c r="A23" s="59">
        <v>41138</v>
      </c>
      <c r="B23" s="8" t="s">
        <v>94</v>
      </c>
      <c r="C23" s="8" t="s">
        <v>100</v>
      </c>
      <c r="D23" s="8" t="s">
        <v>101</v>
      </c>
      <c r="E23" s="8" t="s">
        <v>102</v>
      </c>
      <c r="F23" s="8" t="s">
        <v>16</v>
      </c>
      <c r="G23" s="8">
        <v>5</v>
      </c>
      <c r="H23" s="13">
        <v>4.1100000000000003</v>
      </c>
      <c r="I23" s="9" t="s">
        <v>62</v>
      </c>
      <c r="J23">
        <v>1</v>
      </c>
      <c r="K23" s="14">
        <f t="shared" si="0"/>
        <v>15.55</v>
      </c>
      <c r="L23" s="14">
        <f t="shared" si="1"/>
        <v>19.55</v>
      </c>
    </row>
    <row r="24" spans="1:12">
      <c r="A24" s="63">
        <v>41138</v>
      </c>
      <c r="B24" s="45" t="s">
        <v>94</v>
      </c>
      <c r="C24" s="45" t="s">
        <v>100</v>
      </c>
      <c r="D24" s="45" t="s">
        <v>103</v>
      </c>
      <c r="E24" s="45" t="s">
        <v>104</v>
      </c>
      <c r="F24" s="45" t="s">
        <v>23</v>
      </c>
      <c r="G24" s="45">
        <v>5</v>
      </c>
      <c r="H24" s="46">
        <v>1.97</v>
      </c>
      <c r="I24" s="47" t="s">
        <v>130</v>
      </c>
      <c r="J24">
        <v>1</v>
      </c>
      <c r="K24" s="14">
        <f t="shared" si="0"/>
        <v>4.8499999999999996</v>
      </c>
      <c r="L24" s="14">
        <f t="shared" si="1"/>
        <v>24.4</v>
      </c>
    </row>
    <row r="25" spans="1:12">
      <c r="A25" s="55">
        <v>41139</v>
      </c>
      <c r="B25" s="27" t="s">
        <v>94</v>
      </c>
      <c r="C25" s="27" t="s">
        <v>95</v>
      </c>
      <c r="D25" s="27" t="s">
        <v>96</v>
      </c>
      <c r="E25" s="27" t="s">
        <v>97</v>
      </c>
      <c r="F25" s="27" t="s">
        <v>23</v>
      </c>
      <c r="G25" s="27">
        <v>5</v>
      </c>
      <c r="H25" s="28">
        <v>2.5</v>
      </c>
      <c r="I25" s="29" t="s">
        <v>62</v>
      </c>
      <c r="J25">
        <v>-1</v>
      </c>
      <c r="K25" s="14">
        <f t="shared" si="0"/>
        <v>-5</v>
      </c>
      <c r="L25" s="14">
        <f t="shared" si="1"/>
        <v>19.399999999999999</v>
      </c>
    </row>
    <row r="26" spans="1:12">
      <c r="A26" s="55">
        <v>41139</v>
      </c>
      <c r="B26" s="27" t="s">
        <v>94</v>
      </c>
      <c r="C26" s="27" t="s">
        <v>95</v>
      </c>
      <c r="D26" s="27" t="s">
        <v>98</v>
      </c>
      <c r="E26" s="27" t="s">
        <v>99</v>
      </c>
      <c r="F26" s="27" t="s">
        <v>16</v>
      </c>
      <c r="G26" s="27">
        <v>5</v>
      </c>
      <c r="H26" s="28">
        <v>5.6</v>
      </c>
      <c r="I26" s="29" t="s">
        <v>130</v>
      </c>
      <c r="J26">
        <v>-1</v>
      </c>
      <c r="K26" s="14">
        <f t="shared" si="0"/>
        <v>-5</v>
      </c>
      <c r="L26" s="14">
        <f t="shared" si="1"/>
        <v>14.399999999999999</v>
      </c>
    </row>
    <row r="27" spans="1:12">
      <c r="A27" s="59">
        <v>41139</v>
      </c>
      <c r="B27" s="8" t="s">
        <v>94</v>
      </c>
      <c r="C27" s="8" t="s">
        <v>100</v>
      </c>
      <c r="D27" s="8" t="s">
        <v>105</v>
      </c>
      <c r="E27" s="8" t="s">
        <v>106</v>
      </c>
      <c r="F27" s="8" t="s">
        <v>23</v>
      </c>
      <c r="G27" s="8">
        <v>5</v>
      </c>
      <c r="H27" s="13">
        <v>2.84</v>
      </c>
      <c r="I27" s="9" t="s">
        <v>18</v>
      </c>
      <c r="J27">
        <v>1</v>
      </c>
      <c r="K27" s="14">
        <f t="shared" si="0"/>
        <v>9.1999999999999993</v>
      </c>
      <c r="L27" s="14">
        <f t="shared" si="1"/>
        <v>23.599999999999998</v>
      </c>
    </row>
    <row r="28" spans="1:12">
      <c r="A28" s="56">
        <v>41139</v>
      </c>
      <c r="B28" s="24" t="s">
        <v>112</v>
      </c>
      <c r="C28" s="24" t="s">
        <v>111</v>
      </c>
      <c r="D28" s="24" t="s">
        <v>113</v>
      </c>
      <c r="E28" s="24" t="s">
        <v>114</v>
      </c>
      <c r="F28" s="24" t="s">
        <v>36</v>
      </c>
      <c r="G28" s="24">
        <v>5</v>
      </c>
      <c r="H28" s="25">
        <v>3.3</v>
      </c>
      <c r="I28" s="26" t="s">
        <v>37</v>
      </c>
      <c r="J28">
        <v>1</v>
      </c>
      <c r="K28" s="14">
        <f t="shared" si="0"/>
        <v>11.5</v>
      </c>
      <c r="L28" s="14">
        <f t="shared" si="1"/>
        <v>35.099999999999994</v>
      </c>
    </row>
    <row r="29" spans="1:12">
      <c r="A29" s="58">
        <v>41139</v>
      </c>
      <c r="B29" s="21" t="s">
        <v>112</v>
      </c>
      <c r="C29" s="21" t="s">
        <v>111</v>
      </c>
      <c r="D29" s="21" t="s">
        <v>115</v>
      </c>
      <c r="E29" s="21" t="s">
        <v>116</v>
      </c>
      <c r="F29" s="21" t="s">
        <v>23</v>
      </c>
      <c r="G29" s="21">
        <v>5</v>
      </c>
      <c r="H29" s="22">
        <v>2.15</v>
      </c>
      <c r="I29" s="23" t="s">
        <v>132</v>
      </c>
      <c r="J29">
        <v>-1</v>
      </c>
      <c r="K29" s="14">
        <f t="shared" si="0"/>
        <v>-5</v>
      </c>
      <c r="L29" s="14">
        <f t="shared" si="1"/>
        <v>30.099999999999994</v>
      </c>
    </row>
    <row r="30" spans="1:12">
      <c r="A30" s="55">
        <v>41139</v>
      </c>
      <c r="B30" s="27" t="s">
        <v>112</v>
      </c>
      <c r="C30" s="27" t="s">
        <v>111</v>
      </c>
      <c r="D30" s="27" t="s">
        <v>117</v>
      </c>
      <c r="E30" s="27" t="s">
        <v>118</v>
      </c>
      <c r="F30" s="27" t="s">
        <v>16</v>
      </c>
      <c r="G30" s="27">
        <v>5</v>
      </c>
      <c r="H30" s="28">
        <v>2.08</v>
      </c>
      <c r="I30" s="29" t="s">
        <v>133</v>
      </c>
      <c r="J30">
        <v>-1</v>
      </c>
      <c r="K30" s="14">
        <f t="shared" si="0"/>
        <v>-5</v>
      </c>
      <c r="L30" s="14">
        <f t="shared" si="1"/>
        <v>25.099999999999994</v>
      </c>
    </row>
    <row r="31" spans="1:12">
      <c r="A31" s="61">
        <v>41140</v>
      </c>
      <c r="B31" s="6" t="s">
        <v>51</v>
      </c>
      <c r="C31" s="6" t="s">
        <v>52</v>
      </c>
      <c r="D31" s="6" t="s">
        <v>126</v>
      </c>
      <c r="E31" s="6" t="s">
        <v>53</v>
      </c>
      <c r="F31" s="6" t="s">
        <v>16</v>
      </c>
      <c r="G31" s="6">
        <v>5</v>
      </c>
      <c r="H31" s="12">
        <v>4.1399999999999997</v>
      </c>
      <c r="I31" s="7" t="s">
        <v>18</v>
      </c>
      <c r="J31">
        <v>-1</v>
      </c>
      <c r="K31" s="14">
        <f t="shared" si="0"/>
        <v>-5</v>
      </c>
      <c r="L31" s="14">
        <f t="shared" si="1"/>
        <v>20.099999999999994</v>
      </c>
    </row>
    <row r="32" spans="1:12">
      <c r="A32" s="60">
        <v>41140</v>
      </c>
      <c r="B32" s="24" t="s">
        <v>112</v>
      </c>
      <c r="C32" s="24" t="s">
        <v>111</v>
      </c>
      <c r="D32" s="4" t="s">
        <v>120</v>
      </c>
      <c r="E32" s="24" t="s">
        <v>119</v>
      </c>
      <c r="F32" s="24" t="s">
        <v>121</v>
      </c>
      <c r="G32" s="24">
        <v>1</v>
      </c>
      <c r="H32" s="25">
        <v>8.5</v>
      </c>
      <c r="I32" s="26" t="s">
        <v>134</v>
      </c>
      <c r="J32">
        <v>1</v>
      </c>
      <c r="K32" s="14">
        <f t="shared" si="0"/>
        <v>7.5</v>
      </c>
      <c r="L32" s="14">
        <f t="shared" si="1"/>
        <v>27.599999999999994</v>
      </c>
    </row>
    <row r="33" spans="1:12">
      <c r="A33" s="59">
        <v>41141</v>
      </c>
      <c r="B33" s="8" t="s">
        <v>51</v>
      </c>
      <c r="C33" s="8" t="s">
        <v>7</v>
      </c>
      <c r="D33" s="8" t="s">
        <v>15</v>
      </c>
      <c r="E33" s="8" t="s">
        <v>128</v>
      </c>
      <c r="F33" s="8" t="s">
        <v>10</v>
      </c>
      <c r="G33" s="8">
        <v>5</v>
      </c>
      <c r="H33" s="13">
        <v>1.86</v>
      </c>
      <c r="I33" s="9" t="s">
        <v>135</v>
      </c>
      <c r="J33">
        <v>1</v>
      </c>
      <c r="K33" s="14">
        <f t="shared" si="0"/>
        <v>4.3000000000000007</v>
      </c>
      <c r="L33" s="14">
        <f t="shared" si="1"/>
        <v>31.899999999999995</v>
      </c>
    </row>
    <row r="34" spans="1:12">
      <c r="A34" s="56">
        <v>41142</v>
      </c>
      <c r="B34" s="24" t="s">
        <v>112</v>
      </c>
      <c r="C34" s="24" t="s">
        <v>122</v>
      </c>
      <c r="D34" s="24" t="s">
        <v>136</v>
      </c>
      <c r="E34" s="24" t="s">
        <v>137</v>
      </c>
      <c r="F34" s="24" t="s">
        <v>23</v>
      </c>
      <c r="G34" s="24">
        <v>5</v>
      </c>
      <c r="H34" s="25">
        <v>2.23</v>
      </c>
      <c r="I34" s="26" t="s">
        <v>134</v>
      </c>
      <c r="J34">
        <v>1</v>
      </c>
      <c r="K34" s="14">
        <f t="shared" ref="K34:K65" si="2">IF(J34=0,0,IF(J34=-1,-G34,G34*(H34-1)))</f>
        <v>6.15</v>
      </c>
      <c r="L34" s="14">
        <f t="shared" ref="L34:L65" si="3">+K34+L33</f>
        <v>38.049999999999997</v>
      </c>
    </row>
    <row r="35" spans="1:12">
      <c r="A35" s="56">
        <v>41142</v>
      </c>
      <c r="B35" s="24" t="s">
        <v>112</v>
      </c>
      <c r="C35" s="24" t="s">
        <v>122</v>
      </c>
      <c r="D35" s="24" t="s">
        <v>138</v>
      </c>
      <c r="E35" s="24" t="s">
        <v>139</v>
      </c>
      <c r="F35" s="24" t="s">
        <v>23</v>
      </c>
      <c r="G35" s="24">
        <v>5</v>
      </c>
      <c r="H35" s="25">
        <v>1.73</v>
      </c>
      <c r="I35" s="26" t="s">
        <v>61</v>
      </c>
      <c r="J35">
        <v>1</v>
      </c>
      <c r="K35" s="14">
        <f t="shared" si="2"/>
        <v>3.65</v>
      </c>
      <c r="L35" s="14">
        <f t="shared" si="3"/>
        <v>41.699999999999996</v>
      </c>
    </row>
    <row r="36" spans="1:12">
      <c r="A36" s="61">
        <v>41142</v>
      </c>
      <c r="B36" s="6" t="s">
        <v>112</v>
      </c>
      <c r="C36" s="6" t="s">
        <v>122</v>
      </c>
      <c r="D36" s="6" t="s">
        <v>140</v>
      </c>
      <c r="E36" s="6" t="s">
        <v>141</v>
      </c>
      <c r="F36" s="6" t="s">
        <v>23</v>
      </c>
      <c r="G36" s="6">
        <v>5</v>
      </c>
      <c r="H36" s="12">
        <v>2.6</v>
      </c>
      <c r="I36" s="7" t="s">
        <v>64</v>
      </c>
      <c r="J36">
        <v>-1</v>
      </c>
      <c r="K36" s="14">
        <f t="shared" si="2"/>
        <v>-5</v>
      </c>
      <c r="L36" s="14">
        <f t="shared" si="3"/>
        <v>36.699999999999996</v>
      </c>
    </row>
    <row r="37" spans="1:12">
      <c r="A37" s="70">
        <v>41145</v>
      </c>
      <c r="B37" s="50" t="s">
        <v>155</v>
      </c>
      <c r="C37" s="50" t="s">
        <v>165</v>
      </c>
      <c r="D37" s="71" t="s">
        <v>166</v>
      </c>
      <c r="E37" s="71" t="s">
        <v>167</v>
      </c>
      <c r="F37" s="71" t="s">
        <v>10</v>
      </c>
      <c r="G37" s="71">
        <v>5</v>
      </c>
      <c r="H37" s="51">
        <v>2.19</v>
      </c>
      <c r="I37" s="52" t="s">
        <v>20</v>
      </c>
      <c r="J37">
        <v>0</v>
      </c>
      <c r="K37" s="14">
        <f t="shared" si="2"/>
        <v>0</v>
      </c>
      <c r="L37" s="14">
        <f t="shared" si="3"/>
        <v>36.699999999999996</v>
      </c>
    </row>
    <row r="38" spans="1:12">
      <c r="A38" s="68">
        <v>41146</v>
      </c>
      <c r="B38" s="69" t="s">
        <v>50</v>
      </c>
      <c r="C38" s="69" t="s">
        <v>142</v>
      </c>
      <c r="D38" s="69" t="s">
        <v>143</v>
      </c>
      <c r="E38" s="69" t="s">
        <v>144</v>
      </c>
      <c r="F38" s="69" t="s">
        <v>23</v>
      </c>
      <c r="G38" s="69">
        <v>5</v>
      </c>
      <c r="H38" s="73">
        <v>2.19</v>
      </c>
      <c r="I38" s="75" t="s">
        <v>62</v>
      </c>
      <c r="J38">
        <v>-1</v>
      </c>
      <c r="K38" s="14">
        <f t="shared" si="2"/>
        <v>-5</v>
      </c>
      <c r="L38" s="14">
        <f t="shared" si="3"/>
        <v>31.699999999999996</v>
      </c>
    </row>
    <row r="39" spans="1:12">
      <c r="A39" s="92">
        <v>41146</v>
      </c>
      <c r="B39" s="79" t="s">
        <v>50</v>
      </c>
      <c r="C39" s="79" t="s">
        <v>142</v>
      </c>
      <c r="D39" s="79" t="s">
        <v>145</v>
      </c>
      <c r="E39" s="79" t="s">
        <v>146</v>
      </c>
      <c r="F39" s="79" t="s">
        <v>25</v>
      </c>
      <c r="G39" s="79">
        <v>5</v>
      </c>
      <c r="H39" s="80">
        <v>2.0699999999999998</v>
      </c>
      <c r="I39" s="81" t="s">
        <v>20</v>
      </c>
      <c r="J39">
        <v>0</v>
      </c>
      <c r="K39" s="14">
        <f t="shared" si="2"/>
        <v>0</v>
      </c>
      <c r="L39" s="14">
        <f t="shared" si="3"/>
        <v>31.699999999999996</v>
      </c>
    </row>
    <row r="40" spans="1:12">
      <c r="A40" s="56">
        <v>41146</v>
      </c>
      <c r="B40" s="24" t="s">
        <v>50</v>
      </c>
      <c r="C40" s="24" t="s">
        <v>142</v>
      </c>
      <c r="D40" s="24" t="s">
        <v>147</v>
      </c>
      <c r="E40" s="24" t="s">
        <v>148</v>
      </c>
      <c r="F40" s="24" t="s">
        <v>10</v>
      </c>
      <c r="G40" s="24">
        <v>5</v>
      </c>
      <c r="H40" s="25">
        <v>2.21</v>
      </c>
      <c r="I40" s="26" t="s">
        <v>130</v>
      </c>
      <c r="J40">
        <v>1</v>
      </c>
      <c r="K40" s="14">
        <f t="shared" si="2"/>
        <v>6.05</v>
      </c>
      <c r="L40" s="14">
        <f t="shared" si="3"/>
        <v>37.749999999999993</v>
      </c>
    </row>
    <row r="41" spans="1:12">
      <c r="A41" s="59">
        <v>41146</v>
      </c>
      <c r="B41" s="8" t="s">
        <v>50</v>
      </c>
      <c r="C41" s="8" t="s">
        <v>17</v>
      </c>
      <c r="D41" s="8" t="s">
        <v>151</v>
      </c>
      <c r="E41" s="8" t="s">
        <v>35</v>
      </c>
      <c r="F41" s="8" t="s">
        <v>10</v>
      </c>
      <c r="G41" s="8">
        <v>5</v>
      </c>
      <c r="H41" s="13">
        <v>2.0699999999999998</v>
      </c>
      <c r="I41" s="9" t="s">
        <v>61</v>
      </c>
      <c r="J41">
        <v>1</v>
      </c>
      <c r="K41" s="14">
        <f t="shared" si="2"/>
        <v>5.35</v>
      </c>
      <c r="L41" s="14">
        <f t="shared" si="3"/>
        <v>43.099999999999994</v>
      </c>
    </row>
    <row r="42" spans="1:12">
      <c r="A42" s="56">
        <v>41146</v>
      </c>
      <c r="B42" s="24" t="s">
        <v>94</v>
      </c>
      <c r="C42" s="24" t="s">
        <v>95</v>
      </c>
      <c r="D42" s="24" t="s">
        <v>97</v>
      </c>
      <c r="E42" s="24" t="s">
        <v>180</v>
      </c>
      <c r="F42" s="24" t="s">
        <v>36</v>
      </c>
      <c r="G42" s="24">
        <v>5</v>
      </c>
      <c r="H42" s="25">
        <v>2.0099999999999998</v>
      </c>
      <c r="I42" s="26" t="s">
        <v>20</v>
      </c>
      <c r="J42">
        <v>1</v>
      </c>
      <c r="K42" s="14">
        <f t="shared" si="2"/>
        <v>5.0499999999999989</v>
      </c>
      <c r="L42" s="14">
        <f t="shared" si="3"/>
        <v>48.149999999999991</v>
      </c>
    </row>
    <row r="43" spans="1:12">
      <c r="A43" s="59">
        <v>41146</v>
      </c>
      <c r="B43" s="8" t="s">
        <v>94</v>
      </c>
      <c r="C43" s="8" t="s">
        <v>95</v>
      </c>
      <c r="D43" s="8" t="s">
        <v>181</v>
      </c>
      <c r="E43" s="8" t="s">
        <v>182</v>
      </c>
      <c r="F43" s="8" t="s">
        <v>36</v>
      </c>
      <c r="G43" s="8">
        <v>5</v>
      </c>
      <c r="H43" s="13">
        <v>2.2799999999999998</v>
      </c>
      <c r="I43" s="9" t="s">
        <v>64</v>
      </c>
      <c r="J43">
        <v>1</v>
      </c>
      <c r="K43" s="14">
        <f t="shared" si="2"/>
        <v>6.3999999999999986</v>
      </c>
      <c r="L43" s="14">
        <f t="shared" si="3"/>
        <v>54.54999999999999</v>
      </c>
    </row>
    <row r="44" spans="1:12">
      <c r="A44" s="55">
        <v>41146</v>
      </c>
      <c r="B44" s="27" t="s">
        <v>94</v>
      </c>
      <c r="C44" s="27" t="s">
        <v>100</v>
      </c>
      <c r="D44" s="27" t="s">
        <v>102</v>
      </c>
      <c r="E44" s="27" t="s">
        <v>178</v>
      </c>
      <c r="F44" s="27" t="s">
        <v>23</v>
      </c>
      <c r="G44" s="27">
        <v>5</v>
      </c>
      <c r="H44" s="28">
        <v>2.64</v>
      </c>
      <c r="I44" s="29" t="s">
        <v>20</v>
      </c>
      <c r="J44">
        <v>-1</v>
      </c>
      <c r="K44" s="14">
        <f t="shared" si="2"/>
        <v>-5</v>
      </c>
      <c r="L44" s="14">
        <f t="shared" si="3"/>
        <v>49.54999999999999</v>
      </c>
    </row>
    <row r="45" spans="1:12">
      <c r="A45" s="60">
        <v>41146</v>
      </c>
      <c r="B45" s="24" t="s">
        <v>112</v>
      </c>
      <c r="C45" s="24" t="s">
        <v>122</v>
      </c>
      <c r="D45" s="4" t="s">
        <v>177</v>
      </c>
      <c r="E45" s="4" t="s">
        <v>139</v>
      </c>
      <c r="F45" s="4" t="s">
        <v>36</v>
      </c>
      <c r="G45" s="4">
        <v>5</v>
      </c>
      <c r="H45" s="25">
        <v>2.2799999999999998</v>
      </c>
      <c r="I45" s="26" t="s">
        <v>20</v>
      </c>
      <c r="J45">
        <v>1</v>
      </c>
      <c r="K45" s="14">
        <f t="shared" si="2"/>
        <v>6.3999999999999986</v>
      </c>
      <c r="L45" s="14">
        <f t="shared" si="3"/>
        <v>55.949999999999989</v>
      </c>
    </row>
    <row r="46" spans="1:12">
      <c r="A46" s="59">
        <v>41147</v>
      </c>
      <c r="B46" s="8" t="s">
        <v>51</v>
      </c>
      <c r="C46" s="8" t="s">
        <v>52</v>
      </c>
      <c r="D46" s="8" t="s">
        <v>57</v>
      </c>
      <c r="E46" s="8" t="s">
        <v>170</v>
      </c>
      <c r="F46" s="8" t="s">
        <v>23</v>
      </c>
      <c r="G46" s="8">
        <v>5</v>
      </c>
      <c r="H46" s="13">
        <v>1.75</v>
      </c>
      <c r="I46" s="9" t="s">
        <v>131</v>
      </c>
      <c r="J46">
        <v>1</v>
      </c>
      <c r="K46" s="14">
        <f t="shared" si="2"/>
        <v>3.75</v>
      </c>
      <c r="L46" s="14">
        <f t="shared" si="3"/>
        <v>59.699999999999989</v>
      </c>
    </row>
    <row r="47" spans="1:12">
      <c r="A47" s="82">
        <v>41147</v>
      </c>
      <c r="B47" s="83" t="s">
        <v>50</v>
      </c>
      <c r="C47" s="83" t="s">
        <v>142</v>
      </c>
      <c r="D47" s="83" t="s">
        <v>149</v>
      </c>
      <c r="E47" s="83" t="s">
        <v>150</v>
      </c>
      <c r="F47" s="83" t="s">
        <v>10</v>
      </c>
      <c r="G47" s="83">
        <v>5</v>
      </c>
      <c r="H47" s="84">
        <v>2.14</v>
      </c>
      <c r="I47" s="85" t="s">
        <v>19</v>
      </c>
      <c r="J47">
        <v>0</v>
      </c>
      <c r="K47" s="14">
        <f t="shared" si="2"/>
        <v>0</v>
      </c>
      <c r="L47" s="14">
        <f t="shared" si="3"/>
        <v>59.699999999999989</v>
      </c>
    </row>
    <row r="48" spans="1:12">
      <c r="A48" s="82">
        <v>41147</v>
      </c>
      <c r="B48" s="83" t="s">
        <v>50</v>
      </c>
      <c r="C48" s="83" t="s">
        <v>17</v>
      </c>
      <c r="D48" s="83" t="s">
        <v>152</v>
      </c>
      <c r="E48" s="83" t="s">
        <v>29</v>
      </c>
      <c r="F48" s="83" t="s">
        <v>153</v>
      </c>
      <c r="G48" s="83">
        <v>5</v>
      </c>
      <c r="H48" s="84">
        <v>2.65</v>
      </c>
      <c r="I48" s="85" t="s">
        <v>62</v>
      </c>
      <c r="J48">
        <v>0</v>
      </c>
      <c r="K48" s="14">
        <f t="shared" si="2"/>
        <v>0</v>
      </c>
      <c r="L48" s="14">
        <f t="shared" si="3"/>
        <v>59.699999999999989</v>
      </c>
    </row>
    <row r="49" spans="1:12">
      <c r="A49" s="78">
        <v>41147</v>
      </c>
      <c r="B49" s="86" t="s">
        <v>94</v>
      </c>
      <c r="C49" s="86" t="s">
        <v>95</v>
      </c>
      <c r="D49" s="86" t="s">
        <v>183</v>
      </c>
      <c r="E49" s="86" t="s">
        <v>98</v>
      </c>
      <c r="F49" s="86" t="s">
        <v>10</v>
      </c>
      <c r="G49" s="86">
        <v>5</v>
      </c>
      <c r="H49" s="87">
        <v>2.2000000000000002</v>
      </c>
      <c r="I49" s="88" t="s">
        <v>20</v>
      </c>
      <c r="J49">
        <v>0</v>
      </c>
      <c r="K49" s="14">
        <f t="shared" si="2"/>
        <v>0</v>
      </c>
      <c r="L49" s="14">
        <f t="shared" si="3"/>
        <v>59.699999999999989</v>
      </c>
    </row>
    <row r="50" spans="1:12">
      <c r="A50" s="60">
        <v>41147</v>
      </c>
      <c r="B50" s="4" t="s">
        <v>94</v>
      </c>
      <c r="C50" s="24" t="s">
        <v>95</v>
      </c>
      <c r="D50" s="24" t="s">
        <v>99</v>
      </c>
      <c r="E50" s="24" t="s">
        <v>184</v>
      </c>
      <c r="F50" s="24" t="s">
        <v>23</v>
      </c>
      <c r="G50" s="24">
        <v>1</v>
      </c>
      <c r="H50" s="25">
        <v>11</v>
      </c>
      <c r="I50" s="26" t="s">
        <v>130</v>
      </c>
      <c r="J50">
        <v>1</v>
      </c>
      <c r="K50" s="14">
        <f t="shared" si="2"/>
        <v>10</v>
      </c>
      <c r="L50" s="14">
        <f t="shared" si="3"/>
        <v>69.699999999999989</v>
      </c>
    </row>
    <row r="51" spans="1:12">
      <c r="A51" s="61">
        <v>41147</v>
      </c>
      <c r="B51" s="27" t="s">
        <v>155</v>
      </c>
      <c r="C51" s="27" t="s">
        <v>156</v>
      </c>
      <c r="D51" s="27" t="s">
        <v>163</v>
      </c>
      <c r="E51" s="27" t="s">
        <v>164</v>
      </c>
      <c r="F51" s="27" t="s">
        <v>23</v>
      </c>
      <c r="G51" s="27">
        <v>5</v>
      </c>
      <c r="H51" s="28">
        <v>2.6</v>
      </c>
      <c r="I51" s="29" t="s">
        <v>62</v>
      </c>
      <c r="J51">
        <v>-1</v>
      </c>
      <c r="K51" s="14">
        <f t="shared" si="2"/>
        <v>-5</v>
      </c>
      <c r="L51" s="14">
        <f t="shared" si="3"/>
        <v>64.699999999999989</v>
      </c>
    </row>
    <row r="52" spans="1:12">
      <c r="A52" s="61">
        <v>41148</v>
      </c>
      <c r="B52" s="6" t="s">
        <v>94</v>
      </c>
      <c r="C52" s="6" t="s">
        <v>95</v>
      </c>
      <c r="D52" s="6" t="s">
        <v>186</v>
      </c>
      <c r="E52" s="6" t="s">
        <v>185</v>
      </c>
      <c r="F52" s="6" t="s">
        <v>16</v>
      </c>
      <c r="G52" s="6">
        <v>3</v>
      </c>
      <c r="H52" s="12">
        <v>6.3</v>
      </c>
      <c r="I52" s="7" t="s">
        <v>131</v>
      </c>
      <c r="J52">
        <v>-1</v>
      </c>
      <c r="K52" s="14">
        <f t="shared" si="2"/>
        <v>-3</v>
      </c>
      <c r="L52" s="14">
        <f t="shared" si="3"/>
        <v>61.699999999999989</v>
      </c>
    </row>
    <row r="53" spans="1:12">
      <c r="A53" s="60">
        <v>41152</v>
      </c>
      <c r="B53" s="4" t="s">
        <v>51</v>
      </c>
      <c r="C53" s="4" t="s">
        <v>7</v>
      </c>
      <c r="D53" s="4" t="s">
        <v>218</v>
      </c>
      <c r="E53" s="4" t="s">
        <v>128</v>
      </c>
      <c r="F53" s="4" t="s">
        <v>23</v>
      </c>
      <c r="G53" s="4">
        <v>5</v>
      </c>
      <c r="H53" s="11">
        <v>3.35</v>
      </c>
      <c r="I53" s="5" t="s">
        <v>18</v>
      </c>
      <c r="J53">
        <v>1</v>
      </c>
      <c r="K53" s="14">
        <f t="shared" si="2"/>
        <v>11.75</v>
      </c>
      <c r="L53" s="14">
        <f t="shared" si="3"/>
        <v>73.449999999999989</v>
      </c>
    </row>
    <row r="54" spans="1:12">
      <c r="A54" s="58">
        <v>41152</v>
      </c>
      <c r="B54" s="21" t="s">
        <v>50</v>
      </c>
      <c r="C54" s="21" t="s">
        <v>142</v>
      </c>
      <c r="D54" s="21" t="s">
        <v>146</v>
      </c>
      <c r="E54" s="21" t="s">
        <v>207</v>
      </c>
      <c r="F54" s="21" t="s">
        <v>23</v>
      </c>
      <c r="G54" s="21">
        <v>5</v>
      </c>
      <c r="H54" s="22">
        <v>1.9</v>
      </c>
      <c r="I54" s="23" t="s">
        <v>62</v>
      </c>
      <c r="J54">
        <v>-1</v>
      </c>
      <c r="K54" s="14">
        <f t="shared" si="2"/>
        <v>-5</v>
      </c>
      <c r="L54" s="14">
        <f t="shared" si="3"/>
        <v>68.449999999999989</v>
      </c>
    </row>
    <row r="55" spans="1:12">
      <c r="A55" s="61">
        <v>41153</v>
      </c>
      <c r="B55" s="6" t="s">
        <v>94</v>
      </c>
      <c r="C55" s="27" t="s">
        <v>95</v>
      </c>
      <c r="D55" s="27" t="s">
        <v>96</v>
      </c>
      <c r="E55" s="27" t="s">
        <v>195</v>
      </c>
      <c r="F55" s="27" t="s">
        <v>16</v>
      </c>
      <c r="G55" s="27">
        <v>5</v>
      </c>
      <c r="H55" s="28">
        <v>3.95</v>
      </c>
      <c r="I55" s="29" t="s">
        <v>61</v>
      </c>
      <c r="J55">
        <v>-1</v>
      </c>
      <c r="K55" s="14">
        <f t="shared" si="2"/>
        <v>-5</v>
      </c>
      <c r="L55" s="14">
        <f t="shared" si="3"/>
        <v>63.449999999999989</v>
      </c>
    </row>
    <row r="56" spans="1:12">
      <c r="A56" s="61">
        <v>41153</v>
      </c>
      <c r="B56" s="27" t="s">
        <v>94</v>
      </c>
      <c r="C56" s="27" t="s">
        <v>95</v>
      </c>
      <c r="D56" s="27" t="s">
        <v>197</v>
      </c>
      <c r="E56" s="27" t="s">
        <v>97</v>
      </c>
      <c r="F56" s="27" t="s">
        <v>23</v>
      </c>
      <c r="G56" s="27">
        <v>5</v>
      </c>
      <c r="H56" s="28">
        <v>2.91</v>
      </c>
      <c r="I56" s="29" t="s">
        <v>62</v>
      </c>
      <c r="J56">
        <v>-1</v>
      </c>
      <c r="K56" s="14">
        <f t="shared" si="2"/>
        <v>-5</v>
      </c>
      <c r="L56" s="14">
        <f t="shared" si="3"/>
        <v>58.449999999999989</v>
      </c>
    </row>
    <row r="57" spans="1:12">
      <c r="A57" s="78">
        <v>41153</v>
      </c>
      <c r="B57" s="86" t="s">
        <v>94</v>
      </c>
      <c r="C57" s="86" t="s">
        <v>100</v>
      </c>
      <c r="D57" s="86" t="s">
        <v>178</v>
      </c>
      <c r="E57" s="86" t="s">
        <v>108</v>
      </c>
      <c r="F57" s="86" t="s">
        <v>25</v>
      </c>
      <c r="G57" s="86">
        <v>5</v>
      </c>
      <c r="H57" s="87">
        <v>3</v>
      </c>
      <c r="I57" s="88" t="s">
        <v>37</v>
      </c>
      <c r="J57">
        <v>0</v>
      </c>
      <c r="K57" s="14">
        <f t="shared" si="2"/>
        <v>0</v>
      </c>
      <c r="L57" s="14">
        <f t="shared" si="3"/>
        <v>58.449999999999989</v>
      </c>
    </row>
    <row r="58" spans="1:12">
      <c r="A58" s="56">
        <v>41153</v>
      </c>
      <c r="B58" s="24" t="s">
        <v>155</v>
      </c>
      <c r="C58" s="24" t="s">
        <v>165</v>
      </c>
      <c r="D58" s="24" t="s">
        <v>214</v>
      </c>
      <c r="E58" s="24" t="s">
        <v>215</v>
      </c>
      <c r="F58" s="24" t="s">
        <v>25</v>
      </c>
      <c r="G58" s="24">
        <v>5</v>
      </c>
      <c r="H58" s="25">
        <v>2.1</v>
      </c>
      <c r="I58" s="26" t="s">
        <v>187</v>
      </c>
      <c r="J58">
        <v>1</v>
      </c>
      <c r="K58" s="14">
        <f t="shared" si="2"/>
        <v>5.5</v>
      </c>
      <c r="L58" s="14">
        <f t="shared" si="3"/>
        <v>63.949999999999989</v>
      </c>
    </row>
    <row r="59" spans="1:12">
      <c r="A59" s="56">
        <v>41154</v>
      </c>
      <c r="B59" s="24" t="s">
        <v>94</v>
      </c>
      <c r="C59" s="24" t="s">
        <v>95</v>
      </c>
      <c r="D59" s="24" t="s">
        <v>204</v>
      </c>
      <c r="E59" s="24" t="s">
        <v>205</v>
      </c>
      <c r="F59" s="24" t="s">
        <v>23</v>
      </c>
      <c r="G59" s="24">
        <v>5</v>
      </c>
      <c r="H59" s="25">
        <v>2.2999999999999998</v>
      </c>
      <c r="I59" s="26" t="s">
        <v>134</v>
      </c>
      <c r="J59">
        <v>1</v>
      </c>
      <c r="K59" s="14">
        <f t="shared" si="2"/>
        <v>6.4999999999999991</v>
      </c>
      <c r="L59" s="14">
        <f t="shared" si="3"/>
        <v>70.449999999999989</v>
      </c>
    </row>
    <row r="60" spans="1:12">
      <c r="A60" s="58">
        <v>41154</v>
      </c>
      <c r="B60" s="21" t="s">
        <v>112</v>
      </c>
      <c r="C60" s="21" t="s">
        <v>111</v>
      </c>
      <c r="D60" s="21" t="s">
        <v>118</v>
      </c>
      <c r="E60" s="21" t="s">
        <v>113</v>
      </c>
      <c r="F60" s="21" t="s">
        <v>23</v>
      </c>
      <c r="G60" s="21">
        <v>3</v>
      </c>
      <c r="H60" s="22">
        <v>2.15</v>
      </c>
      <c r="I60" s="23" t="s">
        <v>222</v>
      </c>
      <c r="J60">
        <v>-1</v>
      </c>
      <c r="K60" s="14">
        <f t="shared" si="2"/>
        <v>-3</v>
      </c>
      <c r="L60" s="14">
        <f t="shared" si="3"/>
        <v>67.449999999999989</v>
      </c>
    </row>
    <row r="61" spans="1:12">
      <c r="A61" s="61">
        <v>41154</v>
      </c>
      <c r="B61" s="27" t="s">
        <v>155</v>
      </c>
      <c r="C61" s="27" t="s">
        <v>156</v>
      </c>
      <c r="D61" s="27" t="s">
        <v>158</v>
      </c>
      <c r="E61" s="27" t="s">
        <v>216</v>
      </c>
      <c r="F61" s="27" t="s">
        <v>23</v>
      </c>
      <c r="G61" s="27">
        <v>3</v>
      </c>
      <c r="H61" s="28">
        <v>5.48</v>
      </c>
      <c r="I61" s="29" t="s">
        <v>38</v>
      </c>
      <c r="J61">
        <v>-1</v>
      </c>
      <c r="K61" s="14">
        <f t="shared" si="2"/>
        <v>-3</v>
      </c>
      <c r="L61" s="14">
        <f t="shared" si="3"/>
        <v>64.449999999999989</v>
      </c>
    </row>
    <row r="62" spans="1:12">
      <c r="A62" s="61">
        <v>41160</v>
      </c>
      <c r="B62" s="27" t="s">
        <v>94</v>
      </c>
      <c r="C62" s="27" t="s">
        <v>100</v>
      </c>
      <c r="D62" s="27" t="s">
        <v>101</v>
      </c>
      <c r="E62" s="27" t="s">
        <v>178</v>
      </c>
      <c r="F62" s="27" t="s">
        <v>23</v>
      </c>
      <c r="G62" s="27">
        <v>5</v>
      </c>
      <c r="H62" s="28">
        <v>2.15</v>
      </c>
      <c r="I62" s="29" t="s">
        <v>37</v>
      </c>
      <c r="J62">
        <v>-1</v>
      </c>
      <c r="K62" s="14">
        <f t="shared" si="2"/>
        <v>-5</v>
      </c>
      <c r="L62" s="14">
        <f t="shared" si="3"/>
        <v>59.449999999999989</v>
      </c>
    </row>
    <row r="63" spans="1:12">
      <c r="A63" s="61">
        <v>41167</v>
      </c>
      <c r="B63" s="27" t="s">
        <v>51</v>
      </c>
      <c r="C63" s="27" t="s">
        <v>52</v>
      </c>
      <c r="D63" s="27" t="s">
        <v>168</v>
      </c>
      <c r="E63" s="27" t="s">
        <v>126</v>
      </c>
      <c r="F63" s="27" t="s">
        <v>23</v>
      </c>
      <c r="G63" s="27">
        <v>5</v>
      </c>
      <c r="H63" s="28">
        <v>3</v>
      </c>
      <c r="I63" s="29" t="s">
        <v>37</v>
      </c>
      <c r="J63">
        <v>-1</v>
      </c>
      <c r="K63" s="14">
        <f t="shared" si="2"/>
        <v>-5</v>
      </c>
      <c r="L63" s="14">
        <f t="shared" si="3"/>
        <v>54.449999999999989</v>
      </c>
    </row>
    <row r="64" spans="1:12">
      <c r="A64" s="58">
        <v>41167</v>
      </c>
      <c r="B64" s="21" t="s">
        <v>94</v>
      </c>
      <c r="C64" s="21" t="s">
        <v>95</v>
      </c>
      <c r="D64" s="21" t="s">
        <v>99</v>
      </c>
      <c r="E64" s="21" t="s">
        <v>233</v>
      </c>
      <c r="F64" s="21" t="s">
        <v>238</v>
      </c>
      <c r="G64" s="21">
        <v>1</v>
      </c>
      <c r="H64" s="22">
        <v>4</v>
      </c>
      <c r="I64" s="23" t="s">
        <v>38</v>
      </c>
      <c r="J64">
        <v>-1</v>
      </c>
      <c r="K64" s="14">
        <f t="shared" si="2"/>
        <v>-1</v>
      </c>
      <c r="L64" s="14">
        <f t="shared" si="3"/>
        <v>53.449999999999989</v>
      </c>
    </row>
    <row r="65" spans="1:12">
      <c r="A65" s="55">
        <v>41167</v>
      </c>
      <c r="B65" s="27" t="s">
        <v>94</v>
      </c>
      <c r="C65" s="27" t="s">
        <v>100</v>
      </c>
      <c r="D65" s="27" t="s">
        <v>236</v>
      </c>
      <c r="E65" s="27" t="s">
        <v>237</v>
      </c>
      <c r="F65" s="27" t="s">
        <v>25</v>
      </c>
      <c r="G65" s="27">
        <v>5</v>
      </c>
      <c r="H65" s="28">
        <v>2.5099999999999998</v>
      </c>
      <c r="I65" s="29" t="s">
        <v>130</v>
      </c>
      <c r="J65">
        <v>-1</v>
      </c>
      <c r="K65" s="14">
        <f t="shared" si="2"/>
        <v>-5</v>
      </c>
      <c r="L65" s="14">
        <f t="shared" si="3"/>
        <v>48.449999999999989</v>
      </c>
    </row>
    <row r="66" spans="1:12">
      <c r="A66" s="56">
        <v>41167</v>
      </c>
      <c r="B66" s="24" t="s">
        <v>94</v>
      </c>
      <c r="C66" s="24" t="s">
        <v>100</v>
      </c>
      <c r="D66" s="24" t="s">
        <v>105</v>
      </c>
      <c r="E66" s="24" t="s">
        <v>102</v>
      </c>
      <c r="F66" s="24" t="s">
        <v>16</v>
      </c>
      <c r="G66" s="24">
        <v>5</v>
      </c>
      <c r="H66" s="25">
        <v>3.45</v>
      </c>
      <c r="I66" s="26" t="s">
        <v>246</v>
      </c>
      <c r="J66">
        <v>1</v>
      </c>
      <c r="K66" s="14">
        <f t="shared" ref="K66:K97" si="4">IF(J66=0,0,IF(J66=-1,-G66,G66*(H66-1)))</f>
        <v>12.25</v>
      </c>
      <c r="L66" s="14">
        <f t="shared" ref="L66:L97" si="5">+K66+L65</f>
        <v>60.699999999999989</v>
      </c>
    </row>
    <row r="67" spans="1:12">
      <c r="A67" s="59">
        <v>41167</v>
      </c>
      <c r="B67" s="8" t="s">
        <v>94</v>
      </c>
      <c r="C67" s="8" t="s">
        <v>100</v>
      </c>
      <c r="D67" s="8" t="s">
        <v>107</v>
      </c>
      <c r="E67" s="8" t="s">
        <v>178</v>
      </c>
      <c r="F67" s="8" t="s">
        <v>23</v>
      </c>
      <c r="G67" s="8">
        <v>5</v>
      </c>
      <c r="H67" s="13">
        <v>2.4500000000000002</v>
      </c>
      <c r="I67" s="9" t="s">
        <v>61</v>
      </c>
      <c r="J67">
        <v>1</v>
      </c>
      <c r="K67" s="14">
        <f t="shared" si="4"/>
        <v>7.2500000000000009</v>
      </c>
      <c r="L67" s="14">
        <f t="shared" si="5"/>
        <v>67.949999999999989</v>
      </c>
    </row>
    <row r="68" spans="1:12">
      <c r="A68" s="60">
        <v>41167</v>
      </c>
      <c r="B68" s="4" t="s">
        <v>155</v>
      </c>
      <c r="C68" s="24" t="s">
        <v>165</v>
      </c>
      <c r="D68" s="24" t="s">
        <v>214</v>
      </c>
      <c r="E68" s="24" t="s">
        <v>240</v>
      </c>
      <c r="F68" s="24" t="s">
        <v>10</v>
      </c>
      <c r="G68" s="24">
        <v>5</v>
      </c>
      <c r="H68" s="25">
        <v>2.42</v>
      </c>
      <c r="I68" s="26" t="s">
        <v>61</v>
      </c>
      <c r="J68">
        <v>1</v>
      </c>
      <c r="K68" s="14">
        <f t="shared" si="4"/>
        <v>7.1</v>
      </c>
      <c r="L68" s="14">
        <f t="shared" si="5"/>
        <v>75.049999999999983</v>
      </c>
    </row>
    <row r="69" spans="1:12">
      <c r="A69" s="61">
        <v>41167</v>
      </c>
      <c r="B69" s="27" t="s">
        <v>155</v>
      </c>
      <c r="C69" s="27" t="s">
        <v>165</v>
      </c>
      <c r="D69" s="27" t="s">
        <v>232</v>
      </c>
      <c r="E69" s="27" t="s">
        <v>225</v>
      </c>
      <c r="F69" s="27" t="s">
        <v>16</v>
      </c>
      <c r="G69" s="27">
        <v>5</v>
      </c>
      <c r="H69" s="28">
        <v>4.59</v>
      </c>
      <c r="I69" s="29" t="s">
        <v>20</v>
      </c>
      <c r="J69">
        <v>-1</v>
      </c>
      <c r="K69" s="14">
        <f t="shared" si="4"/>
        <v>-5</v>
      </c>
      <c r="L69" s="14">
        <f t="shared" si="5"/>
        <v>70.049999999999983</v>
      </c>
    </row>
    <row r="70" spans="1:12">
      <c r="A70" s="55">
        <v>41168</v>
      </c>
      <c r="B70" s="27" t="s">
        <v>51</v>
      </c>
      <c r="C70" s="27" t="s">
        <v>52</v>
      </c>
      <c r="D70" s="27" t="s">
        <v>54</v>
      </c>
      <c r="E70" s="27" t="s">
        <v>169</v>
      </c>
      <c r="F70" s="27" t="s">
        <v>121</v>
      </c>
      <c r="G70" s="27">
        <v>1</v>
      </c>
      <c r="H70" s="28">
        <v>8</v>
      </c>
      <c r="I70" s="29" t="s">
        <v>61</v>
      </c>
      <c r="J70">
        <v>-1</v>
      </c>
      <c r="K70" s="14">
        <f t="shared" si="4"/>
        <v>-1</v>
      </c>
      <c r="L70" s="14">
        <f t="shared" si="5"/>
        <v>69.049999999999983</v>
      </c>
    </row>
    <row r="71" spans="1:12">
      <c r="A71" s="58">
        <v>41168</v>
      </c>
      <c r="B71" s="21" t="s">
        <v>50</v>
      </c>
      <c r="C71" s="21" t="s">
        <v>17</v>
      </c>
      <c r="D71" s="21" t="s">
        <v>32</v>
      </c>
      <c r="E71" s="21" t="s">
        <v>29</v>
      </c>
      <c r="F71" s="21" t="s">
        <v>16</v>
      </c>
      <c r="G71" s="21">
        <v>5</v>
      </c>
      <c r="H71" s="22">
        <v>7</v>
      </c>
      <c r="I71" s="23" t="s">
        <v>61</v>
      </c>
      <c r="J71">
        <v>-1</v>
      </c>
      <c r="K71" s="14">
        <f t="shared" si="4"/>
        <v>-5</v>
      </c>
      <c r="L71" s="14">
        <f t="shared" si="5"/>
        <v>64.049999999999983</v>
      </c>
    </row>
    <row r="72" spans="1:12">
      <c r="A72" s="61">
        <v>41168</v>
      </c>
      <c r="B72" s="27" t="s">
        <v>94</v>
      </c>
      <c r="C72" s="27" t="s">
        <v>100</v>
      </c>
      <c r="D72" s="27" t="s">
        <v>235</v>
      </c>
      <c r="E72" s="27" t="s">
        <v>110</v>
      </c>
      <c r="F72" s="27" t="s">
        <v>16</v>
      </c>
      <c r="G72" s="27">
        <v>5</v>
      </c>
      <c r="H72" s="12">
        <v>4.0599999999999996</v>
      </c>
      <c r="I72" s="7" t="s">
        <v>247</v>
      </c>
      <c r="J72">
        <v>-1</v>
      </c>
      <c r="K72" s="14">
        <f t="shared" si="4"/>
        <v>-5</v>
      </c>
      <c r="L72" s="14">
        <f t="shared" si="5"/>
        <v>59.049999999999983</v>
      </c>
    </row>
    <row r="73" spans="1:12">
      <c r="A73" s="59">
        <v>41168</v>
      </c>
      <c r="B73" s="8" t="s">
        <v>155</v>
      </c>
      <c r="C73" s="8" t="s">
        <v>156</v>
      </c>
      <c r="D73" s="8" t="s">
        <v>243</v>
      </c>
      <c r="E73" s="8" t="s">
        <v>160</v>
      </c>
      <c r="F73" s="8" t="s">
        <v>36</v>
      </c>
      <c r="G73" s="8">
        <v>5</v>
      </c>
      <c r="H73" s="13">
        <v>3.15</v>
      </c>
      <c r="I73" s="9" t="s">
        <v>63</v>
      </c>
      <c r="J73">
        <v>1</v>
      </c>
      <c r="K73" s="14">
        <f t="shared" si="4"/>
        <v>10.75</v>
      </c>
      <c r="L73" s="14">
        <f t="shared" si="5"/>
        <v>69.799999999999983</v>
      </c>
    </row>
    <row r="74" spans="1:12">
      <c r="A74" s="93">
        <v>41169</v>
      </c>
      <c r="B74" s="76" t="s">
        <v>112</v>
      </c>
      <c r="C74" s="76" t="s">
        <v>111</v>
      </c>
      <c r="D74" s="76" t="s">
        <v>175</v>
      </c>
      <c r="E74" s="76" t="s">
        <v>248</v>
      </c>
      <c r="F74" s="76" t="s">
        <v>25</v>
      </c>
      <c r="G74" s="76">
        <v>5</v>
      </c>
      <c r="H74" s="94">
        <v>4.8499999999999996</v>
      </c>
      <c r="I74" s="95" t="s">
        <v>19</v>
      </c>
      <c r="J74">
        <v>0</v>
      </c>
      <c r="K74" s="14">
        <f t="shared" si="4"/>
        <v>0</v>
      </c>
      <c r="L74" s="14">
        <f t="shared" si="5"/>
        <v>69.799999999999983</v>
      </c>
    </row>
    <row r="75" spans="1:12">
      <c r="A75" s="58">
        <v>41170</v>
      </c>
      <c r="B75" s="21" t="s">
        <v>112</v>
      </c>
      <c r="C75" s="21" t="s">
        <v>122</v>
      </c>
      <c r="D75" s="21" t="s">
        <v>255</v>
      </c>
      <c r="E75" s="21" t="s">
        <v>256</v>
      </c>
      <c r="F75" s="21" t="s">
        <v>16</v>
      </c>
      <c r="G75" s="21">
        <v>5</v>
      </c>
      <c r="H75" s="22">
        <v>8</v>
      </c>
      <c r="I75" s="23" t="s">
        <v>130</v>
      </c>
      <c r="J75">
        <v>-1</v>
      </c>
      <c r="K75" s="14">
        <f t="shared" si="4"/>
        <v>-5</v>
      </c>
      <c r="L75" s="14">
        <f t="shared" si="5"/>
        <v>64.799999999999983</v>
      </c>
    </row>
    <row r="76" spans="1:12">
      <c r="A76" s="61">
        <v>41170</v>
      </c>
      <c r="B76" s="6" t="s">
        <v>112</v>
      </c>
      <c r="C76" s="27" t="s">
        <v>122</v>
      </c>
      <c r="D76" s="27" t="s">
        <v>176</v>
      </c>
      <c r="E76" s="27" t="s">
        <v>252</v>
      </c>
      <c r="F76" s="27" t="s">
        <v>23</v>
      </c>
      <c r="G76" s="27">
        <v>5</v>
      </c>
      <c r="H76" s="28">
        <v>2.6</v>
      </c>
      <c r="I76" s="29" t="s">
        <v>63</v>
      </c>
      <c r="J76">
        <v>-1</v>
      </c>
      <c r="K76" s="14">
        <f t="shared" si="4"/>
        <v>-5</v>
      </c>
      <c r="L76" s="14">
        <f t="shared" si="5"/>
        <v>59.799999999999983</v>
      </c>
    </row>
    <row r="77" spans="1:12">
      <c r="A77" s="61">
        <v>41171</v>
      </c>
      <c r="B77" s="6" t="s">
        <v>112</v>
      </c>
      <c r="C77" s="6" t="s">
        <v>122</v>
      </c>
      <c r="D77" s="6" t="s">
        <v>254</v>
      </c>
      <c r="E77" s="6" t="s">
        <v>177</v>
      </c>
      <c r="F77" s="6" t="s">
        <v>23</v>
      </c>
      <c r="G77" s="6">
        <v>5</v>
      </c>
      <c r="H77" s="12">
        <v>2.4</v>
      </c>
      <c r="I77" s="7" t="s">
        <v>222</v>
      </c>
      <c r="J77">
        <v>-1</v>
      </c>
      <c r="K77" s="14">
        <f t="shared" si="4"/>
        <v>-5</v>
      </c>
      <c r="L77" s="14">
        <f t="shared" si="5"/>
        <v>54.799999999999983</v>
      </c>
    </row>
    <row r="78" spans="1:12">
      <c r="A78" s="61">
        <v>41174</v>
      </c>
      <c r="B78" s="6" t="s">
        <v>94</v>
      </c>
      <c r="C78" s="6" t="s">
        <v>95</v>
      </c>
      <c r="D78" s="27" t="s">
        <v>96</v>
      </c>
      <c r="E78" s="27" t="s">
        <v>99</v>
      </c>
      <c r="F78" s="27" t="s">
        <v>16</v>
      </c>
      <c r="G78" s="6">
        <v>5</v>
      </c>
      <c r="H78" s="12">
        <v>4.4000000000000004</v>
      </c>
      <c r="I78" s="7" t="s">
        <v>130</v>
      </c>
      <c r="J78">
        <v>-1</v>
      </c>
      <c r="K78" s="14">
        <f t="shared" si="4"/>
        <v>-5</v>
      </c>
      <c r="L78" s="14">
        <f t="shared" si="5"/>
        <v>49.799999999999983</v>
      </c>
    </row>
    <row r="79" spans="1:12">
      <c r="A79" s="58">
        <v>41174</v>
      </c>
      <c r="B79" s="21" t="s">
        <v>94</v>
      </c>
      <c r="C79" s="21" t="s">
        <v>100</v>
      </c>
      <c r="D79" s="21" t="s">
        <v>110</v>
      </c>
      <c r="E79" s="21" t="s">
        <v>103</v>
      </c>
      <c r="F79" s="21" t="s">
        <v>23</v>
      </c>
      <c r="G79" s="21">
        <v>5</v>
      </c>
      <c r="H79" s="22">
        <v>3.24</v>
      </c>
      <c r="I79" s="23" t="s">
        <v>19</v>
      </c>
      <c r="J79">
        <v>-1</v>
      </c>
      <c r="K79" s="14">
        <f t="shared" si="4"/>
        <v>-5</v>
      </c>
      <c r="L79" s="14">
        <f t="shared" si="5"/>
        <v>44.799999999999983</v>
      </c>
    </row>
    <row r="80" spans="1:12">
      <c r="A80" s="61">
        <v>41174</v>
      </c>
      <c r="B80" s="27" t="s">
        <v>94</v>
      </c>
      <c r="C80" s="27" t="s">
        <v>100</v>
      </c>
      <c r="D80" s="27" t="s">
        <v>102</v>
      </c>
      <c r="E80" s="27" t="s">
        <v>179</v>
      </c>
      <c r="F80" s="27" t="s">
        <v>16</v>
      </c>
      <c r="G80" s="27">
        <v>5</v>
      </c>
      <c r="H80" s="28">
        <v>2.6</v>
      </c>
      <c r="I80" s="29" t="s">
        <v>37</v>
      </c>
      <c r="J80">
        <v>-1</v>
      </c>
      <c r="K80" s="14">
        <f t="shared" si="4"/>
        <v>-5</v>
      </c>
      <c r="L80" s="14">
        <f t="shared" si="5"/>
        <v>39.799999999999983</v>
      </c>
    </row>
    <row r="81" spans="1:12">
      <c r="A81" s="60">
        <v>41174</v>
      </c>
      <c r="B81" s="24" t="s">
        <v>94</v>
      </c>
      <c r="C81" s="24" t="s">
        <v>100</v>
      </c>
      <c r="D81" s="24" t="s">
        <v>259</v>
      </c>
      <c r="E81" s="24" t="s">
        <v>104</v>
      </c>
      <c r="F81" s="24" t="s">
        <v>16</v>
      </c>
      <c r="G81" s="24">
        <v>5</v>
      </c>
      <c r="H81" s="25">
        <v>2.2999999999999998</v>
      </c>
      <c r="I81" s="26" t="s">
        <v>262</v>
      </c>
      <c r="J81">
        <v>1</v>
      </c>
      <c r="K81" s="14">
        <f t="shared" si="4"/>
        <v>6.4999999999999991</v>
      </c>
      <c r="L81" s="14">
        <f t="shared" si="5"/>
        <v>46.299999999999983</v>
      </c>
    </row>
    <row r="82" spans="1:12">
      <c r="A82" s="56">
        <v>41174</v>
      </c>
      <c r="B82" s="24" t="s">
        <v>94</v>
      </c>
      <c r="C82" s="24" t="s">
        <v>100</v>
      </c>
      <c r="D82" s="24" t="s">
        <v>237</v>
      </c>
      <c r="E82" s="24" t="s">
        <v>235</v>
      </c>
      <c r="F82" s="24" t="s">
        <v>23</v>
      </c>
      <c r="G82" s="24">
        <v>5</v>
      </c>
      <c r="H82" s="25">
        <v>2.1</v>
      </c>
      <c r="I82" s="26" t="s">
        <v>61</v>
      </c>
      <c r="J82">
        <v>1</v>
      </c>
      <c r="K82" s="14">
        <f t="shared" si="4"/>
        <v>5.5</v>
      </c>
      <c r="L82" s="14">
        <f t="shared" si="5"/>
        <v>51.799999999999983</v>
      </c>
    </row>
    <row r="83" spans="1:12">
      <c r="A83" s="59">
        <v>41175</v>
      </c>
      <c r="B83" s="8" t="s">
        <v>94</v>
      </c>
      <c r="C83" s="8" t="s">
        <v>95</v>
      </c>
      <c r="D83" s="8" t="s">
        <v>204</v>
      </c>
      <c r="E83" s="8" t="s">
        <v>261</v>
      </c>
      <c r="F83" s="8" t="s">
        <v>23</v>
      </c>
      <c r="G83" s="8">
        <v>5</v>
      </c>
      <c r="H83" s="13">
        <v>2.33</v>
      </c>
      <c r="I83" s="9" t="s">
        <v>130</v>
      </c>
      <c r="J83">
        <v>1</v>
      </c>
      <c r="K83" s="14">
        <f t="shared" si="4"/>
        <v>6.65</v>
      </c>
      <c r="L83" s="14">
        <f t="shared" si="5"/>
        <v>58.449999999999982</v>
      </c>
    </row>
    <row r="84" spans="1:12">
      <c r="A84" s="61">
        <v>41177</v>
      </c>
      <c r="B84" s="6" t="s">
        <v>155</v>
      </c>
      <c r="C84" s="27" t="s">
        <v>156</v>
      </c>
      <c r="D84" s="27" t="s">
        <v>157</v>
      </c>
      <c r="E84" s="27" t="s">
        <v>216</v>
      </c>
      <c r="F84" s="27" t="s">
        <v>16</v>
      </c>
      <c r="G84" s="27">
        <v>5</v>
      </c>
      <c r="H84" s="28">
        <v>2.15</v>
      </c>
      <c r="I84" s="29" t="s">
        <v>37</v>
      </c>
      <c r="J84">
        <v>-1</v>
      </c>
      <c r="K84" s="14">
        <f t="shared" si="4"/>
        <v>-5</v>
      </c>
      <c r="L84" s="14">
        <f t="shared" si="5"/>
        <v>53.449999999999982</v>
      </c>
    </row>
    <row r="85" spans="1:12">
      <c r="A85" s="60">
        <v>41178</v>
      </c>
      <c r="B85" s="4" t="s">
        <v>155</v>
      </c>
      <c r="C85" s="4" t="s">
        <v>156</v>
      </c>
      <c r="D85" s="4" t="s">
        <v>263</v>
      </c>
      <c r="E85" s="4" t="s">
        <v>161</v>
      </c>
      <c r="F85" s="4" t="s">
        <v>23</v>
      </c>
      <c r="G85" s="4">
        <v>5</v>
      </c>
      <c r="H85" s="11">
        <v>2.6</v>
      </c>
      <c r="I85" s="5" t="s">
        <v>18</v>
      </c>
      <c r="J85">
        <v>1</v>
      </c>
      <c r="K85" s="14">
        <f t="shared" si="4"/>
        <v>8</v>
      </c>
      <c r="L85" s="14">
        <f t="shared" si="5"/>
        <v>61.449999999999982</v>
      </c>
    </row>
    <row r="86" spans="1:12">
      <c r="A86" s="59">
        <v>41180</v>
      </c>
      <c r="B86" s="8" t="s">
        <v>51</v>
      </c>
      <c r="C86" s="8" t="s">
        <v>52</v>
      </c>
      <c r="D86" s="8" t="s">
        <v>53</v>
      </c>
      <c r="E86" s="8" t="s">
        <v>58</v>
      </c>
      <c r="F86" s="8" t="s">
        <v>23</v>
      </c>
      <c r="G86" s="8">
        <v>5</v>
      </c>
      <c r="H86" s="13">
        <v>2.85</v>
      </c>
      <c r="I86" s="9" t="s">
        <v>61</v>
      </c>
      <c r="J86">
        <v>1</v>
      </c>
      <c r="K86" s="14">
        <f t="shared" si="4"/>
        <v>9.25</v>
      </c>
      <c r="L86" s="14">
        <f t="shared" si="5"/>
        <v>70.699999999999989</v>
      </c>
    </row>
    <row r="87" spans="1:12">
      <c r="A87" s="61">
        <v>41180</v>
      </c>
      <c r="B87" s="6" t="s">
        <v>51</v>
      </c>
      <c r="C87" s="6" t="s">
        <v>7</v>
      </c>
      <c r="D87" s="6" t="s">
        <v>12</v>
      </c>
      <c r="E87" s="6" t="s">
        <v>21</v>
      </c>
      <c r="F87" s="6" t="s">
        <v>23</v>
      </c>
      <c r="G87" s="6">
        <v>5</v>
      </c>
      <c r="H87" s="12">
        <v>2.11</v>
      </c>
      <c r="I87" s="7" t="s">
        <v>37</v>
      </c>
      <c r="J87">
        <v>-1</v>
      </c>
      <c r="K87" s="14">
        <f t="shared" si="4"/>
        <v>-5</v>
      </c>
      <c r="L87" s="14">
        <f t="shared" si="5"/>
        <v>65.699999999999989</v>
      </c>
    </row>
    <row r="88" spans="1:12">
      <c r="A88" s="55">
        <v>41180</v>
      </c>
      <c r="B88" s="27" t="s">
        <v>51</v>
      </c>
      <c r="C88" s="27" t="s">
        <v>7</v>
      </c>
      <c r="D88" s="27" t="s">
        <v>9</v>
      </c>
      <c r="E88" s="27" t="s">
        <v>270</v>
      </c>
      <c r="F88" s="27" t="s">
        <v>23</v>
      </c>
      <c r="G88" s="27">
        <v>5</v>
      </c>
      <c r="H88" s="28">
        <v>2.42</v>
      </c>
      <c r="I88" s="29" t="s">
        <v>222</v>
      </c>
      <c r="J88">
        <v>-1</v>
      </c>
      <c r="K88" s="14">
        <f t="shared" si="4"/>
        <v>-5</v>
      </c>
      <c r="L88" s="14">
        <f t="shared" si="5"/>
        <v>60.699999999999989</v>
      </c>
    </row>
    <row r="89" spans="1:12">
      <c r="A89" s="61">
        <v>41181</v>
      </c>
      <c r="B89" s="6" t="s">
        <v>51</v>
      </c>
      <c r="C89" s="6" t="s">
        <v>52</v>
      </c>
      <c r="D89" s="6" t="s">
        <v>271</v>
      </c>
      <c r="E89" s="6" t="s">
        <v>272</v>
      </c>
      <c r="F89" s="6" t="s">
        <v>23</v>
      </c>
      <c r="G89" s="6">
        <v>5</v>
      </c>
      <c r="H89" s="12">
        <v>2.66</v>
      </c>
      <c r="I89" s="7" t="s">
        <v>20</v>
      </c>
      <c r="J89">
        <v>-1</v>
      </c>
      <c r="K89" s="14">
        <f t="shared" si="4"/>
        <v>-5</v>
      </c>
      <c r="L89" s="14">
        <f t="shared" si="5"/>
        <v>55.699999999999989</v>
      </c>
    </row>
    <row r="90" spans="1:12">
      <c r="A90" s="60">
        <v>41181</v>
      </c>
      <c r="B90" s="4" t="s">
        <v>51</v>
      </c>
      <c r="C90" s="24" t="s">
        <v>52</v>
      </c>
      <c r="D90" s="24" t="s">
        <v>169</v>
      </c>
      <c r="E90" s="24" t="s">
        <v>170</v>
      </c>
      <c r="F90" s="24" t="s">
        <v>23</v>
      </c>
      <c r="G90" s="24">
        <v>5</v>
      </c>
      <c r="H90" s="25">
        <v>2</v>
      </c>
      <c r="I90" s="26" t="s">
        <v>18</v>
      </c>
      <c r="J90">
        <v>1</v>
      </c>
      <c r="K90" s="14">
        <f t="shared" si="4"/>
        <v>5</v>
      </c>
      <c r="L90" s="14">
        <f t="shared" si="5"/>
        <v>60.699999999999989</v>
      </c>
    </row>
    <row r="91" spans="1:12">
      <c r="A91" s="59">
        <v>41181</v>
      </c>
      <c r="B91" s="8" t="s">
        <v>94</v>
      </c>
      <c r="C91" s="8" t="s">
        <v>95</v>
      </c>
      <c r="D91" s="8" t="s">
        <v>97</v>
      </c>
      <c r="E91" s="8" t="s">
        <v>181</v>
      </c>
      <c r="F91" s="8" t="s">
        <v>23</v>
      </c>
      <c r="G91" s="8">
        <v>5</v>
      </c>
      <c r="H91" s="13">
        <v>1.75</v>
      </c>
      <c r="I91" s="9" t="s">
        <v>131</v>
      </c>
      <c r="J91">
        <v>1</v>
      </c>
      <c r="K91" s="14">
        <f t="shared" si="4"/>
        <v>3.75</v>
      </c>
      <c r="L91" s="14">
        <f t="shared" si="5"/>
        <v>64.449999999999989</v>
      </c>
    </row>
    <row r="92" spans="1:12">
      <c r="A92" s="60">
        <v>41181</v>
      </c>
      <c r="B92" s="4" t="s">
        <v>94</v>
      </c>
      <c r="C92" s="4" t="s">
        <v>95</v>
      </c>
      <c r="D92" s="4" t="s">
        <v>261</v>
      </c>
      <c r="E92" s="4" t="s">
        <v>185</v>
      </c>
      <c r="F92" s="4" t="s">
        <v>23</v>
      </c>
      <c r="G92" s="4">
        <v>5</v>
      </c>
      <c r="H92" s="11">
        <v>2.42</v>
      </c>
      <c r="I92" s="5" t="s">
        <v>61</v>
      </c>
      <c r="J92">
        <v>1</v>
      </c>
      <c r="K92" s="14">
        <f t="shared" si="4"/>
        <v>7.1</v>
      </c>
      <c r="L92" s="14">
        <f t="shared" si="5"/>
        <v>71.549999999999983</v>
      </c>
    </row>
    <row r="93" spans="1:12">
      <c r="A93" s="59">
        <v>41181</v>
      </c>
      <c r="B93" s="8" t="s">
        <v>94</v>
      </c>
      <c r="C93" s="8" t="s">
        <v>100</v>
      </c>
      <c r="D93" s="8" t="s">
        <v>104</v>
      </c>
      <c r="E93" s="8" t="s">
        <v>224</v>
      </c>
      <c r="F93" s="8" t="s">
        <v>16</v>
      </c>
      <c r="G93" s="8">
        <v>5</v>
      </c>
      <c r="H93" s="13">
        <v>5</v>
      </c>
      <c r="I93" s="9" t="s">
        <v>64</v>
      </c>
      <c r="J93">
        <v>1</v>
      </c>
      <c r="K93" s="14">
        <f t="shared" si="4"/>
        <v>20</v>
      </c>
      <c r="L93" s="14">
        <f t="shared" si="5"/>
        <v>91.549999999999983</v>
      </c>
    </row>
    <row r="94" spans="1:12">
      <c r="A94" s="61">
        <v>41181</v>
      </c>
      <c r="B94" s="27" t="s">
        <v>94</v>
      </c>
      <c r="C94" s="27" t="s">
        <v>100</v>
      </c>
      <c r="D94" s="27" t="s">
        <v>266</v>
      </c>
      <c r="E94" s="27" t="s">
        <v>110</v>
      </c>
      <c r="F94" s="27" t="s">
        <v>16</v>
      </c>
      <c r="G94" s="27">
        <v>5</v>
      </c>
      <c r="H94" s="28">
        <v>4.63</v>
      </c>
      <c r="I94" s="29" t="s">
        <v>20</v>
      </c>
      <c r="J94">
        <v>-1</v>
      </c>
      <c r="K94" s="14">
        <f t="shared" si="4"/>
        <v>-5</v>
      </c>
      <c r="L94" s="14">
        <f t="shared" si="5"/>
        <v>86.549999999999983</v>
      </c>
    </row>
    <row r="95" spans="1:12">
      <c r="A95" s="60">
        <v>41181</v>
      </c>
      <c r="B95" s="24" t="s">
        <v>94</v>
      </c>
      <c r="C95" s="24" t="s">
        <v>100</v>
      </c>
      <c r="D95" s="24" t="s">
        <v>236</v>
      </c>
      <c r="E95" s="24" t="s">
        <v>102</v>
      </c>
      <c r="F95" s="24" t="s">
        <v>23</v>
      </c>
      <c r="G95" s="24">
        <v>5</v>
      </c>
      <c r="H95" s="25">
        <v>1.95</v>
      </c>
      <c r="I95" s="26" t="s">
        <v>18</v>
      </c>
      <c r="J95">
        <v>1</v>
      </c>
      <c r="K95" s="14">
        <f t="shared" si="4"/>
        <v>4.75</v>
      </c>
      <c r="L95" s="14">
        <f t="shared" si="5"/>
        <v>91.299999999999983</v>
      </c>
    </row>
    <row r="96" spans="1:12">
      <c r="A96" s="61">
        <v>41181</v>
      </c>
      <c r="B96" s="6" t="s">
        <v>112</v>
      </c>
      <c r="C96" s="6" t="s">
        <v>111</v>
      </c>
      <c r="D96" s="6" t="s">
        <v>281</v>
      </c>
      <c r="E96" s="6" t="s">
        <v>282</v>
      </c>
      <c r="F96" s="6" t="s">
        <v>121</v>
      </c>
      <c r="G96" s="6">
        <v>1</v>
      </c>
      <c r="H96" s="12">
        <v>7.5</v>
      </c>
      <c r="I96" s="7" t="s">
        <v>63</v>
      </c>
      <c r="J96">
        <v>-1</v>
      </c>
      <c r="K96" s="14">
        <f t="shared" si="4"/>
        <v>-1</v>
      </c>
      <c r="L96" s="14">
        <f t="shared" si="5"/>
        <v>90.299999999999983</v>
      </c>
    </row>
    <row r="97" spans="1:12">
      <c r="A97" s="59">
        <v>41182</v>
      </c>
      <c r="B97" s="8" t="s">
        <v>50</v>
      </c>
      <c r="C97" s="8" t="s">
        <v>17</v>
      </c>
      <c r="D97" s="8" t="s">
        <v>274</v>
      </c>
      <c r="E97" s="8" t="s">
        <v>34</v>
      </c>
      <c r="F97" s="8" t="s">
        <v>23</v>
      </c>
      <c r="G97" s="8">
        <v>5</v>
      </c>
      <c r="H97" s="13">
        <v>1.83</v>
      </c>
      <c r="I97" s="9" t="s">
        <v>135</v>
      </c>
      <c r="J97">
        <v>1</v>
      </c>
      <c r="K97" s="14">
        <f t="shared" si="4"/>
        <v>4.1500000000000004</v>
      </c>
      <c r="L97" s="14">
        <f t="shared" si="5"/>
        <v>94.449999999999989</v>
      </c>
    </row>
    <row r="98" spans="1:12">
      <c r="A98" s="55">
        <v>41182</v>
      </c>
      <c r="B98" s="27" t="s">
        <v>94</v>
      </c>
      <c r="C98" s="27" t="s">
        <v>95</v>
      </c>
      <c r="D98" s="27" t="s">
        <v>184</v>
      </c>
      <c r="E98" s="27" t="s">
        <v>267</v>
      </c>
      <c r="F98" s="27" t="s">
        <v>16</v>
      </c>
      <c r="G98" s="27">
        <v>0.5</v>
      </c>
      <c r="H98" s="28">
        <v>27.1</v>
      </c>
      <c r="I98" s="29" t="s">
        <v>291</v>
      </c>
      <c r="J98">
        <v>-1</v>
      </c>
      <c r="K98" s="14">
        <f t="shared" ref="K98:K129" si="6">IF(J98=0,0,IF(J98=-1,-G98,G98*(H98-1)))</f>
        <v>-0.5</v>
      </c>
      <c r="L98" s="14">
        <f t="shared" ref="L98:L129" si="7">+K98+L97</f>
        <v>93.949999999999989</v>
      </c>
    </row>
    <row r="99" spans="1:12">
      <c r="A99" s="60">
        <v>41182</v>
      </c>
      <c r="B99" s="4" t="s">
        <v>155</v>
      </c>
      <c r="C99" s="24" t="s">
        <v>156</v>
      </c>
      <c r="D99" s="24" t="s">
        <v>160</v>
      </c>
      <c r="E99" s="24" t="s">
        <v>289</v>
      </c>
      <c r="F99" s="24" t="s">
        <v>10</v>
      </c>
      <c r="G99" s="24">
        <v>5</v>
      </c>
      <c r="H99" s="25">
        <v>1.74</v>
      </c>
      <c r="I99" s="26" t="s">
        <v>131</v>
      </c>
      <c r="J99">
        <v>1</v>
      </c>
      <c r="K99" s="14">
        <f t="shared" si="6"/>
        <v>3.7</v>
      </c>
      <c r="L99" s="14">
        <f t="shared" si="7"/>
        <v>97.649999999999991</v>
      </c>
    </row>
    <row r="100" spans="1:12">
      <c r="A100" s="58">
        <v>41187</v>
      </c>
      <c r="B100" s="21" t="s">
        <v>51</v>
      </c>
      <c r="C100" s="21" t="s">
        <v>7</v>
      </c>
      <c r="D100" s="21" t="s">
        <v>15</v>
      </c>
      <c r="E100" s="21" t="s">
        <v>9</v>
      </c>
      <c r="F100" s="21" t="s">
        <v>16</v>
      </c>
      <c r="G100" s="21">
        <v>5</v>
      </c>
      <c r="H100" s="22">
        <v>3.87</v>
      </c>
      <c r="I100" s="23" t="s">
        <v>18</v>
      </c>
      <c r="J100">
        <v>-1</v>
      </c>
      <c r="K100" s="14">
        <f t="shared" si="6"/>
        <v>-5</v>
      </c>
      <c r="L100" s="14">
        <f t="shared" si="7"/>
        <v>92.649999999999991</v>
      </c>
    </row>
    <row r="101" spans="1:12">
      <c r="A101" s="109">
        <v>41187</v>
      </c>
      <c r="B101" s="110" t="s">
        <v>50</v>
      </c>
      <c r="C101" s="110" t="s">
        <v>17</v>
      </c>
      <c r="D101" s="110" t="s">
        <v>297</v>
      </c>
      <c r="E101" s="110" t="s">
        <v>33</v>
      </c>
      <c r="F101" s="110" t="s">
        <v>25</v>
      </c>
      <c r="G101" s="110">
        <v>5</v>
      </c>
      <c r="H101" s="111">
        <v>2.36</v>
      </c>
      <c r="I101" s="112" t="s">
        <v>20</v>
      </c>
      <c r="J101">
        <v>0</v>
      </c>
      <c r="K101" s="14">
        <f t="shared" si="6"/>
        <v>0</v>
      </c>
      <c r="L101" s="14">
        <f t="shared" si="7"/>
        <v>92.649999999999991</v>
      </c>
    </row>
    <row r="102" spans="1:12">
      <c r="A102" s="59">
        <v>41187</v>
      </c>
      <c r="B102" s="8" t="s">
        <v>94</v>
      </c>
      <c r="C102" s="8" t="s">
        <v>95</v>
      </c>
      <c r="D102" s="8" t="s">
        <v>96</v>
      </c>
      <c r="E102" s="8" t="s">
        <v>98</v>
      </c>
      <c r="F102" s="8" t="s">
        <v>10</v>
      </c>
      <c r="G102" s="8">
        <v>5</v>
      </c>
      <c r="H102" s="13">
        <v>1.94</v>
      </c>
      <c r="I102" s="9" t="s">
        <v>61</v>
      </c>
      <c r="J102">
        <v>1</v>
      </c>
      <c r="K102" s="14">
        <f t="shared" si="6"/>
        <v>4.6999999999999993</v>
      </c>
      <c r="L102" s="14">
        <f t="shared" si="7"/>
        <v>97.35</v>
      </c>
    </row>
    <row r="103" spans="1:12">
      <c r="A103" s="61">
        <v>41188</v>
      </c>
      <c r="B103" s="6" t="s">
        <v>51</v>
      </c>
      <c r="C103" s="6" t="s">
        <v>52</v>
      </c>
      <c r="D103" s="6" t="s">
        <v>58</v>
      </c>
      <c r="E103" s="6" t="s">
        <v>169</v>
      </c>
      <c r="F103" s="6" t="s">
        <v>121</v>
      </c>
      <c r="G103" s="6">
        <v>1</v>
      </c>
      <c r="H103" s="12">
        <v>9.5</v>
      </c>
      <c r="I103" s="7" t="s">
        <v>61</v>
      </c>
      <c r="J103">
        <v>-1</v>
      </c>
      <c r="K103" s="14">
        <f t="shared" si="6"/>
        <v>-1</v>
      </c>
      <c r="L103" s="14">
        <f t="shared" si="7"/>
        <v>96.35</v>
      </c>
    </row>
    <row r="104" spans="1:12">
      <c r="A104" s="58">
        <v>41188</v>
      </c>
      <c r="B104" s="21" t="s">
        <v>51</v>
      </c>
      <c r="C104" s="21" t="s">
        <v>52</v>
      </c>
      <c r="D104" s="21" t="s">
        <v>56</v>
      </c>
      <c r="E104" s="21" t="s">
        <v>299</v>
      </c>
      <c r="F104" s="21" t="s">
        <v>25</v>
      </c>
      <c r="G104" s="21">
        <v>5</v>
      </c>
      <c r="H104" s="22">
        <v>4.0999999999999996</v>
      </c>
      <c r="I104" s="23" t="s">
        <v>134</v>
      </c>
      <c r="J104">
        <v>-1</v>
      </c>
      <c r="K104" s="14">
        <f t="shared" si="6"/>
        <v>-5</v>
      </c>
      <c r="L104" s="14">
        <f t="shared" si="7"/>
        <v>91.35</v>
      </c>
    </row>
    <row r="105" spans="1:12">
      <c r="A105" s="61">
        <v>41188</v>
      </c>
      <c r="B105" s="27" t="s">
        <v>50</v>
      </c>
      <c r="C105" s="27" t="s">
        <v>142</v>
      </c>
      <c r="D105" s="27" t="s">
        <v>150</v>
      </c>
      <c r="E105" s="27" t="s">
        <v>294</v>
      </c>
      <c r="F105" s="27" t="s">
        <v>36</v>
      </c>
      <c r="G105" s="27">
        <v>5</v>
      </c>
      <c r="H105" s="28">
        <v>3.05</v>
      </c>
      <c r="I105" s="29" t="s">
        <v>133</v>
      </c>
      <c r="J105">
        <v>-1</v>
      </c>
      <c r="K105" s="14">
        <f t="shared" si="6"/>
        <v>-5</v>
      </c>
      <c r="L105" s="14">
        <f t="shared" si="7"/>
        <v>86.35</v>
      </c>
    </row>
    <row r="106" spans="1:12">
      <c r="A106" s="60">
        <v>41188</v>
      </c>
      <c r="B106" s="4" t="s">
        <v>94</v>
      </c>
      <c r="C106" s="4" t="s">
        <v>95</v>
      </c>
      <c r="D106" s="4" t="s">
        <v>181</v>
      </c>
      <c r="E106" s="4" t="s">
        <v>261</v>
      </c>
      <c r="F106" s="4" t="s">
        <v>23</v>
      </c>
      <c r="G106" s="4">
        <v>5</v>
      </c>
      <c r="H106" s="11">
        <v>2.09</v>
      </c>
      <c r="I106" s="5" t="s">
        <v>61</v>
      </c>
      <c r="J106">
        <v>1</v>
      </c>
      <c r="K106" s="14">
        <f t="shared" si="6"/>
        <v>5.4499999999999993</v>
      </c>
      <c r="L106" s="14">
        <f t="shared" si="7"/>
        <v>91.8</v>
      </c>
    </row>
    <row r="107" spans="1:12">
      <c r="A107" s="61">
        <v>41188</v>
      </c>
      <c r="B107" s="27" t="s">
        <v>94</v>
      </c>
      <c r="C107" s="27" t="s">
        <v>100</v>
      </c>
      <c r="D107" s="27" t="s">
        <v>110</v>
      </c>
      <c r="E107" s="27" t="s">
        <v>304</v>
      </c>
      <c r="F107" s="27" t="s">
        <v>23</v>
      </c>
      <c r="G107" s="27">
        <v>5</v>
      </c>
      <c r="H107" s="28">
        <v>2.4</v>
      </c>
      <c r="I107" s="29" t="s">
        <v>64</v>
      </c>
      <c r="J107">
        <v>-1</v>
      </c>
      <c r="K107" s="14">
        <f t="shared" si="6"/>
        <v>-5</v>
      </c>
      <c r="L107" s="14">
        <f t="shared" si="7"/>
        <v>86.8</v>
      </c>
    </row>
    <row r="108" spans="1:12">
      <c r="A108" s="59">
        <v>41188</v>
      </c>
      <c r="B108" s="8" t="s">
        <v>94</v>
      </c>
      <c r="C108" s="8" t="s">
        <v>100</v>
      </c>
      <c r="D108" s="8" t="s">
        <v>237</v>
      </c>
      <c r="E108" s="8" t="s">
        <v>266</v>
      </c>
      <c r="F108" s="8" t="s">
        <v>23</v>
      </c>
      <c r="G108" s="8">
        <v>5</v>
      </c>
      <c r="H108" s="13">
        <v>2.52</v>
      </c>
      <c r="I108" s="9" t="s">
        <v>130</v>
      </c>
      <c r="J108">
        <v>1</v>
      </c>
      <c r="K108" s="14">
        <f t="shared" si="6"/>
        <v>7.6</v>
      </c>
      <c r="L108" s="14">
        <f t="shared" si="7"/>
        <v>94.399999999999991</v>
      </c>
    </row>
    <row r="109" spans="1:12">
      <c r="A109" s="61">
        <v>41188</v>
      </c>
      <c r="B109" s="6" t="s">
        <v>112</v>
      </c>
      <c r="C109" s="6" t="s">
        <v>122</v>
      </c>
      <c r="D109" s="27" t="s">
        <v>307</v>
      </c>
      <c r="E109" s="27" t="s">
        <v>308</v>
      </c>
      <c r="F109" s="27" t="s">
        <v>23</v>
      </c>
      <c r="G109" s="27">
        <v>5</v>
      </c>
      <c r="H109" s="12">
        <v>2.2000000000000002</v>
      </c>
      <c r="I109" s="7" t="s">
        <v>62</v>
      </c>
      <c r="J109">
        <v>-1</v>
      </c>
      <c r="K109" s="14">
        <f t="shared" si="6"/>
        <v>-5</v>
      </c>
      <c r="L109" s="14">
        <f t="shared" si="7"/>
        <v>89.399999999999991</v>
      </c>
    </row>
    <row r="110" spans="1:12">
      <c r="A110" s="59">
        <v>41188</v>
      </c>
      <c r="B110" s="8" t="s">
        <v>112</v>
      </c>
      <c r="C110" s="8" t="s">
        <v>122</v>
      </c>
      <c r="D110" s="8" t="s">
        <v>176</v>
      </c>
      <c r="E110" s="8" t="s">
        <v>256</v>
      </c>
      <c r="F110" s="8" t="s">
        <v>23</v>
      </c>
      <c r="G110" s="8">
        <v>5</v>
      </c>
      <c r="H110" s="13">
        <v>2</v>
      </c>
      <c r="I110" s="9" t="s">
        <v>18</v>
      </c>
      <c r="J110">
        <v>1</v>
      </c>
      <c r="K110" s="14">
        <f t="shared" si="6"/>
        <v>5</v>
      </c>
      <c r="L110" s="14">
        <f t="shared" si="7"/>
        <v>94.399999999999991</v>
      </c>
    </row>
    <row r="111" spans="1:12">
      <c r="A111" s="93">
        <v>41189</v>
      </c>
      <c r="B111" s="76" t="s">
        <v>51</v>
      </c>
      <c r="C111" s="76" t="s">
        <v>52</v>
      </c>
      <c r="D111" s="76" t="s">
        <v>170</v>
      </c>
      <c r="E111" s="76" t="s">
        <v>126</v>
      </c>
      <c r="F111" s="76" t="s">
        <v>10</v>
      </c>
      <c r="G111" s="76">
        <v>5</v>
      </c>
      <c r="H111" s="94">
        <v>2.75</v>
      </c>
      <c r="I111" s="95" t="s">
        <v>20</v>
      </c>
      <c r="J111">
        <v>0</v>
      </c>
      <c r="K111" s="14">
        <f t="shared" si="6"/>
        <v>0</v>
      </c>
      <c r="L111" s="14">
        <f t="shared" si="7"/>
        <v>94.399999999999991</v>
      </c>
    </row>
    <row r="112" spans="1:12">
      <c r="A112" s="56">
        <v>41189</v>
      </c>
      <c r="B112" s="24" t="s">
        <v>50</v>
      </c>
      <c r="C112" s="24" t="s">
        <v>142</v>
      </c>
      <c r="D112" s="24" t="s">
        <v>296</v>
      </c>
      <c r="E112" s="24" t="s">
        <v>147</v>
      </c>
      <c r="F112" s="24" t="s">
        <v>10</v>
      </c>
      <c r="G112" s="24">
        <v>5</v>
      </c>
      <c r="H112" s="25">
        <v>1.7</v>
      </c>
      <c r="I112" s="26" t="s">
        <v>61</v>
      </c>
      <c r="J112">
        <v>1</v>
      </c>
      <c r="K112" s="14">
        <f t="shared" si="6"/>
        <v>3.5</v>
      </c>
      <c r="L112" s="14">
        <f t="shared" si="7"/>
        <v>97.899999999999991</v>
      </c>
    </row>
    <row r="113" spans="1:12">
      <c r="A113" s="59">
        <v>41189</v>
      </c>
      <c r="B113" s="8" t="s">
        <v>50</v>
      </c>
      <c r="C113" s="8" t="s">
        <v>17</v>
      </c>
      <c r="D113" s="8" t="s">
        <v>42</v>
      </c>
      <c r="E113" s="8" t="s">
        <v>29</v>
      </c>
      <c r="F113" s="8" t="s">
        <v>23</v>
      </c>
      <c r="G113" s="8">
        <v>5</v>
      </c>
      <c r="H113" s="13">
        <v>2.57</v>
      </c>
      <c r="I113" s="9" t="s">
        <v>18</v>
      </c>
      <c r="J113">
        <v>1</v>
      </c>
      <c r="K113" s="14">
        <f t="shared" si="6"/>
        <v>7.85</v>
      </c>
      <c r="L113" s="14">
        <f t="shared" si="7"/>
        <v>105.74999999999999</v>
      </c>
    </row>
    <row r="114" spans="1:12">
      <c r="A114" s="60">
        <v>41189</v>
      </c>
      <c r="B114" s="24" t="s">
        <v>94</v>
      </c>
      <c r="C114" s="24" t="s">
        <v>95</v>
      </c>
      <c r="D114" s="4" t="s">
        <v>204</v>
      </c>
      <c r="E114" s="24" t="s">
        <v>303</v>
      </c>
      <c r="F114" s="24" t="s">
        <v>23</v>
      </c>
      <c r="G114" s="24">
        <v>5</v>
      </c>
      <c r="H114" s="25">
        <v>3.7</v>
      </c>
      <c r="I114" s="26" t="s">
        <v>18</v>
      </c>
      <c r="J114">
        <v>1</v>
      </c>
      <c r="K114" s="14">
        <f t="shared" si="6"/>
        <v>13.5</v>
      </c>
      <c r="L114" s="14">
        <f t="shared" si="7"/>
        <v>119.24999999999999</v>
      </c>
    </row>
    <row r="115" spans="1:12">
      <c r="A115" s="55">
        <v>41195</v>
      </c>
      <c r="B115" s="27" t="s">
        <v>94</v>
      </c>
      <c r="C115" s="27" t="s">
        <v>100</v>
      </c>
      <c r="D115" s="27" t="s">
        <v>103</v>
      </c>
      <c r="E115" s="27" t="s">
        <v>102</v>
      </c>
      <c r="F115" s="27" t="s">
        <v>16</v>
      </c>
      <c r="G115" s="27">
        <v>5</v>
      </c>
      <c r="H115" s="28">
        <v>7.21</v>
      </c>
      <c r="I115" s="29" t="s">
        <v>20</v>
      </c>
      <c r="J115">
        <v>-1</v>
      </c>
      <c r="K115" s="14">
        <f t="shared" si="6"/>
        <v>-5</v>
      </c>
      <c r="L115" s="14">
        <f t="shared" si="7"/>
        <v>114.24999999999999</v>
      </c>
    </row>
    <row r="116" spans="1:12">
      <c r="A116" s="61">
        <v>41196</v>
      </c>
      <c r="B116" s="6" t="s">
        <v>155</v>
      </c>
      <c r="C116" s="6" t="s">
        <v>165</v>
      </c>
      <c r="D116" s="6" t="s">
        <v>226</v>
      </c>
      <c r="E116" s="6" t="s">
        <v>316</v>
      </c>
      <c r="F116" s="6" t="s">
        <v>10</v>
      </c>
      <c r="G116" s="6">
        <v>5</v>
      </c>
      <c r="H116" s="12">
        <v>2</v>
      </c>
      <c r="I116" s="7" t="s">
        <v>222</v>
      </c>
      <c r="J116">
        <v>-1</v>
      </c>
      <c r="K116" s="14">
        <f t="shared" si="6"/>
        <v>-5</v>
      </c>
      <c r="L116" s="14">
        <f t="shared" si="7"/>
        <v>109.24999999999999</v>
      </c>
    </row>
    <row r="117" spans="1:12">
      <c r="A117" s="58">
        <v>41196</v>
      </c>
      <c r="B117" s="21" t="s">
        <v>155</v>
      </c>
      <c r="C117" s="21" t="s">
        <v>165</v>
      </c>
      <c r="D117" s="21" t="s">
        <v>317</v>
      </c>
      <c r="E117" s="21" t="s">
        <v>166</v>
      </c>
      <c r="F117" s="21" t="s">
        <v>23</v>
      </c>
      <c r="G117" s="21">
        <v>5</v>
      </c>
      <c r="H117" s="22">
        <v>2.35</v>
      </c>
      <c r="I117" s="23" t="s">
        <v>190</v>
      </c>
      <c r="J117">
        <v>-1</v>
      </c>
      <c r="K117" s="14">
        <f t="shared" si="6"/>
        <v>-5</v>
      </c>
      <c r="L117" s="14">
        <f t="shared" si="7"/>
        <v>104.24999999999999</v>
      </c>
    </row>
    <row r="118" spans="1:12">
      <c r="A118" s="61">
        <v>41197</v>
      </c>
      <c r="B118" s="27" t="s">
        <v>94</v>
      </c>
      <c r="C118" s="27" t="s">
        <v>100</v>
      </c>
      <c r="D118" s="27" t="s">
        <v>104</v>
      </c>
      <c r="E118" s="27" t="s">
        <v>110</v>
      </c>
      <c r="F118" s="27" t="s">
        <v>16</v>
      </c>
      <c r="G118" s="27">
        <v>5</v>
      </c>
      <c r="H118" s="28">
        <v>4.1500000000000004</v>
      </c>
      <c r="I118" s="29" t="s">
        <v>134</v>
      </c>
      <c r="J118">
        <v>-1</v>
      </c>
      <c r="K118" s="14">
        <f t="shared" si="6"/>
        <v>-5</v>
      </c>
      <c r="L118" s="14">
        <f t="shared" si="7"/>
        <v>99.249999999999986</v>
      </c>
    </row>
    <row r="119" spans="1:12">
      <c r="A119" s="59">
        <v>41202</v>
      </c>
      <c r="B119" s="8" t="s">
        <v>94</v>
      </c>
      <c r="C119" s="8" t="s">
        <v>95</v>
      </c>
      <c r="D119" s="8" t="s">
        <v>303</v>
      </c>
      <c r="E119" s="8" t="s">
        <v>185</v>
      </c>
      <c r="F119" s="8" t="s">
        <v>23</v>
      </c>
      <c r="G119" s="8">
        <v>5</v>
      </c>
      <c r="H119" s="13">
        <v>1.73</v>
      </c>
      <c r="I119" s="9" t="s">
        <v>134</v>
      </c>
      <c r="J119">
        <v>1</v>
      </c>
      <c r="K119" s="14">
        <f t="shared" si="6"/>
        <v>3.65</v>
      </c>
      <c r="L119" s="14">
        <f t="shared" si="7"/>
        <v>102.89999999999999</v>
      </c>
    </row>
    <row r="120" spans="1:12">
      <c r="A120" s="61">
        <v>41203</v>
      </c>
      <c r="B120" s="6" t="s">
        <v>94</v>
      </c>
      <c r="C120" s="6" t="s">
        <v>95</v>
      </c>
      <c r="D120" s="6" t="s">
        <v>261</v>
      </c>
      <c r="E120" s="6" t="s">
        <v>186</v>
      </c>
      <c r="F120" s="6" t="s">
        <v>10</v>
      </c>
      <c r="G120" s="6">
        <v>5</v>
      </c>
      <c r="H120" s="12">
        <v>2.74</v>
      </c>
      <c r="I120" s="7" t="s">
        <v>62</v>
      </c>
      <c r="J120">
        <v>-1</v>
      </c>
      <c r="K120" s="14">
        <f t="shared" si="6"/>
        <v>-5</v>
      </c>
      <c r="L120" s="14">
        <f t="shared" si="7"/>
        <v>97.899999999999991</v>
      </c>
    </row>
    <row r="121" spans="1:12">
      <c r="A121" s="61">
        <v>41203</v>
      </c>
      <c r="B121" s="27" t="s">
        <v>94</v>
      </c>
      <c r="C121" s="27" t="s">
        <v>95</v>
      </c>
      <c r="D121" s="27" t="s">
        <v>195</v>
      </c>
      <c r="E121" s="27" t="s">
        <v>181</v>
      </c>
      <c r="F121" s="27" t="s">
        <v>23</v>
      </c>
      <c r="G121" s="27">
        <v>5</v>
      </c>
      <c r="H121" s="28">
        <v>2.1</v>
      </c>
      <c r="I121" s="29" t="s">
        <v>37</v>
      </c>
      <c r="J121">
        <v>-1</v>
      </c>
      <c r="K121" s="14">
        <f t="shared" si="6"/>
        <v>-5</v>
      </c>
      <c r="L121" s="14">
        <f t="shared" si="7"/>
        <v>92.899999999999991</v>
      </c>
    </row>
    <row r="122" spans="1:12">
      <c r="A122" s="61">
        <v>41209</v>
      </c>
      <c r="B122" s="6" t="s">
        <v>94</v>
      </c>
      <c r="C122" s="6" t="s">
        <v>95</v>
      </c>
      <c r="D122" s="6" t="s">
        <v>182</v>
      </c>
      <c r="E122" s="6" t="s">
        <v>233</v>
      </c>
      <c r="F122" s="6" t="s">
        <v>323</v>
      </c>
      <c r="G122" s="6">
        <v>1</v>
      </c>
      <c r="H122" s="12">
        <v>4.5999999999999996</v>
      </c>
      <c r="I122" s="7" t="s">
        <v>132</v>
      </c>
      <c r="J122">
        <v>-1</v>
      </c>
      <c r="K122" s="14">
        <f t="shared" si="6"/>
        <v>-1</v>
      </c>
      <c r="L122" s="14">
        <f t="shared" si="7"/>
        <v>91.899999999999991</v>
      </c>
    </row>
    <row r="123" spans="1:12">
      <c r="A123" s="58">
        <v>41209</v>
      </c>
      <c r="B123" s="21" t="s">
        <v>94</v>
      </c>
      <c r="C123" s="21" t="s">
        <v>100</v>
      </c>
      <c r="D123" s="21" t="s">
        <v>304</v>
      </c>
      <c r="E123" s="21" t="s">
        <v>102</v>
      </c>
      <c r="F123" s="21" t="s">
        <v>36</v>
      </c>
      <c r="G123" s="21">
        <v>5</v>
      </c>
      <c r="H123" s="22">
        <v>2.4</v>
      </c>
      <c r="I123" s="23" t="s">
        <v>18</v>
      </c>
      <c r="J123">
        <v>-1</v>
      </c>
      <c r="K123" s="14">
        <f t="shared" si="6"/>
        <v>-5</v>
      </c>
      <c r="L123" s="14">
        <f t="shared" si="7"/>
        <v>86.899999999999991</v>
      </c>
    </row>
    <row r="124" spans="1:12">
      <c r="A124" s="61">
        <v>41210</v>
      </c>
      <c r="B124" s="27" t="s">
        <v>94</v>
      </c>
      <c r="C124" s="27" t="s">
        <v>95</v>
      </c>
      <c r="D124" s="27" t="s">
        <v>180</v>
      </c>
      <c r="E124" s="27" t="s">
        <v>184</v>
      </c>
      <c r="F124" s="27" t="s">
        <v>323</v>
      </c>
      <c r="G124" s="27">
        <v>1</v>
      </c>
      <c r="H124" s="28">
        <v>3.25</v>
      </c>
      <c r="I124" s="29" t="s">
        <v>132</v>
      </c>
      <c r="J124">
        <v>-1</v>
      </c>
      <c r="K124" s="14">
        <f t="shared" si="6"/>
        <v>-1</v>
      </c>
      <c r="L124" s="14">
        <f t="shared" si="7"/>
        <v>85.899999999999991</v>
      </c>
    </row>
    <row r="125" spans="1:12">
      <c r="A125" s="58">
        <v>41210</v>
      </c>
      <c r="B125" s="21" t="s">
        <v>94</v>
      </c>
      <c r="C125" s="21" t="s">
        <v>100</v>
      </c>
      <c r="D125" s="21" t="s">
        <v>235</v>
      </c>
      <c r="E125" s="21" t="s">
        <v>178</v>
      </c>
      <c r="F125" s="21" t="s">
        <v>36</v>
      </c>
      <c r="G125" s="21">
        <v>5</v>
      </c>
      <c r="H125" s="22">
        <v>2.19</v>
      </c>
      <c r="I125" s="23" t="s">
        <v>135</v>
      </c>
      <c r="J125">
        <v>-1</v>
      </c>
      <c r="K125" s="14">
        <f t="shared" si="6"/>
        <v>-5</v>
      </c>
      <c r="L125" s="14">
        <f t="shared" si="7"/>
        <v>80.899999999999991</v>
      </c>
    </row>
    <row r="126" spans="1:12">
      <c r="A126" s="63">
        <v>41210</v>
      </c>
      <c r="B126" s="45" t="s">
        <v>94</v>
      </c>
      <c r="C126" s="45" t="s">
        <v>100</v>
      </c>
      <c r="D126" s="45" t="s">
        <v>224</v>
      </c>
      <c r="E126" s="45" t="s">
        <v>106</v>
      </c>
      <c r="F126" s="45" t="s">
        <v>23</v>
      </c>
      <c r="G126" s="45">
        <v>5</v>
      </c>
      <c r="H126" s="46">
        <v>2.15</v>
      </c>
      <c r="I126" s="47" t="s">
        <v>18</v>
      </c>
      <c r="J126">
        <v>1</v>
      </c>
      <c r="K126" s="14">
        <f t="shared" si="6"/>
        <v>5.75</v>
      </c>
      <c r="L126" s="14">
        <f t="shared" si="7"/>
        <v>86.649999999999991</v>
      </c>
    </row>
    <row r="127" spans="1:12">
      <c r="A127" s="55">
        <v>41210</v>
      </c>
      <c r="B127" s="27" t="s">
        <v>94</v>
      </c>
      <c r="C127" s="27" t="s">
        <v>100</v>
      </c>
      <c r="D127" s="27" t="s">
        <v>179</v>
      </c>
      <c r="E127" s="27" t="s">
        <v>109</v>
      </c>
      <c r="F127" s="27" t="s">
        <v>25</v>
      </c>
      <c r="G127" s="27">
        <v>5</v>
      </c>
      <c r="H127" s="28">
        <v>4.4000000000000004</v>
      </c>
      <c r="I127" s="29" t="s">
        <v>18</v>
      </c>
      <c r="J127">
        <v>-1</v>
      </c>
      <c r="K127" s="14">
        <f t="shared" si="6"/>
        <v>-5</v>
      </c>
      <c r="L127" s="14">
        <f t="shared" si="7"/>
        <v>81.649999999999991</v>
      </c>
    </row>
    <row r="128" spans="1:12">
      <c r="A128" s="58">
        <v>41217</v>
      </c>
      <c r="B128" s="21" t="s">
        <v>94</v>
      </c>
      <c r="C128" s="21" t="s">
        <v>95</v>
      </c>
      <c r="D128" s="21" t="s">
        <v>183</v>
      </c>
      <c r="E128" s="21" t="s">
        <v>185</v>
      </c>
      <c r="F128" s="21" t="s">
        <v>10</v>
      </c>
      <c r="G128" s="21">
        <v>5</v>
      </c>
      <c r="H128" s="22">
        <v>1.84</v>
      </c>
      <c r="I128" s="23" t="s">
        <v>64</v>
      </c>
      <c r="J128">
        <v>-1</v>
      </c>
      <c r="K128" s="14">
        <f t="shared" si="6"/>
        <v>-5</v>
      </c>
      <c r="L128" s="14">
        <f t="shared" si="7"/>
        <v>76.649999999999991</v>
      </c>
    </row>
    <row r="129" spans="1:12">
      <c r="A129" s="68">
        <v>41217</v>
      </c>
      <c r="B129" s="69" t="s">
        <v>94</v>
      </c>
      <c r="C129" s="69" t="s">
        <v>95</v>
      </c>
      <c r="D129" s="69" t="s">
        <v>98</v>
      </c>
      <c r="E129" s="69" t="s">
        <v>204</v>
      </c>
      <c r="F129" s="69" t="s">
        <v>327</v>
      </c>
      <c r="G129" s="69">
        <v>5</v>
      </c>
      <c r="H129" s="73">
        <v>1.86</v>
      </c>
      <c r="I129" s="75" t="s">
        <v>37</v>
      </c>
      <c r="J129">
        <v>-1</v>
      </c>
      <c r="K129" s="14">
        <f t="shared" si="6"/>
        <v>-5</v>
      </c>
      <c r="L129" s="14">
        <f t="shared" si="7"/>
        <v>71.649999999999991</v>
      </c>
    </row>
    <row r="130" spans="1:12">
      <c r="A130" s="61">
        <v>41217</v>
      </c>
      <c r="B130" s="6" t="s">
        <v>94</v>
      </c>
      <c r="C130" s="6" t="s">
        <v>100</v>
      </c>
      <c r="D130" s="6" t="s">
        <v>106</v>
      </c>
      <c r="E130" s="6" t="s">
        <v>107</v>
      </c>
      <c r="F130" s="6" t="s">
        <v>23</v>
      </c>
      <c r="G130" s="6">
        <v>5</v>
      </c>
      <c r="H130" s="12">
        <v>1.89</v>
      </c>
      <c r="I130" s="7" t="s">
        <v>328</v>
      </c>
      <c r="J130">
        <v>-1</v>
      </c>
      <c r="K130" s="14">
        <f t="shared" ref="K130:K144" si="8">IF(J130=0,0,IF(J130=-1,-G130,G130*(H130-1)))</f>
        <v>-5</v>
      </c>
      <c r="L130" s="14">
        <f t="shared" ref="L130:L144" si="9">+K130+L129</f>
        <v>66.649999999999991</v>
      </c>
    </row>
    <row r="131" spans="1:12">
      <c r="A131" s="58">
        <v>41223</v>
      </c>
      <c r="B131" s="21" t="s">
        <v>94</v>
      </c>
      <c r="C131" s="21" t="s">
        <v>100</v>
      </c>
      <c r="D131" s="21" t="s">
        <v>107</v>
      </c>
      <c r="E131" s="21" t="s">
        <v>179</v>
      </c>
      <c r="F131" s="21" t="s">
        <v>16</v>
      </c>
      <c r="G131" s="21">
        <v>5</v>
      </c>
      <c r="H131" s="22">
        <v>2.6</v>
      </c>
      <c r="I131" s="23" t="s">
        <v>37</v>
      </c>
      <c r="J131">
        <v>-1</v>
      </c>
      <c r="K131" s="14">
        <f t="shared" si="8"/>
        <v>-5</v>
      </c>
      <c r="L131" s="14">
        <f t="shared" si="9"/>
        <v>61.649999999999991</v>
      </c>
    </row>
    <row r="132" spans="1:12">
      <c r="A132" s="58">
        <v>41224</v>
      </c>
      <c r="B132" s="21" t="s">
        <v>94</v>
      </c>
      <c r="C132" s="21" t="s">
        <v>100</v>
      </c>
      <c r="D132" s="21" t="s">
        <v>224</v>
      </c>
      <c r="E132" s="21" t="s">
        <v>237</v>
      </c>
      <c r="F132" s="21" t="s">
        <v>23</v>
      </c>
      <c r="G132" s="21">
        <v>5</v>
      </c>
      <c r="H132" s="22">
        <v>2.61</v>
      </c>
      <c r="I132" s="23" t="s">
        <v>330</v>
      </c>
      <c r="J132">
        <v>-1</v>
      </c>
      <c r="K132" s="14">
        <f t="shared" si="8"/>
        <v>-5</v>
      </c>
      <c r="L132" s="14">
        <f t="shared" si="9"/>
        <v>56.649999999999991</v>
      </c>
    </row>
    <row r="133" spans="1:12">
      <c r="A133" s="68">
        <v>41224</v>
      </c>
      <c r="B133" s="69" t="s">
        <v>94</v>
      </c>
      <c r="C133" s="69" t="s">
        <v>100</v>
      </c>
      <c r="D133" s="69" t="s">
        <v>106</v>
      </c>
      <c r="E133" s="69" t="s">
        <v>110</v>
      </c>
      <c r="F133" s="69" t="s">
        <v>23</v>
      </c>
      <c r="G133" s="69">
        <v>5</v>
      </c>
      <c r="H133" s="73">
        <v>2.35</v>
      </c>
      <c r="I133" s="75" t="s">
        <v>222</v>
      </c>
      <c r="J133">
        <v>-1</v>
      </c>
      <c r="K133" s="14">
        <f t="shared" si="8"/>
        <v>-5</v>
      </c>
      <c r="L133" s="14">
        <f t="shared" si="9"/>
        <v>51.649999999999991</v>
      </c>
    </row>
    <row r="134" spans="1:12">
      <c r="A134" s="61">
        <v>41230</v>
      </c>
      <c r="B134" s="6" t="s">
        <v>94</v>
      </c>
      <c r="C134" s="6" t="s">
        <v>100</v>
      </c>
      <c r="D134" s="6" t="s">
        <v>105</v>
      </c>
      <c r="E134" s="6" t="s">
        <v>235</v>
      </c>
      <c r="F134" s="6" t="s">
        <v>23</v>
      </c>
      <c r="G134" s="6">
        <v>5</v>
      </c>
      <c r="H134" s="12">
        <v>3.05</v>
      </c>
      <c r="I134" s="7" t="s">
        <v>64</v>
      </c>
      <c r="J134">
        <v>-1</v>
      </c>
      <c r="K134" s="14">
        <f t="shared" si="8"/>
        <v>-5</v>
      </c>
      <c r="L134" s="14">
        <f t="shared" si="9"/>
        <v>46.649999999999991</v>
      </c>
    </row>
    <row r="135" spans="1:12">
      <c r="A135" s="61">
        <v>41231</v>
      </c>
      <c r="B135" s="6" t="s">
        <v>94</v>
      </c>
      <c r="C135" s="6" t="s">
        <v>95</v>
      </c>
      <c r="D135" s="6" t="s">
        <v>267</v>
      </c>
      <c r="E135" s="6" t="s">
        <v>204</v>
      </c>
      <c r="F135" s="6" t="s">
        <v>23</v>
      </c>
      <c r="G135" s="6">
        <v>5</v>
      </c>
      <c r="H135" s="12">
        <v>2.0499999999999998</v>
      </c>
      <c r="I135" s="7" t="s">
        <v>222</v>
      </c>
      <c r="J135">
        <v>-1</v>
      </c>
      <c r="K135" s="14">
        <f t="shared" si="8"/>
        <v>-5</v>
      </c>
      <c r="L135" s="14">
        <f t="shared" si="9"/>
        <v>41.649999999999991</v>
      </c>
    </row>
    <row r="136" spans="1:12">
      <c r="A136" s="60">
        <v>41231</v>
      </c>
      <c r="B136" s="4" t="s">
        <v>94</v>
      </c>
      <c r="C136" s="4" t="s">
        <v>95</v>
      </c>
      <c r="D136" s="4" t="s">
        <v>96</v>
      </c>
      <c r="E136" s="4" t="s">
        <v>180</v>
      </c>
      <c r="F136" s="4" t="s">
        <v>36</v>
      </c>
      <c r="G136" s="4">
        <v>5</v>
      </c>
      <c r="H136" s="11">
        <v>1.98</v>
      </c>
      <c r="I136" s="5" t="s">
        <v>20</v>
      </c>
      <c r="J136">
        <v>1</v>
      </c>
      <c r="K136" s="14">
        <f t="shared" si="8"/>
        <v>4.9000000000000004</v>
      </c>
      <c r="L136" s="14">
        <f t="shared" si="9"/>
        <v>46.54999999999999</v>
      </c>
    </row>
    <row r="137" spans="1:12">
      <c r="A137" s="61">
        <v>41231</v>
      </c>
      <c r="B137" s="6" t="s">
        <v>94</v>
      </c>
      <c r="C137" s="6" t="s">
        <v>100</v>
      </c>
      <c r="D137" s="6" t="s">
        <v>178</v>
      </c>
      <c r="E137" s="6" t="s">
        <v>304</v>
      </c>
      <c r="F137" s="6" t="s">
        <v>23</v>
      </c>
      <c r="G137" s="6">
        <v>5</v>
      </c>
      <c r="H137" s="12">
        <v>2.54</v>
      </c>
      <c r="I137" s="7" t="s">
        <v>37</v>
      </c>
      <c r="J137">
        <v>-1</v>
      </c>
      <c r="K137" s="14">
        <f t="shared" si="8"/>
        <v>-5</v>
      </c>
      <c r="L137" s="14">
        <f t="shared" si="9"/>
        <v>41.54999999999999</v>
      </c>
    </row>
    <row r="138" spans="1:12">
      <c r="A138" s="59">
        <v>41237</v>
      </c>
      <c r="B138" s="8" t="s">
        <v>94</v>
      </c>
      <c r="C138" s="8" t="s">
        <v>95</v>
      </c>
      <c r="D138" s="8" t="s">
        <v>181</v>
      </c>
      <c r="E138" s="8" t="s">
        <v>184</v>
      </c>
      <c r="F138" s="8" t="s">
        <v>323</v>
      </c>
      <c r="G138" s="8">
        <v>5</v>
      </c>
      <c r="H138" s="13">
        <v>4.0999999999999996</v>
      </c>
      <c r="I138" s="9" t="s">
        <v>18</v>
      </c>
      <c r="J138">
        <v>1</v>
      </c>
      <c r="K138" s="14">
        <f t="shared" si="8"/>
        <v>15.499999999999998</v>
      </c>
      <c r="L138" s="14">
        <f t="shared" si="9"/>
        <v>57.04999999999999</v>
      </c>
    </row>
    <row r="139" spans="1:12">
      <c r="A139" s="55">
        <v>41237</v>
      </c>
      <c r="B139" s="27" t="s">
        <v>94</v>
      </c>
      <c r="C139" s="27" t="s">
        <v>95</v>
      </c>
      <c r="D139" s="27" t="s">
        <v>182</v>
      </c>
      <c r="E139" s="27" t="s">
        <v>180</v>
      </c>
      <c r="F139" s="27" t="s">
        <v>25</v>
      </c>
      <c r="G139" s="27">
        <v>5</v>
      </c>
      <c r="H139" s="28">
        <v>2.2999999999999998</v>
      </c>
      <c r="I139" s="29" t="s">
        <v>61</v>
      </c>
      <c r="J139">
        <v>-1</v>
      </c>
      <c r="K139" s="14">
        <f t="shared" si="8"/>
        <v>-5</v>
      </c>
      <c r="L139" s="14">
        <f t="shared" si="9"/>
        <v>52.04999999999999</v>
      </c>
    </row>
    <row r="140" spans="1:12">
      <c r="A140" s="56">
        <v>41237</v>
      </c>
      <c r="B140" s="24" t="s">
        <v>94</v>
      </c>
      <c r="C140" s="24" t="s">
        <v>95</v>
      </c>
      <c r="D140" s="24" t="s">
        <v>97</v>
      </c>
      <c r="E140" s="24" t="s">
        <v>303</v>
      </c>
      <c r="F140" s="24" t="s">
        <v>23</v>
      </c>
      <c r="G140" s="24">
        <v>5</v>
      </c>
      <c r="H140" s="25">
        <v>2.17</v>
      </c>
      <c r="I140" s="26" t="s">
        <v>131</v>
      </c>
      <c r="J140">
        <v>1</v>
      </c>
      <c r="K140" s="14">
        <f t="shared" si="8"/>
        <v>5.85</v>
      </c>
      <c r="L140" s="14">
        <f t="shared" si="9"/>
        <v>57.899999999999991</v>
      </c>
    </row>
    <row r="141" spans="1:12">
      <c r="A141" s="58">
        <v>41237</v>
      </c>
      <c r="B141" s="21" t="s">
        <v>94</v>
      </c>
      <c r="C141" s="21" t="s">
        <v>100</v>
      </c>
      <c r="D141" s="21" t="s">
        <v>110</v>
      </c>
      <c r="E141" s="21" t="s">
        <v>237</v>
      </c>
      <c r="F141" s="21" t="s">
        <v>36</v>
      </c>
      <c r="G141" s="21">
        <v>5</v>
      </c>
      <c r="H141" s="22">
        <v>1.77</v>
      </c>
      <c r="I141" s="23" t="s">
        <v>133</v>
      </c>
      <c r="J141">
        <v>-1</v>
      </c>
      <c r="K141" s="14">
        <f t="shared" si="8"/>
        <v>-5</v>
      </c>
      <c r="L141" s="14">
        <f t="shared" si="9"/>
        <v>52.899999999999991</v>
      </c>
    </row>
    <row r="142" spans="1:12">
      <c r="A142" s="60">
        <v>41238</v>
      </c>
      <c r="B142" s="4" t="s">
        <v>94</v>
      </c>
      <c r="C142" s="4" t="s">
        <v>100</v>
      </c>
      <c r="D142" s="4" t="s">
        <v>104</v>
      </c>
      <c r="E142" s="4" t="s">
        <v>178</v>
      </c>
      <c r="F142" s="4" t="s">
        <v>36</v>
      </c>
      <c r="G142" s="4">
        <v>5</v>
      </c>
      <c r="H142" s="11">
        <v>1.75</v>
      </c>
      <c r="I142" s="5" t="s">
        <v>246</v>
      </c>
      <c r="J142">
        <v>1</v>
      </c>
      <c r="K142" s="14">
        <f t="shared" si="8"/>
        <v>3.75</v>
      </c>
      <c r="L142" s="14">
        <f t="shared" si="9"/>
        <v>56.649999999999991</v>
      </c>
    </row>
    <row r="143" spans="1:12">
      <c r="A143" s="60">
        <v>74052</v>
      </c>
      <c r="B143" s="4" t="s">
        <v>112</v>
      </c>
      <c r="C143" s="24" t="s">
        <v>111</v>
      </c>
      <c r="D143" s="24" t="s">
        <v>279</v>
      </c>
      <c r="E143" s="24" t="s">
        <v>118</v>
      </c>
      <c r="F143" s="24" t="s">
        <v>16</v>
      </c>
      <c r="G143" s="24">
        <v>5</v>
      </c>
      <c r="H143" s="25">
        <v>1.85</v>
      </c>
      <c r="I143" s="26" t="s">
        <v>287</v>
      </c>
      <c r="J143">
        <v>1</v>
      </c>
      <c r="K143" s="14">
        <f t="shared" si="8"/>
        <v>4.25</v>
      </c>
      <c r="L143" s="14">
        <f t="shared" si="9"/>
        <v>60.899999999999991</v>
      </c>
    </row>
    <row r="144" spans="1:12">
      <c r="A144" s="58">
        <v>81357</v>
      </c>
      <c r="B144" s="21" t="s">
        <v>112</v>
      </c>
      <c r="C144" s="21" t="s">
        <v>122</v>
      </c>
      <c r="D144" s="21" t="s">
        <v>136</v>
      </c>
      <c r="E144" s="21" t="s">
        <v>285</v>
      </c>
      <c r="F144" s="21" t="s">
        <v>10</v>
      </c>
      <c r="G144" s="21">
        <v>5</v>
      </c>
      <c r="H144" s="22">
        <v>2.23</v>
      </c>
      <c r="I144" s="23" t="s">
        <v>64</v>
      </c>
      <c r="J144">
        <v>-1</v>
      </c>
      <c r="K144" s="14">
        <f t="shared" si="8"/>
        <v>-5</v>
      </c>
      <c r="L144" s="14">
        <f t="shared" si="9"/>
        <v>55.899999999999991</v>
      </c>
    </row>
    <row r="145" spans="1:11">
      <c r="A145" t="s">
        <v>334</v>
      </c>
    </row>
    <row r="146" spans="1:11">
      <c r="G146">
        <f>SUM(G2:G145)</f>
        <v>672.5</v>
      </c>
      <c r="K146" s="32">
        <f>SUM(K2:K145)</f>
        <v>55.899999999999991</v>
      </c>
    </row>
    <row r="147" spans="1:11">
      <c r="K147" s="67">
        <f>+K146/G146</f>
        <v>8.3122676579925642E-2</v>
      </c>
    </row>
  </sheetData>
  <conditionalFormatting sqref="J2:J144">
    <cfRule type="colorScale" priority="22">
      <colorScale>
        <cfvo type="min" val="0"/>
        <cfvo type="percentile" val="50"/>
        <cfvo type="max" val="0"/>
        <color rgb="FFF8696B"/>
        <color rgb="FFFFEB84"/>
        <color rgb="FF63BE7B"/>
      </colorScale>
    </cfRule>
  </conditionalFormatting>
  <pageMargins left="0.7" right="0.7" top="0.75" bottom="0.75" header="0.3" footer="0.3"/>
  <pageSetup paperSize="9" orientation="portrait" horizontalDpi="0" verticalDpi="0" r:id="rId1"/>
  <drawing r:id="rId2"/>
  <legacyDrawing r:id="rId3"/>
</worksheet>
</file>

<file path=xl/worksheets/sheet26.xml><?xml version="1.0" encoding="utf-8"?>
<worksheet xmlns="http://schemas.openxmlformats.org/spreadsheetml/2006/main" xmlns:r="http://schemas.openxmlformats.org/officeDocument/2006/relationships">
  <dimension ref="A3:C60"/>
  <sheetViews>
    <sheetView workbookViewId="0">
      <selection activeCell="A4" sqref="A4:C60"/>
    </sheetView>
  </sheetViews>
  <sheetFormatPr baseColWidth="10" defaultRowHeight="15"/>
  <cols>
    <col min="1" max="1" width="16" bestFit="1" customWidth="1"/>
    <col min="2" max="2" width="13.85546875" bestFit="1" customWidth="1"/>
    <col min="3" max="3" width="12.140625" bestFit="1" customWidth="1"/>
  </cols>
  <sheetData>
    <row r="3" spans="1:3">
      <c r="B3" s="113" t="s">
        <v>340</v>
      </c>
    </row>
    <row r="4" spans="1:3">
      <c r="A4" s="113" t="s">
        <v>337</v>
      </c>
      <c r="B4" t="s">
        <v>341</v>
      </c>
      <c r="C4" t="s">
        <v>339</v>
      </c>
    </row>
    <row r="5" spans="1:3">
      <c r="A5" s="114">
        <v>41117</v>
      </c>
      <c r="B5" s="115">
        <v>5</v>
      </c>
      <c r="C5" s="115">
        <v>3.75</v>
      </c>
    </row>
    <row r="6" spans="1:3">
      <c r="A6" s="114">
        <v>41118</v>
      </c>
      <c r="B6" s="115">
        <v>5</v>
      </c>
      <c r="C6" s="115">
        <v>-5</v>
      </c>
    </row>
    <row r="7" spans="1:3">
      <c r="A7" s="114">
        <v>41124</v>
      </c>
      <c r="B7" s="115">
        <v>15</v>
      </c>
      <c r="C7" s="115">
        <v>3.25</v>
      </c>
    </row>
    <row r="8" spans="1:3">
      <c r="A8" s="114">
        <v>41125</v>
      </c>
      <c r="B8" s="115">
        <v>5</v>
      </c>
      <c r="C8" s="115">
        <v>2.75</v>
      </c>
    </row>
    <row r="9" spans="1:3">
      <c r="A9" s="114">
        <v>41126</v>
      </c>
      <c r="B9" s="115">
        <v>5</v>
      </c>
      <c r="C9" s="115">
        <v>14.25</v>
      </c>
    </row>
    <row r="10" spans="1:3">
      <c r="A10" s="114">
        <v>41127</v>
      </c>
      <c r="B10" s="115">
        <v>5</v>
      </c>
      <c r="C10" s="115">
        <v>-5</v>
      </c>
    </row>
    <row r="11" spans="1:3">
      <c r="A11" s="114">
        <v>41130</v>
      </c>
      <c r="B11" s="115">
        <v>20</v>
      </c>
      <c r="C11" s="115">
        <v>-20</v>
      </c>
    </row>
    <row r="12" spans="1:3">
      <c r="A12" s="114">
        <v>41131</v>
      </c>
      <c r="B12" s="115">
        <v>10</v>
      </c>
      <c r="C12" s="115">
        <v>6.75</v>
      </c>
    </row>
    <row r="13" spans="1:3">
      <c r="A13" s="114">
        <v>41132</v>
      </c>
      <c r="B13" s="115">
        <v>15</v>
      </c>
      <c r="C13" s="115">
        <v>14.25</v>
      </c>
    </row>
    <row r="14" spans="1:3">
      <c r="A14" s="114">
        <v>41133</v>
      </c>
      <c r="B14" s="115">
        <v>10</v>
      </c>
      <c r="C14" s="115">
        <v>-10</v>
      </c>
    </row>
    <row r="15" spans="1:3">
      <c r="A15" s="114">
        <v>41136</v>
      </c>
      <c r="B15" s="115">
        <v>5</v>
      </c>
      <c r="C15" s="115">
        <v>4</v>
      </c>
    </row>
    <row r="16" spans="1:3">
      <c r="A16" s="114">
        <v>41138</v>
      </c>
      <c r="B16" s="115">
        <v>15</v>
      </c>
      <c r="C16" s="115">
        <v>15.4</v>
      </c>
    </row>
    <row r="17" spans="1:3">
      <c r="A17" s="114">
        <v>41139</v>
      </c>
      <c r="B17" s="115">
        <v>30</v>
      </c>
      <c r="C17" s="115">
        <v>0.69999999999999929</v>
      </c>
    </row>
    <row r="18" spans="1:3">
      <c r="A18" s="114">
        <v>41140</v>
      </c>
      <c r="B18" s="115">
        <v>6</v>
      </c>
      <c r="C18" s="115">
        <v>2.5</v>
      </c>
    </row>
    <row r="19" spans="1:3">
      <c r="A19" s="114">
        <v>41141</v>
      </c>
      <c r="B19" s="115">
        <v>5</v>
      </c>
      <c r="C19" s="115">
        <v>4.3000000000000007</v>
      </c>
    </row>
    <row r="20" spans="1:3">
      <c r="A20" s="114">
        <v>41142</v>
      </c>
      <c r="B20" s="115">
        <v>15</v>
      </c>
      <c r="C20" s="115">
        <v>4.8000000000000007</v>
      </c>
    </row>
    <row r="21" spans="1:3">
      <c r="A21" s="114">
        <v>41145</v>
      </c>
      <c r="B21" s="115">
        <v>5</v>
      </c>
      <c r="C21" s="115">
        <v>0</v>
      </c>
    </row>
    <row r="22" spans="1:3">
      <c r="A22" s="114">
        <v>41146</v>
      </c>
      <c r="B22" s="115">
        <v>40</v>
      </c>
      <c r="C22" s="115">
        <v>19.249999999999996</v>
      </c>
    </row>
    <row r="23" spans="1:3">
      <c r="A23" s="114">
        <v>41147</v>
      </c>
      <c r="B23" s="115">
        <v>26</v>
      </c>
      <c r="C23" s="115">
        <v>8.75</v>
      </c>
    </row>
    <row r="24" spans="1:3">
      <c r="A24" s="114">
        <v>41148</v>
      </c>
      <c r="B24" s="115">
        <v>3</v>
      </c>
      <c r="C24" s="115">
        <v>-3</v>
      </c>
    </row>
    <row r="25" spans="1:3">
      <c r="A25" s="114">
        <v>41152</v>
      </c>
      <c r="B25" s="115">
        <v>10</v>
      </c>
      <c r="C25" s="115">
        <v>6.75</v>
      </c>
    </row>
    <row r="26" spans="1:3">
      <c r="A26" s="114">
        <v>41153</v>
      </c>
      <c r="B26" s="115">
        <v>20</v>
      </c>
      <c r="C26" s="115">
        <v>-4.5</v>
      </c>
    </row>
    <row r="27" spans="1:3">
      <c r="A27" s="114">
        <v>41154</v>
      </c>
      <c r="B27" s="115">
        <v>11</v>
      </c>
      <c r="C27" s="115">
        <v>0.49999999999999911</v>
      </c>
    </row>
    <row r="28" spans="1:3">
      <c r="A28" s="114">
        <v>41160</v>
      </c>
      <c r="B28" s="115">
        <v>5</v>
      </c>
      <c r="C28" s="115">
        <v>-5</v>
      </c>
    </row>
    <row r="29" spans="1:3">
      <c r="A29" s="114">
        <v>41167</v>
      </c>
      <c r="B29" s="115">
        <v>31</v>
      </c>
      <c r="C29" s="115">
        <v>10.6</v>
      </c>
    </row>
    <row r="30" spans="1:3">
      <c r="A30" s="114">
        <v>41168</v>
      </c>
      <c r="B30" s="115">
        <v>16</v>
      </c>
      <c r="C30" s="115">
        <v>-0.25</v>
      </c>
    </row>
    <row r="31" spans="1:3">
      <c r="A31" s="114">
        <v>41169</v>
      </c>
      <c r="B31" s="115">
        <v>5</v>
      </c>
      <c r="C31" s="115">
        <v>0</v>
      </c>
    </row>
    <row r="32" spans="1:3">
      <c r="A32" s="114">
        <v>41170</v>
      </c>
      <c r="B32" s="115">
        <v>10</v>
      </c>
      <c r="C32" s="115">
        <v>-10</v>
      </c>
    </row>
    <row r="33" spans="1:3">
      <c r="A33" s="114">
        <v>41171</v>
      </c>
      <c r="B33" s="115">
        <v>5</v>
      </c>
      <c r="C33" s="115">
        <v>-5</v>
      </c>
    </row>
    <row r="34" spans="1:3">
      <c r="A34" s="114">
        <v>41174</v>
      </c>
      <c r="B34" s="115">
        <v>25</v>
      </c>
      <c r="C34" s="115">
        <v>-3</v>
      </c>
    </row>
    <row r="35" spans="1:3">
      <c r="A35" s="114">
        <v>41175</v>
      </c>
      <c r="B35" s="115">
        <v>5</v>
      </c>
      <c r="C35" s="115">
        <v>6.65</v>
      </c>
    </row>
    <row r="36" spans="1:3">
      <c r="A36" s="114">
        <v>41177</v>
      </c>
      <c r="B36" s="115">
        <v>5</v>
      </c>
      <c r="C36" s="115">
        <v>-5</v>
      </c>
    </row>
    <row r="37" spans="1:3">
      <c r="A37" s="114">
        <v>41178</v>
      </c>
      <c r="B37" s="115">
        <v>5</v>
      </c>
      <c r="C37" s="115">
        <v>8</v>
      </c>
    </row>
    <row r="38" spans="1:3">
      <c r="A38" s="114">
        <v>41180</v>
      </c>
      <c r="B38" s="115">
        <v>15</v>
      </c>
      <c r="C38" s="115">
        <v>-0.75</v>
      </c>
    </row>
    <row r="39" spans="1:3">
      <c r="A39" s="114">
        <v>41181</v>
      </c>
      <c r="B39" s="115">
        <v>36</v>
      </c>
      <c r="C39" s="115">
        <v>29.6</v>
      </c>
    </row>
    <row r="40" spans="1:3">
      <c r="A40" s="114">
        <v>41182</v>
      </c>
      <c r="B40" s="115">
        <v>10.5</v>
      </c>
      <c r="C40" s="115">
        <v>7.3500000000000005</v>
      </c>
    </row>
    <row r="41" spans="1:3">
      <c r="A41" s="114">
        <v>41187</v>
      </c>
      <c r="B41" s="115">
        <v>15</v>
      </c>
      <c r="C41" s="115">
        <v>-0.30000000000000071</v>
      </c>
    </row>
    <row r="42" spans="1:3">
      <c r="A42" s="114">
        <v>41188</v>
      </c>
      <c r="B42" s="115">
        <v>36</v>
      </c>
      <c r="C42" s="115">
        <v>-2.9500000000000011</v>
      </c>
    </row>
    <row r="43" spans="1:3">
      <c r="A43" s="114">
        <v>41189</v>
      </c>
      <c r="B43" s="115">
        <v>20</v>
      </c>
      <c r="C43" s="115">
        <v>24.85</v>
      </c>
    </row>
    <row r="44" spans="1:3">
      <c r="A44" s="114">
        <v>41195</v>
      </c>
      <c r="B44" s="115">
        <v>5</v>
      </c>
      <c r="C44" s="115">
        <v>-5</v>
      </c>
    </row>
    <row r="45" spans="1:3">
      <c r="A45" s="114">
        <v>41196</v>
      </c>
      <c r="B45" s="115">
        <v>10</v>
      </c>
      <c r="C45" s="115">
        <v>-10</v>
      </c>
    </row>
    <row r="46" spans="1:3">
      <c r="A46" s="114">
        <v>41197</v>
      </c>
      <c r="B46" s="115">
        <v>5</v>
      </c>
      <c r="C46" s="115">
        <v>-5</v>
      </c>
    </row>
    <row r="47" spans="1:3">
      <c r="A47" s="114">
        <v>41202</v>
      </c>
      <c r="B47" s="115">
        <v>5</v>
      </c>
      <c r="C47" s="115">
        <v>3.65</v>
      </c>
    </row>
    <row r="48" spans="1:3">
      <c r="A48" s="114">
        <v>41203</v>
      </c>
      <c r="B48" s="115">
        <v>10</v>
      </c>
      <c r="C48" s="115">
        <v>-10</v>
      </c>
    </row>
    <row r="49" spans="1:3">
      <c r="A49" s="114">
        <v>41209</v>
      </c>
      <c r="B49" s="115">
        <v>6</v>
      </c>
      <c r="C49" s="115">
        <v>-6</v>
      </c>
    </row>
    <row r="50" spans="1:3">
      <c r="A50" s="114">
        <v>41210</v>
      </c>
      <c r="B50" s="115">
        <v>16</v>
      </c>
      <c r="C50" s="115">
        <v>-5.25</v>
      </c>
    </row>
    <row r="51" spans="1:3">
      <c r="A51" s="114">
        <v>41217</v>
      </c>
      <c r="B51" s="115">
        <v>15</v>
      </c>
      <c r="C51" s="115">
        <v>-15</v>
      </c>
    </row>
    <row r="52" spans="1:3">
      <c r="A52" s="114">
        <v>41223</v>
      </c>
      <c r="B52" s="115">
        <v>5</v>
      </c>
      <c r="C52" s="115">
        <v>-5</v>
      </c>
    </row>
    <row r="53" spans="1:3">
      <c r="A53" s="114">
        <v>41224</v>
      </c>
      <c r="B53" s="115">
        <v>10</v>
      </c>
      <c r="C53" s="115">
        <v>-10</v>
      </c>
    </row>
    <row r="54" spans="1:3">
      <c r="A54" s="114">
        <v>41230</v>
      </c>
      <c r="B54" s="115">
        <v>5</v>
      </c>
      <c r="C54" s="115">
        <v>-5</v>
      </c>
    </row>
    <row r="55" spans="1:3">
      <c r="A55" s="114">
        <v>41231</v>
      </c>
      <c r="B55" s="115">
        <v>15</v>
      </c>
      <c r="C55" s="115">
        <v>-5.0999999999999996</v>
      </c>
    </row>
    <row r="56" spans="1:3">
      <c r="A56" s="114">
        <v>41237</v>
      </c>
      <c r="B56" s="115">
        <v>20</v>
      </c>
      <c r="C56" s="115">
        <v>11.349999999999998</v>
      </c>
    </row>
    <row r="57" spans="1:3">
      <c r="A57" s="114">
        <v>41238</v>
      </c>
      <c r="B57" s="115">
        <v>5</v>
      </c>
      <c r="C57" s="115">
        <v>3.75</v>
      </c>
    </row>
    <row r="58" spans="1:3">
      <c r="A58" s="114">
        <v>74052</v>
      </c>
      <c r="B58" s="115">
        <v>5</v>
      </c>
      <c r="C58" s="115">
        <v>4.25</v>
      </c>
    </row>
    <row r="59" spans="1:3">
      <c r="A59" s="114">
        <v>81357</v>
      </c>
      <c r="B59" s="115">
        <v>5</v>
      </c>
      <c r="C59" s="115">
        <v>-5</v>
      </c>
    </row>
    <row r="60" spans="1:3">
      <c r="A60" s="114" t="s">
        <v>338</v>
      </c>
      <c r="B60" s="115">
        <v>672.5</v>
      </c>
      <c r="C60" s="115">
        <v>55.900000000000006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K59"/>
  <sheetViews>
    <sheetView topLeftCell="A21" workbookViewId="0">
      <selection activeCell="B36" sqref="B36"/>
    </sheetView>
  </sheetViews>
  <sheetFormatPr baseColWidth="10" defaultRowHeight="15"/>
  <cols>
    <col min="4" max="4" width="11.42578125" style="66"/>
  </cols>
  <sheetData>
    <row r="1" spans="1:11">
      <c r="A1" s="116" t="s">
        <v>337</v>
      </c>
      <c r="B1" s="116" t="s">
        <v>341</v>
      </c>
      <c r="C1" s="116" t="s">
        <v>339</v>
      </c>
      <c r="D1" s="119"/>
      <c r="K1">
        <v>0</v>
      </c>
    </row>
    <row r="2" spans="1:11">
      <c r="A2" s="114">
        <v>41117</v>
      </c>
      <c r="B2" s="115">
        <v>5</v>
      </c>
      <c r="C2" s="115">
        <v>3.75</v>
      </c>
      <c r="D2" s="120"/>
      <c r="E2" s="122">
        <v>0.01</v>
      </c>
      <c r="F2" s="120">
        <v>0.5</v>
      </c>
      <c r="H2">
        <f>+B2*F2</f>
        <v>2.5</v>
      </c>
      <c r="I2">
        <f>+C2*F2</f>
        <v>1.875</v>
      </c>
      <c r="K2">
        <f>+I2+K1</f>
        <v>1.875</v>
      </c>
    </row>
    <row r="3" spans="1:11">
      <c r="A3" s="114">
        <v>41118</v>
      </c>
      <c r="B3" s="115">
        <v>5</v>
      </c>
      <c r="C3" s="115">
        <v>-5</v>
      </c>
      <c r="D3" s="120"/>
      <c r="E3" s="122">
        <v>0.01</v>
      </c>
      <c r="F3" s="120">
        <v>0.5</v>
      </c>
      <c r="H3">
        <f t="shared" ref="H3:H56" si="0">+B3*F3</f>
        <v>2.5</v>
      </c>
      <c r="I3">
        <f t="shared" ref="I3:I56" si="1">+C3*F3</f>
        <v>-2.5</v>
      </c>
      <c r="K3">
        <f t="shared" ref="K3:K56" si="2">+I3+K2</f>
        <v>-0.625</v>
      </c>
    </row>
    <row r="4" spans="1:11">
      <c r="A4" s="114">
        <v>41124</v>
      </c>
      <c r="B4" s="115">
        <v>15</v>
      </c>
      <c r="C4" s="115">
        <v>3.25</v>
      </c>
      <c r="D4" s="120"/>
      <c r="E4" s="122">
        <v>0.19</v>
      </c>
      <c r="F4" s="120">
        <v>0.5</v>
      </c>
      <c r="H4">
        <f t="shared" si="0"/>
        <v>7.5</v>
      </c>
      <c r="I4">
        <f t="shared" si="1"/>
        <v>1.625</v>
      </c>
      <c r="K4">
        <f t="shared" si="2"/>
        <v>1</v>
      </c>
    </row>
    <row r="5" spans="1:11">
      <c r="A5" s="114">
        <v>41125</v>
      </c>
      <c r="B5" s="115">
        <v>5</v>
      </c>
      <c r="C5" s="115">
        <v>2.75</v>
      </c>
      <c r="D5" s="120"/>
      <c r="E5" s="122">
        <v>0.36</v>
      </c>
      <c r="F5" s="120">
        <v>0.5</v>
      </c>
      <c r="H5">
        <f t="shared" si="0"/>
        <v>2.5</v>
      </c>
      <c r="I5">
        <f t="shared" si="1"/>
        <v>1.375</v>
      </c>
      <c r="K5">
        <f t="shared" si="2"/>
        <v>2.375</v>
      </c>
    </row>
    <row r="6" spans="1:11">
      <c r="A6" s="114">
        <v>41126</v>
      </c>
      <c r="B6" s="115">
        <v>5</v>
      </c>
      <c r="C6" s="115">
        <v>14.25</v>
      </c>
      <c r="D6" s="120"/>
      <c r="E6" s="122">
        <v>0.59</v>
      </c>
      <c r="F6" s="14">
        <f>1-E5</f>
        <v>0.64</v>
      </c>
      <c r="H6">
        <f t="shared" si="0"/>
        <v>3.2</v>
      </c>
      <c r="I6">
        <f t="shared" si="1"/>
        <v>9.120000000000001</v>
      </c>
      <c r="K6">
        <f t="shared" si="2"/>
        <v>11.495000000000001</v>
      </c>
    </row>
    <row r="7" spans="1:11">
      <c r="A7" s="114">
        <v>41127</v>
      </c>
      <c r="B7" s="115">
        <v>5</v>
      </c>
      <c r="C7" s="115">
        <v>-5</v>
      </c>
      <c r="D7" s="120"/>
      <c r="E7" s="122">
        <v>0.34</v>
      </c>
      <c r="F7" s="14">
        <f t="shared" ref="F7:F56" si="3">1-E6</f>
        <v>0.41000000000000003</v>
      </c>
      <c r="H7">
        <f t="shared" si="0"/>
        <v>2.0500000000000003</v>
      </c>
      <c r="I7">
        <f t="shared" si="1"/>
        <v>-2.0500000000000003</v>
      </c>
      <c r="K7">
        <f t="shared" si="2"/>
        <v>9.4450000000000003</v>
      </c>
    </row>
    <row r="8" spans="1:11">
      <c r="A8" s="114">
        <v>41130</v>
      </c>
      <c r="B8" s="115">
        <v>20</v>
      </c>
      <c r="C8" s="115">
        <v>-20</v>
      </c>
      <c r="D8" s="120"/>
      <c r="E8" s="122">
        <v>0.01</v>
      </c>
      <c r="F8" s="14">
        <f t="shared" si="3"/>
        <v>0.65999999999999992</v>
      </c>
      <c r="H8">
        <f t="shared" si="0"/>
        <v>13.2</v>
      </c>
      <c r="I8">
        <f t="shared" si="1"/>
        <v>-13.2</v>
      </c>
      <c r="K8">
        <f t="shared" si="2"/>
        <v>-3.754999999999999</v>
      </c>
    </row>
    <row r="9" spans="1:11">
      <c r="A9" s="114">
        <v>41131</v>
      </c>
      <c r="B9" s="115">
        <v>10</v>
      </c>
      <c r="C9" s="115">
        <v>6.75</v>
      </c>
      <c r="D9" s="120"/>
      <c r="E9" s="122">
        <v>0.02</v>
      </c>
      <c r="F9" s="14">
        <f t="shared" si="3"/>
        <v>0.99</v>
      </c>
      <c r="H9">
        <f t="shared" si="0"/>
        <v>9.9</v>
      </c>
      <c r="I9">
        <f t="shared" si="1"/>
        <v>6.6825000000000001</v>
      </c>
      <c r="K9">
        <f t="shared" si="2"/>
        <v>2.9275000000000011</v>
      </c>
    </row>
    <row r="10" spans="1:11">
      <c r="A10" s="114">
        <v>41132</v>
      </c>
      <c r="B10" s="115">
        <v>15</v>
      </c>
      <c r="C10" s="115">
        <v>14.25</v>
      </c>
      <c r="D10" s="120"/>
      <c r="E10" s="122">
        <v>0.28999999999999998</v>
      </c>
      <c r="F10" s="14">
        <f t="shared" si="3"/>
        <v>0.98</v>
      </c>
      <c r="H10">
        <f t="shared" si="0"/>
        <v>14.7</v>
      </c>
      <c r="I10">
        <f t="shared" si="1"/>
        <v>13.965</v>
      </c>
      <c r="K10">
        <f t="shared" si="2"/>
        <v>16.892500000000002</v>
      </c>
    </row>
    <row r="11" spans="1:11">
      <c r="A11" s="114">
        <v>41133</v>
      </c>
      <c r="B11" s="115">
        <v>10</v>
      </c>
      <c r="C11" s="115">
        <v>-10</v>
      </c>
      <c r="D11" s="120"/>
      <c r="E11" s="122">
        <v>0.09</v>
      </c>
      <c r="F11" s="14">
        <f t="shared" si="3"/>
        <v>0.71</v>
      </c>
      <c r="H11">
        <f t="shared" si="0"/>
        <v>7.1</v>
      </c>
      <c r="I11">
        <f t="shared" si="1"/>
        <v>-7.1</v>
      </c>
      <c r="K11">
        <f t="shared" si="2"/>
        <v>9.7925000000000022</v>
      </c>
    </row>
    <row r="12" spans="1:11">
      <c r="A12" s="114">
        <v>41136</v>
      </c>
      <c r="B12" s="115">
        <v>5</v>
      </c>
      <c r="C12" s="115">
        <v>4</v>
      </c>
      <c r="D12" s="120"/>
      <c r="E12" s="122">
        <v>0.16</v>
      </c>
      <c r="F12" s="14">
        <f t="shared" si="3"/>
        <v>0.91</v>
      </c>
      <c r="H12">
        <f t="shared" si="0"/>
        <v>4.55</v>
      </c>
      <c r="I12">
        <f t="shared" si="1"/>
        <v>3.64</v>
      </c>
      <c r="K12">
        <f t="shared" si="2"/>
        <v>13.432500000000003</v>
      </c>
    </row>
    <row r="13" spans="1:11">
      <c r="A13" s="114">
        <v>41138</v>
      </c>
      <c r="B13" s="115">
        <v>15</v>
      </c>
      <c r="C13" s="115">
        <v>15.4</v>
      </c>
      <c r="D13" s="120"/>
      <c r="E13" s="122">
        <v>0.35</v>
      </c>
      <c r="F13" s="14">
        <f t="shared" si="3"/>
        <v>0.84</v>
      </c>
      <c r="H13">
        <f t="shared" si="0"/>
        <v>12.6</v>
      </c>
      <c r="I13">
        <f t="shared" si="1"/>
        <v>12.936</v>
      </c>
      <c r="K13">
        <f t="shared" si="2"/>
        <v>26.368500000000004</v>
      </c>
    </row>
    <row r="14" spans="1:11">
      <c r="A14" s="114">
        <v>41139</v>
      </c>
      <c r="B14" s="115">
        <v>30</v>
      </c>
      <c r="C14" s="115">
        <v>0.69999999999999929</v>
      </c>
      <c r="D14" s="120"/>
      <c r="E14" s="122">
        <v>0.36</v>
      </c>
      <c r="F14" s="14">
        <f t="shared" si="3"/>
        <v>0.65</v>
      </c>
      <c r="H14">
        <f t="shared" si="0"/>
        <v>19.5</v>
      </c>
      <c r="I14">
        <f t="shared" si="1"/>
        <v>0.45499999999999957</v>
      </c>
      <c r="K14">
        <f t="shared" si="2"/>
        <v>26.823500000000003</v>
      </c>
    </row>
    <row r="15" spans="1:11">
      <c r="A15" s="114">
        <v>41140</v>
      </c>
      <c r="B15" s="115">
        <v>6</v>
      </c>
      <c r="C15" s="115">
        <v>2.5</v>
      </c>
      <c r="D15" s="120"/>
      <c r="E15" s="122">
        <v>0.39</v>
      </c>
      <c r="F15" s="14">
        <f t="shared" si="3"/>
        <v>0.64</v>
      </c>
      <c r="H15">
        <f t="shared" si="0"/>
        <v>3.84</v>
      </c>
      <c r="I15">
        <f t="shared" si="1"/>
        <v>1.6</v>
      </c>
      <c r="K15">
        <f t="shared" si="2"/>
        <v>28.423500000000004</v>
      </c>
    </row>
    <row r="16" spans="1:11">
      <c r="A16" s="114">
        <v>41141</v>
      </c>
      <c r="B16" s="115">
        <v>5</v>
      </c>
      <c r="C16" s="115">
        <v>4.3000000000000007</v>
      </c>
      <c r="D16" s="120"/>
      <c r="E16" s="122">
        <v>0.43</v>
      </c>
      <c r="F16" s="14">
        <f t="shared" si="3"/>
        <v>0.61</v>
      </c>
      <c r="H16">
        <f t="shared" si="0"/>
        <v>3.05</v>
      </c>
      <c r="I16">
        <f t="shared" si="1"/>
        <v>2.6230000000000002</v>
      </c>
      <c r="K16">
        <f t="shared" si="2"/>
        <v>31.046500000000005</v>
      </c>
    </row>
    <row r="17" spans="1:11">
      <c r="A17" s="114">
        <v>41142</v>
      </c>
      <c r="B17" s="115">
        <v>15</v>
      </c>
      <c r="C17" s="115">
        <v>4.8000000000000007</v>
      </c>
      <c r="D17" s="120"/>
      <c r="E17" s="122">
        <v>0.47</v>
      </c>
      <c r="F17" s="14">
        <f t="shared" si="3"/>
        <v>0.57000000000000006</v>
      </c>
      <c r="H17">
        <f t="shared" si="0"/>
        <v>8.5500000000000007</v>
      </c>
      <c r="I17">
        <f t="shared" si="1"/>
        <v>2.7360000000000007</v>
      </c>
      <c r="K17">
        <f t="shared" si="2"/>
        <v>33.782500000000006</v>
      </c>
    </row>
    <row r="18" spans="1:11">
      <c r="A18" s="114">
        <v>41145</v>
      </c>
      <c r="B18" s="115">
        <v>5</v>
      </c>
      <c r="C18" s="115">
        <v>0</v>
      </c>
      <c r="D18" s="120"/>
      <c r="E18" s="122">
        <v>0.47</v>
      </c>
      <c r="F18" s="14">
        <f t="shared" si="3"/>
        <v>0.53</v>
      </c>
      <c r="H18">
        <f t="shared" si="0"/>
        <v>2.6500000000000004</v>
      </c>
      <c r="I18">
        <f t="shared" si="1"/>
        <v>0</v>
      </c>
      <c r="K18">
        <f t="shared" si="2"/>
        <v>33.782500000000006</v>
      </c>
    </row>
    <row r="19" spans="1:11">
      <c r="A19" s="114">
        <v>41146</v>
      </c>
      <c r="B19" s="115">
        <v>40</v>
      </c>
      <c r="C19" s="115">
        <v>19.249999999999996</v>
      </c>
      <c r="D19" s="120"/>
      <c r="E19" s="122">
        <v>0.56999999999999995</v>
      </c>
      <c r="F19" s="14">
        <f t="shared" si="3"/>
        <v>0.53</v>
      </c>
      <c r="H19">
        <f t="shared" si="0"/>
        <v>21.200000000000003</v>
      </c>
      <c r="I19">
        <f t="shared" si="1"/>
        <v>10.202499999999999</v>
      </c>
      <c r="K19">
        <f t="shared" si="2"/>
        <v>43.985000000000007</v>
      </c>
    </row>
    <row r="20" spans="1:11">
      <c r="A20" s="114">
        <v>41147</v>
      </c>
      <c r="B20" s="115">
        <v>26</v>
      </c>
      <c r="C20" s="115">
        <v>8.75</v>
      </c>
      <c r="D20" s="120"/>
      <c r="E20" s="122">
        <v>0.62</v>
      </c>
      <c r="F20" s="14">
        <f t="shared" si="3"/>
        <v>0.43000000000000005</v>
      </c>
      <c r="H20">
        <f t="shared" si="0"/>
        <v>11.180000000000001</v>
      </c>
      <c r="I20">
        <f t="shared" si="1"/>
        <v>3.7625000000000006</v>
      </c>
      <c r="K20">
        <f t="shared" si="2"/>
        <v>47.747500000000009</v>
      </c>
    </row>
    <row r="21" spans="1:11">
      <c r="A21" s="114">
        <v>41148</v>
      </c>
      <c r="B21" s="115">
        <v>3</v>
      </c>
      <c r="C21" s="115">
        <v>-3</v>
      </c>
      <c r="D21" s="120"/>
      <c r="E21" s="122">
        <v>0.6</v>
      </c>
      <c r="F21" s="14">
        <f t="shared" si="3"/>
        <v>0.38</v>
      </c>
      <c r="H21">
        <f t="shared" si="0"/>
        <v>1.1400000000000001</v>
      </c>
      <c r="I21">
        <f t="shared" si="1"/>
        <v>-1.1400000000000001</v>
      </c>
      <c r="K21">
        <f t="shared" si="2"/>
        <v>46.607500000000009</v>
      </c>
    </row>
    <row r="22" spans="1:11">
      <c r="A22" s="114">
        <v>41152</v>
      </c>
      <c r="B22" s="115">
        <v>10</v>
      </c>
      <c r="C22" s="115">
        <v>6.75</v>
      </c>
      <c r="D22" s="120"/>
      <c r="E22" s="122">
        <v>0.63</v>
      </c>
      <c r="F22" s="14">
        <f t="shared" si="3"/>
        <v>0.4</v>
      </c>
      <c r="H22">
        <f t="shared" si="0"/>
        <v>4</v>
      </c>
      <c r="I22">
        <f t="shared" si="1"/>
        <v>2.7</v>
      </c>
      <c r="K22">
        <f t="shared" si="2"/>
        <v>49.307500000000012</v>
      </c>
    </row>
    <row r="23" spans="1:11">
      <c r="A23" s="114">
        <v>41153</v>
      </c>
      <c r="B23" s="115">
        <v>20</v>
      </c>
      <c r="C23" s="115">
        <v>-4.5</v>
      </c>
      <c r="D23" s="120"/>
      <c r="E23" s="122">
        <v>0.6</v>
      </c>
      <c r="F23" s="14">
        <f t="shared" si="3"/>
        <v>0.37</v>
      </c>
      <c r="H23">
        <f t="shared" si="0"/>
        <v>7.4</v>
      </c>
      <c r="I23">
        <f t="shared" si="1"/>
        <v>-1.665</v>
      </c>
      <c r="K23">
        <f t="shared" si="2"/>
        <v>47.642500000000013</v>
      </c>
    </row>
    <row r="24" spans="1:11">
      <c r="A24" s="114">
        <v>41154</v>
      </c>
      <c r="B24" s="115">
        <v>11</v>
      </c>
      <c r="C24" s="115">
        <v>0.49999999999999911</v>
      </c>
      <c r="D24" s="120"/>
      <c r="E24" s="122">
        <v>0.6</v>
      </c>
      <c r="F24" s="14">
        <f t="shared" si="3"/>
        <v>0.4</v>
      </c>
      <c r="H24">
        <f t="shared" si="0"/>
        <v>4.4000000000000004</v>
      </c>
      <c r="I24">
        <f t="shared" si="1"/>
        <v>0.19999999999999965</v>
      </c>
      <c r="K24">
        <f t="shared" si="2"/>
        <v>47.842500000000015</v>
      </c>
    </row>
    <row r="25" spans="1:11">
      <c r="A25" s="114">
        <v>41160</v>
      </c>
      <c r="B25" s="115">
        <v>5</v>
      </c>
      <c r="C25" s="115">
        <v>-5</v>
      </c>
      <c r="D25" s="120"/>
      <c r="E25" s="122">
        <v>0.56999999999999995</v>
      </c>
      <c r="F25" s="14">
        <f t="shared" si="3"/>
        <v>0.4</v>
      </c>
      <c r="H25">
        <f t="shared" si="0"/>
        <v>2</v>
      </c>
      <c r="I25">
        <f t="shared" si="1"/>
        <v>-2</v>
      </c>
      <c r="K25">
        <f t="shared" si="2"/>
        <v>45.842500000000015</v>
      </c>
    </row>
    <row r="26" spans="1:11">
      <c r="A26" s="114">
        <v>41167</v>
      </c>
      <c r="B26" s="115">
        <v>31</v>
      </c>
      <c r="C26" s="115">
        <v>10.6</v>
      </c>
      <c r="D26" s="120"/>
      <c r="E26" s="122">
        <v>0.61</v>
      </c>
      <c r="F26" s="14">
        <f t="shared" si="3"/>
        <v>0.43000000000000005</v>
      </c>
      <c r="H26">
        <f t="shared" si="0"/>
        <v>13.330000000000002</v>
      </c>
      <c r="I26">
        <f t="shared" si="1"/>
        <v>4.5580000000000007</v>
      </c>
      <c r="K26">
        <f t="shared" si="2"/>
        <v>50.400500000000015</v>
      </c>
    </row>
    <row r="27" spans="1:11">
      <c r="A27" s="114">
        <v>41168</v>
      </c>
      <c r="B27" s="115">
        <v>16</v>
      </c>
      <c r="C27" s="115">
        <v>-0.25</v>
      </c>
      <c r="D27" s="120"/>
      <c r="E27" s="122">
        <v>0.61</v>
      </c>
      <c r="F27" s="14">
        <f t="shared" si="3"/>
        <v>0.39</v>
      </c>
      <c r="H27">
        <f t="shared" si="0"/>
        <v>6.24</v>
      </c>
      <c r="I27">
        <f t="shared" si="1"/>
        <v>-9.7500000000000003E-2</v>
      </c>
      <c r="K27">
        <f t="shared" si="2"/>
        <v>50.303000000000019</v>
      </c>
    </row>
    <row r="28" spans="1:11">
      <c r="A28" s="114">
        <v>41169</v>
      </c>
      <c r="B28" s="115">
        <v>5</v>
      </c>
      <c r="C28" s="115">
        <v>0</v>
      </c>
      <c r="D28" s="120"/>
      <c r="E28" s="122">
        <v>0.61</v>
      </c>
      <c r="F28" s="14">
        <f t="shared" si="3"/>
        <v>0.39</v>
      </c>
      <c r="H28">
        <f t="shared" si="0"/>
        <v>1.9500000000000002</v>
      </c>
      <c r="I28">
        <f t="shared" si="1"/>
        <v>0</v>
      </c>
      <c r="K28">
        <f t="shared" si="2"/>
        <v>50.303000000000019</v>
      </c>
    </row>
    <row r="29" spans="1:11">
      <c r="A29" s="114">
        <v>41170</v>
      </c>
      <c r="B29" s="115">
        <v>10</v>
      </c>
      <c r="C29" s="115">
        <v>-10</v>
      </c>
      <c r="D29" s="120"/>
      <c r="E29" s="122">
        <v>0.53</v>
      </c>
      <c r="F29" s="14">
        <f t="shared" si="3"/>
        <v>0.39</v>
      </c>
      <c r="H29">
        <f t="shared" si="0"/>
        <v>3.9000000000000004</v>
      </c>
      <c r="I29">
        <f t="shared" si="1"/>
        <v>-3.9000000000000004</v>
      </c>
      <c r="K29">
        <f t="shared" si="2"/>
        <v>46.40300000000002</v>
      </c>
    </row>
    <row r="30" spans="1:11">
      <c r="A30" s="114">
        <v>41171</v>
      </c>
      <c r="B30" s="115">
        <v>5</v>
      </c>
      <c r="C30" s="115">
        <v>-5</v>
      </c>
      <c r="D30" s="120"/>
      <c r="E30" s="122">
        <v>0.49</v>
      </c>
      <c r="F30" s="14">
        <f t="shared" si="3"/>
        <v>0.47</v>
      </c>
      <c r="H30">
        <f t="shared" si="0"/>
        <v>2.3499999999999996</v>
      </c>
      <c r="I30">
        <f t="shared" si="1"/>
        <v>-2.3499999999999996</v>
      </c>
      <c r="K30">
        <f t="shared" si="2"/>
        <v>44.053000000000019</v>
      </c>
    </row>
    <row r="31" spans="1:11">
      <c r="A31" s="114">
        <v>41174</v>
      </c>
      <c r="B31" s="115">
        <v>25</v>
      </c>
      <c r="C31" s="115">
        <v>-3</v>
      </c>
      <c r="D31" s="120"/>
      <c r="E31" s="122">
        <v>0.47</v>
      </c>
      <c r="F31" s="14">
        <f t="shared" si="3"/>
        <v>0.51</v>
      </c>
      <c r="H31">
        <f t="shared" si="0"/>
        <v>12.75</v>
      </c>
      <c r="I31">
        <f t="shared" si="1"/>
        <v>-1.53</v>
      </c>
      <c r="K31">
        <f t="shared" si="2"/>
        <v>42.523000000000017</v>
      </c>
    </row>
    <row r="32" spans="1:11">
      <c r="A32" s="114">
        <v>41175</v>
      </c>
      <c r="B32" s="115">
        <v>5</v>
      </c>
      <c r="C32" s="115">
        <v>6.65</v>
      </c>
      <c r="D32" s="120"/>
      <c r="E32" s="122">
        <v>0.51</v>
      </c>
      <c r="F32" s="14">
        <f t="shared" si="3"/>
        <v>0.53</v>
      </c>
      <c r="H32">
        <f t="shared" si="0"/>
        <v>2.6500000000000004</v>
      </c>
      <c r="I32">
        <f t="shared" si="1"/>
        <v>3.5245000000000002</v>
      </c>
      <c r="K32">
        <f t="shared" si="2"/>
        <v>46.047500000000021</v>
      </c>
    </row>
    <row r="33" spans="1:11">
      <c r="A33" s="114">
        <v>41177</v>
      </c>
      <c r="B33" s="115">
        <v>5</v>
      </c>
      <c r="C33" s="115">
        <v>-5</v>
      </c>
      <c r="D33" s="120"/>
      <c r="E33" s="122">
        <v>0.47</v>
      </c>
      <c r="F33" s="14">
        <f t="shared" si="3"/>
        <v>0.49</v>
      </c>
      <c r="H33">
        <f t="shared" si="0"/>
        <v>2.4500000000000002</v>
      </c>
      <c r="I33">
        <f t="shared" si="1"/>
        <v>-2.4500000000000002</v>
      </c>
      <c r="K33">
        <f t="shared" si="2"/>
        <v>43.597500000000018</v>
      </c>
    </row>
    <row r="34" spans="1:11">
      <c r="A34" s="114">
        <v>41178</v>
      </c>
      <c r="B34" s="115">
        <v>5</v>
      </c>
      <c r="C34" s="115">
        <v>8</v>
      </c>
      <c r="D34" s="120"/>
      <c r="E34" s="122">
        <v>0.51</v>
      </c>
      <c r="F34" s="14">
        <f t="shared" si="3"/>
        <v>0.53</v>
      </c>
      <c r="H34">
        <f t="shared" si="0"/>
        <v>2.6500000000000004</v>
      </c>
      <c r="I34">
        <f t="shared" si="1"/>
        <v>4.24</v>
      </c>
      <c r="K34">
        <f t="shared" si="2"/>
        <v>47.83750000000002</v>
      </c>
    </row>
    <row r="35" spans="1:11">
      <c r="A35" s="114">
        <v>41180</v>
      </c>
      <c r="B35" s="115">
        <v>15</v>
      </c>
      <c r="C35" s="115">
        <v>-0.75</v>
      </c>
      <c r="D35" s="120"/>
      <c r="E35" s="122">
        <v>0.51</v>
      </c>
      <c r="F35" s="14">
        <f t="shared" si="3"/>
        <v>0.49</v>
      </c>
      <c r="H35">
        <f t="shared" si="0"/>
        <v>7.35</v>
      </c>
      <c r="I35">
        <f t="shared" si="1"/>
        <v>-0.36749999999999999</v>
      </c>
      <c r="K35">
        <f t="shared" si="2"/>
        <v>47.47000000000002</v>
      </c>
    </row>
    <row r="36" spans="1:11">
      <c r="A36" s="114">
        <v>41181</v>
      </c>
      <c r="B36" s="115">
        <v>36</v>
      </c>
      <c r="C36" s="115">
        <v>29.6</v>
      </c>
      <c r="D36" s="120"/>
      <c r="E36" s="122">
        <v>0.6</v>
      </c>
      <c r="F36" s="14">
        <f t="shared" si="3"/>
        <v>0.49</v>
      </c>
      <c r="H36">
        <f t="shared" si="0"/>
        <v>17.64</v>
      </c>
      <c r="I36">
        <f t="shared" si="1"/>
        <v>14.504</v>
      </c>
      <c r="K36">
        <f t="shared" si="2"/>
        <v>61.974000000000018</v>
      </c>
    </row>
    <row r="37" spans="1:11">
      <c r="A37" s="114">
        <v>41182</v>
      </c>
      <c r="B37" s="115">
        <v>10.5</v>
      </c>
      <c r="C37" s="115">
        <v>7.3500000000000005</v>
      </c>
      <c r="D37" s="120"/>
      <c r="E37" s="122">
        <v>0.63</v>
      </c>
      <c r="F37" s="14">
        <f t="shared" si="3"/>
        <v>0.4</v>
      </c>
      <c r="H37">
        <f t="shared" si="0"/>
        <v>4.2</v>
      </c>
      <c r="I37">
        <f t="shared" si="1"/>
        <v>2.9400000000000004</v>
      </c>
      <c r="K37">
        <f t="shared" si="2"/>
        <v>64.914000000000016</v>
      </c>
    </row>
    <row r="38" spans="1:11">
      <c r="A38" s="114">
        <v>41187</v>
      </c>
      <c r="B38" s="115">
        <v>15</v>
      </c>
      <c r="C38" s="115">
        <v>-0.30000000000000071</v>
      </c>
      <c r="D38" s="120"/>
      <c r="E38" s="122">
        <v>0.62</v>
      </c>
      <c r="F38" s="14">
        <f t="shared" si="3"/>
        <v>0.37</v>
      </c>
      <c r="H38">
        <f t="shared" si="0"/>
        <v>5.55</v>
      </c>
      <c r="I38">
        <f t="shared" si="1"/>
        <v>-0.11100000000000027</v>
      </c>
      <c r="K38">
        <f t="shared" si="2"/>
        <v>64.803000000000011</v>
      </c>
    </row>
    <row r="39" spans="1:11">
      <c r="A39" s="114">
        <v>41188</v>
      </c>
      <c r="B39" s="115">
        <v>36</v>
      </c>
      <c r="C39" s="115">
        <v>-2.9500000000000011</v>
      </c>
      <c r="D39" s="120"/>
      <c r="E39" s="122">
        <v>0.61</v>
      </c>
      <c r="F39" s="14">
        <f t="shared" si="3"/>
        <v>0.38</v>
      </c>
      <c r="H39">
        <f t="shared" si="0"/>
        <v>13.68</v>
      </c>
      <c r="I39">
        <f t="shared" si="1"/>
        <v>-1.1210000000000004</v>
      </c>
      <c r="K39">
        <f t="shared" si="2"/>
        <v>63.682000000000009</v>
      </c>
    </row>
    <row r="40" spans="1:11">
      <c r="A40" s="114">
        <v>41189</v>
      </c>
      <c r="B40" s="115">
        <v>20</v>
      </c>
      <c r="C40" s="115">
        <v>24.85</v>
      </c>
      <c r="D40" s="120"/>
      <c r="E40" s="122">
        <v>0.67</v>
      </c>
      <c r="F40" s="14">
        <f t="shared" si="3"/>
        <v>0.39</v>
      </c>
      <c r="H40">
        <f t="shared" si="0"/>
        <v>7.8000000000000007</v>
      </c>
      <c r="I40">
        <f t="shared" si="1"/>
        <v>9.6915000000000013</v>
      </c>
      <c r="K40">
        <f t="shared" si="2"/>
        <v>73.373500000000007</v>
      </c>
    </row>
    <row r="41" spans="1:11">
      <c r="A41" s="114">
        <v>41195</v>
      </c>
      <c r="B41" s="115">
        <v>5</v>
      </c>
      <c r="C41" s="115">
        <v>-5</v>
      </c>
      <c r="D41" s="120"/>
      <c r="E41" s="122">
        <v>0.64</v>
      </c>
      <c r="F41" s="14">
        <f t="shared" si="3"/>
        <v>0.32999999999999996</v>
      </c>
      <c r="H41">
        <f t="shared" si="0"/>
        <v>1.65</v>
      </c>
      <c r="I41">
        <f t="shared" si="1"/>
        <v>-1.65</v>
      </c>
      <c r="K41">
        <f t="shared" si="2"/>
        <v>71.723500000000001</v>
      </c>
    </row>
    <row r="42" spans="1:11">
      <c r="A42" s="114">
        <v>41196</v>
      </c>
      <c r="B42" s="115">
        <v>10</v>
      </c>
      <c r="C42" s="115">
        <v>-10</v>
      </c>
      <c r="D42" s="120"/>
      <c r="E42" s="122">
        <v>0.57999999999999996</v>
      </c>
      <c r="F42" s="14">
        <f t="shared" si="3"/>
        <v>0.36</v>
      </c>
      <c r="H42">
        <f t="shared" si="0"/>
        <v>3.5999999999999996</v>
      </c>
      <c r="I42">
        <f t="shared" si="1"/>
        <v>-3.5999999999999996</v>
      </c>
      <c r="K42">
        <f t="shared" si="2"/>
        <v>68.123500000000007</v>
      </c>
    </row>
    <row r="43" spans="1:11">
      <c r="A43" s="114">
        <v>41197</v>
      </c>
      <c r="B43" s="115">
        <v>5</v>
      </c>
      <c r="C43" s="115">
        <v>-5</v>
      </c>
      <c r="D43" s="120"/>
      <c r="E43" s="122">
        <v>0.56000000000000005</v>
      </c>
      <c r="F43" s="14">
        <f t="shared" si="3"/>
        <v>0.42000000000000004</v>
      </c>
      <c r="H43">
        <f t="shared" si="0"/>
        <v>2.1</v>
      </c>
      <c r="I43">
        <f t="shared" si="1"/>
        <v>-2.1</v>
      </c>
      <c r="K43">
        <f t="shared" si="2"/>
        <v>66.023500000000013</v>
      </c>
    </row>
    <row r="44" spans="1:11">
      <c r="A44" s="114">
        <v>41202</v>
      </c>
      <c r="B44" s="115">
        <v>5</v>
      </c>
      <c r="C44" s="115">
        <v>3.65</v>
      </c>
      <c r="D44" s="120"/>
      <c r="E44" s="122">
        <v>0.56999999999999995</v>
      </c>
      <c r="F44" s="14">
        <f t="shared" si="3"/>
        <v>0.43999999999999995</v>
      </c>
      <c r="H44">
        <f t="shared" si="0"/>
        <v>2.1999999999999997</v>
      </c>
      <c r="I44">
        <f t="shared" si="1"/>
        <v>1.6059999999999999</v>
      </c>
      <c r="K44">
        <f t="shared" si="2"/>
        <v>67.629500000000007</v>
      </c>
    </row>
    <row r="45" spans="1:11">
      <c r="A45" s="114">
        <v>41203</v>
      </c>
      <c r="B45" s="115">
        <v>10</v>
      </c>
      <c r="C45" s="115">
        <v>-10</v>
      </c>
      <c r="D45" s="120"/>
      <c r="E45" s="122">
        <v>0.51</v>
      </c>
      <c r="F45" s="14">
        <f t="shared" si="3"/>
        <v>0.43000000000000005</v>
      </c>
      <c r="H45">
        <f t="shared" si="0"/>
        <v>4.3000000000000007</v>
      </c>
      <c r="I45">
        <f t="shared" si="1"/>
        <v>-4.3000000000000007</v>
      </c>
      <c r="K45">
        <f t="shared" si="2"/>
        <v>63.32950000000001</v>
      </c>
    </row>
    <row r="46" spans="1:11">
      <c r="A46" s="114">
        <v>41209</v>
      </c>
      <c r="B46" s="115">
        <v>6</v>
      </c>
      <c r="C46" s="115">
        <v>-6</v>
      </c>
      <c r="D46" s="120"/>
      <c r="E46" s="122">
        <v>0.47</v>
      </c>
      <c r="F46" s="14">
        <f t="shared" si="3"/>
        <v>0.49</v>
      </c>
      <c r="H46">
        <f t="shared" si="0"/>
        <v>2.94</v>
      </c>
      <c r="I46">
        <f t="shared" si="1"/>
        <v>-2.94</v>
      </c>
      <c r="K46">
        <f t="shared" si="2"/>
        <v>60.389500000000012</v>
      </c>
    </row>
    <row r="47" spans="1:11">
      <c r="A47" s="114">
        <v>41210</v>
      </c>
      <c r="B47" s="115">
        <v>16</v>
      </c>
      <c r="C47" s="115">
        <v>-5.25</v>
      </c>
      <c r="D47" s="120"/>
      <c r="E47" s="122">
        <v>0.44</v>
      </c>
      <c r="F47" s="14">
        <f t="shared" si="3"/>
        <v>0.53</v>
      </c>
      <c r="H47">
        <f t="shared" si="0"/>
        <v>8.48</v>
      </c>
      <c r="I47">
        <f t="shared" si="1"/>
        <v>-2.7825000000000002</v>
      </c>
      <c r="K47">
        <f t="shared" si="2"/>
        <v>57.607000000000014</v>
      </c>
    </row>
    <row r="48" spans="1:11">
      <c r="A48" s="114">
        <v>41217</v>
      </c>
      <c r="B48" s="115">
        <v>15</v>
      </c>
      <c r="C48" s="115">
        <v>-15</v>
      </c>
      <c r="D48" s="120"/>
      <c r="E48" s="122">
        <v>0.33</v>
      </c>
      <c r="F48" s="14">
        <f t="shared" si="3"/>
        <v>0.56000000000000005</v>
      </c>
      <c r="H48">
        <f t="shared" si="0"/>
        <v>8.4</v>
      </c>
      <c r="I48">
        <f t="shared" si="1"/>
        <v>-8.4</v>
      </c>
      <c r="K48">
        <f t="shared" si="2"/>
        <v>49.207000000000015</v>
      </c>
    </row>
    <row r="49" spans="1:11">
      <c r="A49" s="114">
        <v>41223</v>
      </c>
      <c r="B49" s="115">
        <v>5</v>
      </c>
      <c r="C49" s="115">
        <v>-5</v>
      </c>
      <c r="D49" s="120"/>
      <c r="E49" s="122">
        <v>0.31</v>
      </c>
      <c r="F49" s="14">
        <f t="shared" si="3"/>
        <v>0.66999999999999993</v>
      </c>
      <c r="H49">
        <f t="shared" si="0"/>
        <v>3.3499999999999996</v>
      </c>
      <c r="I49">
        <f t="shared" si="1"/>
        <v>-3.3499999999999996</v>
      </c>
      <c r="K49">
        <f t="shared" si="2"/>
        <v>45.857000000000014</v>
      </c>
    </row>
    <row r="50" spans="1:11">
      <c r="A50" s="114">
        <v>41224</v>
      </c>
      <c r="B50" s="115">
        <v>10</v>
      </c>
      <c r="C50" s="115">
        <v>-10</v>
      </c>
      <c r="D50" s="120"/>
      <c r="E50" s="122">
        <v>0.25</v>
      </c>
      <c r="F50" s="14">
        <f t="shared" si="3"/>
        <v>0.69</v>
      </c>
      <c r="H50">
        <f t="shared" si="0"/>
        <v>6.8999999999999995</v>
      </c>
      <c r="I50">
        <f t="shared" si="1"/>
        <v>-6.8999999999999995</v>
      </c>
      <c r="K50">
        <f t="shared" si="2"/>
        <v>38.957000000000015</v>
      </c>
    </row>
    <row r="51" spans="1:11">
      <c r="A51" s="114">
        <v>41230</v>
      </c>
      <c r="B51" s="115">
        <v>5</v>
      </c>
      <c r="C51" s="115">
        <v>-5</v>
      </c>
      <c r="D51" s="120"/>
      <c r="E51" s="122">
        <v>0.22</v>
      </c>
      <c r="F51" s="14">
        <f t="shared" si="3"/>
        <v>0.75</v>
      </c>
      <c r="H51">
        <f t="shared" si="0"/>
        <v>3.75</v>
      </c>
      <c r="I51">
        <f t="shared" si="1"/>
        <v>-3.75</v>
      </c>
      <c r="K51">
        <f t="shared" si="2"/>
        <v>35.207000000000015</v>
      </c>
    </row>
    <row r="52" spans="1:11">
      <c r="A52" s="114">
        <v>41231</v>
      </c>
      <c r="B52" s="115">
        <v>15</v>
      </c>
      <c r="C52" s="115">
        <v>-5.0999999999999996</v>
      </c>
      <c r="D52" s="120"/>
      <c r="E52" s="122">
        <v>0.19</v>
      </c>
      <c r="F52" s="14">
        <f t="shared" si="3"/>
        <v>0.78</v>
      </c>
      <c r="H52">
        <f t="shared" si="0"/>
        <v>11.700000000000001</v>
      </c>
      <c r="I52">
        <f t="shared" si="1"/>
        <v>-3.9779999999999998</v>
      </c>
      <c r="K52">
        <f t="shared" si="2"/>
        <v>31.229000000000013</v>
      </c>
    </row>
    <row r="53" spans="1:11">
      <c r="A53" s="114">
        <v>41237</v>
      </c>
      <c r="B53" s="115">
        <v>20</v>
      </c>
      <c r="C53" s="115">
        <v>11.349999999999998</v>
      </c>
      <c r="D53" s="120"/>
      <c r="E53" s="122">
        <v>0.24</v>
      </c>
      <c r="F53" s="14">
        <f t="shared" si="3"/>
        <v>0.81</v>
      </c>
      <c r="H53">
        <f t="shared" si="0"/>
        <v>16.200000000000003</v>
      </c>
      <c r="I53">
        <f t="shared" si="1"/>
        <v>9.1934999999999985</v>
      </c>
      <c r="K53">
        <f t="shared" si="2"/>
        <v>40.422500000000014</v>
      </c>
    </row>
    <row r="54" spans="1:11">
      <c r="A54" s="114">
        <v>41238</v>
      </c>
      <c r="B54" s="115">
        <v>5</v>
      </c>
      <c r="C54" s="115">
        <v>3.75</v>
      </c>
      <c r="D54" s="120"/>
      <c r="E54" s="122">
        <v>0.26</v>
      </c>
      <c r="F54" s="14">
        <f t="shared" si="3"/>
        <v>0.76</v>
      </c>
      <c r="H54">
        <f t="shared" si="0"/>
        <v>3.8</v>
      </c>
      <c r="I54">
        <f t="shared" si="1"/>
        <v>2.85</v>
      </c>
      <c r="K54">
        <f t="shared" si="2"/>
        <v>43.272500000000015</v>
      </c>
    </row>
    <row r="55" spans="1:11">
      <c r="A55" s="114">
        <v>74052</v>
      </c>
      <c r="B55" s="115">
        <v>5</v>
      </c>
      <c r="C55" s="115">
        <v>4.25</v>
      </c>
      <c r="D55" s="120"/>
      <c r="E55" s="122">
        <v>0.28000000000000003</v>
      </c>
      <c r="F55" s="14">
        <f t="shared" si="3"/>
        <v>0.74</v>
      </c>
      <c r="H55">
        <f t="shared" si="0"/>
        <v>3.7</v>
      </c>
      <c r="I55">
        <f t="shared" si="1"/>
        <v>3.145</v>
      </c>
      <c r="K55">
        <f t="shared" si="2"/>
        <v>46.417500000000018</v>
      </c>
    </row>
    <row r="56" spans="1:11">
      <c r="A56" s="114">
        <v>81357</v>
      </c>
      <c r="B56" s="115">
        <v>5</v>
      </c>
      <c r="C56" s="115">
        <v>-5</v>
      </c>
      <c r="D56" s="120"/>
      <c r="E56" s="122">
        <v>0.25</v>
      </c>
      <c r="F56" s="14">
        <f t="shared" si="3"/>
        <v>0.72</v>
      </c>
      <c r="H56">
        <f t="shared" si="0"/>
        <v>3.5999999999999996</v>
      </c>
      <c r="I56">
        <f t="shared" si="1"/>
        <v>-3.5999999999999996</v>
      </c>
      <c r="K56">
        <f t="shared" si="2"/>
        <v>42.817500000000017</v>
      </c>
    </row>
    <row r="57" spans="1:11">
      <c r="A57" s="117" t="s">
        <v>338</v>
      </c>
      <c r="B57" s="118">
        <v>672.5</v>
      </c>
      <c r="C57" s="118">
        <v>55.900000000000006</v>
      </c>
      <c r="D57" s="121"/>
      <c r="H57" s="118">
        <f t="shared" ref="H57:I57" si="4">SUM(H2:H56)</f>
        <v>362.37</v>
      </c>
      <c r="I57" s="118">
        <f t="shared" si="4"/>
        <v>42.817500000000017</v>
      </c>
    </row>
    <row r="59" spans="1:11">
      <c r="C59" s="123">
        <f>+C57/B57</f>
        <v>8.3122676579925656E-2</v>
      </c>
      <c r="I59" s="123">
        <f>+I57/H57</f>
        <v>0.1181596158622403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O24"/>
  <sheetViews>
    <sheetView zoomScaleNormal="100" workbookViewId="0">
      <selection activeCell="I13" sqref="A2:I13"/>
    </sheetView>
  </sheetViews>
  <sheetFormatPr baseColWidth="10" defaultRowHeight="15"/>
  <cols>
    <col min="4" max="5" width="13.5703125" customWidth="1"/>
    <col min="6" max="6" width="14.7109375" bestFit="1" customWidth="1"/>
    <col min="7" max="7" width="7.85546875" customWidth="1"/>
    <col min="8" max="8" width="7.85546875" style="14" customWidth="1"/>
    <col min="9" max="9" width="7.85546875" style="3" customWidth="1"/>
  </cols>
  <sheetData>
    <row r="1" spans="1:15" s="1" customFormat="1">
      <c r="A1" s="1" t="s">
        <v>191</v>
      </c>
      <c r="B1" s="1" t="s">
        <v>49</v>
      </c>
      <c r="C1" s="1" t="s">
        <v>0</v>
      </c>
      <c r="D1" s="1" t="s">
        <v>1</v>
      </c>
      <c r="E1" s="1" t="s">
        <v>2</v>
      </c>
      <c r="F1" s="1" t="s">
        <v>3</v>
      </c>
      <c r="G1" s="1" t="s">
        <v>4</v>
      </c>
      <c r="H1" s="10" t="s">
        <v>5</v>
      </c>
      <c r="I1" s="2" t="s">
        <v>6</v>
      </c>
    </row>
    <row r="2" spans="1:15">
      <c r="A2" s="60">
        <v>41117</v>
      </c>
      <c r="B2" s="4" t="s">
        <v>51</v>
      </c>
      <c r="C2" s="4" t="s">
        <v>7</v>
      </c>
      <c r="D2" s="4" t="s">
        <v>8</v>
      </c>
      <c r="E2" s="4" t="s">
        <v>9</v>
      </c>
      <c r="F2" s="4" t="s">
        <v>10</v>
      </c>
      <c r="G2" s="4">
        <v>5</v>
      </c>
      <c r="H2" s="11">
        <v>1.75</v>
      </c>
      <c r="I2" s="5" t="s">
        <v>18</v>
      </c>
      <c r="K2" t="str">
        <f>CONCATENATE(D2,"-",E2,"  ",F2,"  ",G2,"unid.","  ","@",H2)</f>
        <v>Angers-Sedan  LOCAL DNB  5unid.  @1,75</v>
      </c>
    </row>
    <row r="3" spans="1:15">
      <c r="A3" s="61">
        <v>41118</v>
      </c>
      <c r="B3" s="6" t="s">
        <v>51</v>
      </c>
      <c r="C3" s="6" t="s">
        <v>7</v>
      </c>
      <c r="D3" s="6" t="s">
        <v>14</v>
      </c>
      <c r="E3" s="6" t="s">
        <v>15</v>
      </c>
      <c r="F3" s="6" t="s">
        <v>16</v>
      </c>
      <c r="G3" s="6">
        <v>5</v>
      </c>
      <c r="H3" s="12">
        <v>3.95</v>
      </c>
      <c r="I3" s="7" t="s">
        <v>19</v>
      </c>
      <c r="K3" t="str">
        <f t="shared" ref="K3" si="0">CONCATENATE(D3,"-",E3,"  ",F3,"  ",G3,"unid.","  ","@",H3)</f>
        <v>Lens-Le Mans  VISITANTE  5unid.  @3,95</v>
      </c>
    </row>
    <row r="4" spans="1:15">
      <c r="A4" s="59">
        <v>41117</v>
      </c>
      <c r="B4" s="8" t="s">
        <v>51</v>
      </c>
      <c r="C4" s="8" t="s">
        <v>7</v>
      </c>
      <c r="D4" s="8" t="s">
        <v>11</v>
      </c>
      <c r="E4" s="8" t="s">
        <v>12</v>
      </c>
      <c r="F4" s="8" t="s">
        <v>13</v>
      </c>
      <c r="G4" s="8">
        <v>1</v>
      </c>
      <c r="H4" s="13">
        <v>3.16</v>
      </c>
      <c r="I4" s="9" t="s">
        <v>20</v>
      </c>
      <c r="K4" t="str">
        <f>CONCATENATE(D4,"-",E4,"  ",F4,"  ",G4,"unid.","  ","@",H4)</f>
        <v>Niort-Clermont  EMPATE  1unid.  @3,16</v>
      </c>
    </row>
    <row r="5" spans="1:15">
      <c r="A5" s="61">
        <v>41124</v>
      </c>
      <c r="B5" s="6" t="s">
        <v>51</v>
      </c>
      <c r="C5" s="6" t="s">
        <v>7</v>
      </c>
      <c r="D5" s="6" t="s">
        <v>21</v>
      </c>
      <c r="E5" s="6" t="s">
        <v>22</v>
      </c>
      <c r="F5" s="6" t="s">
        <v>23</v>
      </c>
      <c r="G5" s="6">
        <v>5</v>
      </c>
      <c r="H5" s="12">
        <v>3.58</v>
      </c>
      <c r="I5" s="7" t="s">
        <v>37</v>
      </c>
      <c r="K5" t="str">
        <f t="shared" ref="K5:K13" si="1">CONCATENATE(D5,"-",E5,"  ",F5,"  ",G5,"unid.","  ","@",H5)</f>
        <v>Laval-Monaco  LOCAL  5unid.  @3,58</v>
      </c>
    </row>
    <row r="6" spans="1:15">
      <c r="A6" s="78">
        <v>41124</v>
      </c>
      <c r="B6" s="86" t="s">
        <v>51</v>
      </c>
      <c r="C6" s="86" t="s">
        <v>7</v>
      </c>
      <c r="D6" s="86" t="s">
        <v>9</v>
      </c>
      <c r="E6" s="86" t="s">
        <v>24</v>
      </c>
      <c r="F6" s="86" t="s">
        <v>25</v>
      </c>
      <c r="G6" s="86">
        <v>5</v>
      </c>
      <c r="H6" s="87">
        <v>3.7</v>
      </c>
      <c r="I6" s="88" t="s">
        <v>20</v>
      </c>
      <c r="K6" t="str">
        <f t="shared" si="1"/>
        <v>Sedan-Chateauroux  VISITANTE DNB  5unid.  @3,7</v>
      </c>
    </row>
    <row r="7" spans="1:15">
      <c r="A7" s="61">
        <v>41138</v>
      </c>
      <c r="B7" s="6" t="s">
        <v>51</v>
      </c>
      <c r="C7" s="6" t="s">
        <v>7</v>
      </c>
      <c r="D7" s="6" t="s">
        <v>127</v>
      </c>
      <c r="E7" s="6" t="s">
        <v>12</v>
      </c>
      <c r="F7" s="6" t="s">
        <v>13</v>
      </c>
      <c r="G7" s="6">
        <v>1</v>
      </c>
      <c r="H7" s="12">
        <v>3.25</v>
      </c>
      <c r="I7" s="7" t="s">
        <v>131</v>
      </c>
      <c r="K7" t="str">
        <f t="shared" si="1"/>
        <v>Caen-Clermont  EMPATE  1unid.  @3,25</v>
      </c>
    </row>
    <row r="8" spans="1:15">
      <c r="A8" s="61">
        <v>41138</v>
      </c>
      <c r="B8" s="6" t="s">
        <v>51</v>
      </c>
      <c r="C8" s="6" t="s">
        <v>7</v>
      </c>
      <c r="D8" s="6" t="s">
        <v>21</v>
      </c>
      <c r="E8" s="6" t="s">
        <v>11</v>
      </c>
      <c r="F8" s="6" t="s">
        <v>36</v>
      </c>
      <c r="G8" s="6">
        <v>5</v>
      </c>
      <c r="H8" s="12">
        <v>1.74</v>
      </c>
      <c r="I8" s="7" t="s">
        <v>18</v>
      </c>
      <c r="K8" t="str">
        <f t="shared" si="1"/>
        <v>Laval-Niort  LAY LOCAL  5unid.  @1,74</v>
      </c>
      <c r="O8" t="s">
        <v>129</v>
      </c>
    </row>
    <row r="9" spans="1:15">
      <c r="A9" s="59">
        <v>41141</v>
      </c>
      <c r="B9" s="8" t="s">
        <v>51</v>
      </c>
      <c r="C9" s="8" t="s">
        <v>7</v>
      </c>
      <c r="D9" s="8" t="s">
        <v>15</v>
      </c>
      <c r="E9" s="8" t="s">
        <v>128</v>
      </c>
      <c r="F9" s="8" t="s">
        <v>10</v>
      </c>
      <c r="G9" s="8">
        <v>5</v>
      </c>
      <c r="H9" s="13">
        <v>1.86</v>
      </c>
      <c r="I9" s="9" t="s">
        <v>135</v>
      </c>
      <c r="K9" t="str">
        <f t="shared" si="1"/>
        <v>Le Mans-Auxerre  LOCAL DNB  5unid.  @1,86</v>
      </c>
      <c r="O9" t="s">
        <v>129</v>
      </c>
    </row>
    <row r="10" spans="1:15">
      <c r="A10" s="63">
        <v>41152</v>
      </c>
      <c r="B10" s="45" t="s">
        <v>51</v>
      </c>
      <c r="C10" s="45" t="s">
        <v>7</v>
      </c>
      <c r="D10" s="45" t="s">
        <v>218</v>
      </c>
      <c r="E10" s="45" t="s">
        <v>128</v>
      </c>
      <c r="F10" s="45" t="s">
        <v>23</v>
      </c>
      <c r="G10" s="45">
        <v>5</v>
      </c>
      <c r="H10" s="46">
        <v>3.35</v>
      </c>
      <c r="I10" s="47" t="s">
        <v>18</v>
      </c>
      <c r="K10" t="str">
        <f t="shared" si="1"/>
        <v>Tours-Auxerre  LOCAL  5unid.  @3,35</v>
      </c>
    </row>
    <row r="11" spans="1:15">
      <c r="A11" s="61">
        <v>41180</v>
      </c>
      <c r="B11" s="6" t="s">
        <v>51</v>
      </c>
      <c r="C11" s="6" t="s">
        <v>7</v>
      </c>
      <c r="D11" s="6" t="s">
        <v>12</v>
      </c>
      <c r="E11" s="6" t="s">
        <v>21</v>
      </c>
      <c r="F11" s="6" t="s">
        <v>23</v>
      </c>
      <c r="G11" s="6">
        <v>5</v>
      </c>
      <c r="H11" s="12">
        <v>2.11</v>
      </c>
      <c r="I11" s="7" t="s">
        <v>37</v>
      </c>
      <c r="K11" t="str">
        <f t="shared" si="1"/>
        <v>Clermont-Laval  LOCAL  5unid.  @2,11</v>
      </c>
    </row>
    <row r="12" spans="1:15">
      <c r="A12" s="58">
        <v>41180</v>
      </c>
      <c r="B12" s="21" t="s">
        <v>51</v>
      </c>
      <c r="C12" s="21" t="s">
        <v>7</v>
      </c>
      <c r="D12" s="21" t="s">
        <v>9</v>
      </c>
      <c r="E12" s="21" t="s">
        <v>270</v>
      </c>
      <c r="F12" s="21" t="s">
        <v>23</v>
      </c>
      <c r="G12" s="21">
        <v>5</v>
      </c>
      <c r="H12" s="22">
        <v>2.42</v>
      </c>
      <c r="I12" s="23" t="s">
        <v>222</v>
      </c>
      <c r="K12" t="str">
        <f t="shared" si="1"/>
        <v>Sedan-Istres  LOCAL  5unid.  @2,42</v>
      </c>
    </row>
    <row r="13" spans="1:15">
      <c r="A13" s="68">
        <v>41187</v>
      </c>
      <c r="B13" s="69" t="s">
        <v>51</v>
      </c>
      <c r="C13" s="69" t="s">
        <v>7</v>
      </c>
      <c r="D13" s="69" t="s">
        <v>15</v>
      </c>
      <c r="E13" s="69" t="s">
        <v>9</v>
      </c>
      <c r="F13" s="69" t="s">
        <v>16</v>
      </c>
      <c r="G13" s="69">
        <v>5</v>
      </c>
      <c r="H13" s="73">
        <v>3.87</v>
      </c>
      <c r="I13" s="75" t="s">
        <v>18</v>
      </c>
      <c r="K13" t="str">
        <f t="shared" si="1"/>
        <v>Le Mans-Sedan  VISITANTE  5unid.  @3,87</v>
      </c>
    </row>
    <row r="17" spans="1:1">
      <c r="A17" s="6" t="s">
        <v>313</v>
      </c>
    </row>
    <row r="20" spans="1:1">
      <c r="A20" s="6" t="s">
        <v>268</v>
      </c>
    </row>
    <row r="21" spans="1:1">
      <c r="A21" s="6" t="s">
        <v>269</v>
      </c>
    </row>
    <row r="22" spans="1:1">
      <c r="A22" s="6" t="s">
        <v>219</v>
      </c>
    </row>
    <row r="23" spans="1:1">
      <c r="A23" s="4" t="s">
        <v>220</v>
      </c>
    </row>
    <row r="24" spans="1:1">
      <c r="A24" s="91" t="s">
        <v>250</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dimension ref="A1:I23"/>
  <sheetViews>
    <sheetView workbookViewId="0">
      <selection activeCell="H9" sqref="H9"/>
    </sheetView>
  </sheetViews>
  <sheetFormatPr baseColWidth="10" defaultRowHeight="15"/>
  <cols>
    <col min="3" max="3" width="11.42578125" customWidth="1"/>
  </cols>
  <sheetData>
    <row r="1" spans="1:9">
      <c r="B1" t="s">
        <v>87</v>
      </c>
      <c r="C1" t="s">
        <v>88</v>
      </c>
      <c r="D1" t="s">
        <v>65</v>
      </c>
      <c r="E1" t="s">
        <v>66</v>
      </c>
      <c r="F1" t="s">
        <v>67</v>
      </c>
      <c r="G1" t="s">
        <v>89</v>
      </c>
      <c r="H1" t="s">
        <v>68</v>
      </c>
      <c r="I1" t="s">
        <v>69</v>
      </c>
    </row>
    <row r="2" spans="1:9">
      <c r="A2" t="s">
        <v>70</v>
      </c>
      <c r="B2" s="30">
        <v>0</v>
      </c>
      <c r="C2" s="30">
        <v>0</v>
      </c>
      <c r="D2" s="36">
        <v>0</v>
      </c>
      <c r="E2" s="31">
        <v>0</v>
      </c>
      <c r="F2" s="33">
        <v>0</v>
      </c>
      <c r="G2" s="39">
        <v>0</v>
      </c>
      <c r="H2" s="32">
        <v>0</v>
      </c>
      <c r="I2" s="36">
        <v>0</v>
      </c>
    </row>
    <row r="3" spans="1:9">
      <c r="A3" t="s">
        <v>71</v>
      </c>
      <c r="B3" s="30">
        <v>0.91</v>
      </c>
      <c r="C3" s="30">
        <v>11</v>
      </c>
      <c r="D3" s="37">
        <f t="shared" ref="D3:D8" si="0">+B3/C3</f>
        <v>8.2727272727272733E-2</v>
      </c>
      <c r="E3" s="31">
        <v>0.67</v>
      </c>
      <c r="F3" s="34">
        <f>+H3-100</f>
        <v>0.90999999999999659</v>
      </c>
      <c r="G3" s="39">
        <v>11</v>
      </c>
      <c r="H3" s="32">
        <v>100.91</v>
      </c>
      <c r="I3" s="37">
        <f t="shared" ref="I3:I8" si="1">+F3/G3</f>
        <v>8.2727272727272413E-2</v>
      </c>
    </row>
    <row r="4" spans="1:9">
      <c r="A4" t="s">
        <v>72</v>
      </c>
      <c r="B4" s="30">
        <v>-5</v>
      </c>
      <c r="C4" s="30">
        <v>10</v>
      </c>
      <c r="D4" s="37">
        <f t="shared" si="0"/>
        <v>-0.5</v>
      </c>
      <c r="E4" s="31">
        <v>0.6</v>
      </c>
      <c r="F4" s="34">
        <f>+H4-100</f>
        <v>-4.0900000000000034</v>
      </c>
      <c r="G4" s="39">
        <v>21</v>
      </c>
      <c r="H4" s="32">
        <v>95.91</v>
      </c>
      <c r="I4" s="37">
        <f t="shared" si="1"/>
        <v>-0.19476190476190491</v>
      </c>
    </row>
    <row r="5" spans="1:9">
      <c r="A5" t="s">
        <v>73</v>
      </c>
      <c r="B5" s="30">
        <v>-1.7</v>
      </c>
      <c r="C5" s="30">
        <v>11</v>
      </c>
      <c r="D5" s="37">
        <f t="shared" si="0"/>
        <v>-0.15454545454545454</v>
      </c>
      <c r="E5" s="31">
        <v>0.38</v>
      </c>
      <c r="F5" s="34">
        <f>+H5-100</f>
        <v>-5.7900000000000063</v>
      </c>
      <c r="G5" s="39">
        <v>32</v>
      </c>
      <c r="H5" s="32">
        <v>94.21</v>
      </c>
      <c r="I5" s="37">
        <f t="shared" si="1"/>
        <v>-0.1809375000000002</v>
      </c>
    </row>
    <row r="6" spans="1:9">
      <c r="A6" t="s">
        <v>74</v>
      </c>
      <c r="B6" s="30">
        <v>11.75</v>
      </c>
      <c r="C6" s="30">
        <v>5</v>
      </c>
      <c r="D6" s="37">
        <f t="shared" si="0"/>
        <v>2.35</v>
      </c>
      <c r="E6" s="31">
        <v>0.55000000000000004</v>
      </c>
      <c r="F6" s="34">
        <f>+H6-100</f>
        <v>5.9599999999999937</v>
      </c>
      <c r="G6" s="39">
        <v>37</v>
      </c>
      <c r="H6" s="32">
        <v>105.96</v>
      </c>
      <c r="I6" s="37">
        <f t="shared" si="1"/>
        <v>0.16108108108108091</v>
      </c>
    </row>
    <row r="7" spans="1:9">
      <c r="A7" t="s">
        <v>75</v>
      </c>
      <c r="B7" s="30">
        <v>-10</v>
      </c>
      <c r="C7" s="30">
        <v>10</v>
      </c>
      <c r="D7" s="37">
        <f t="shared" si="0"/>
        <v>-1</v>
      </c>
      <c r="E7" s="31">
        <v>0.45</v>
      </c>
      <c r="F7" s="34">
        <f>+H7-100</f>
        <v>-4.0400000000000063</v>
      </c>
      <c r="G7" s="39">
        <v>47</v>
      </c>
      <c r="H7" s="32">
        <v>95.96</v>
      </c>
      <c r="I7" s="37">
        <f t="shared" si="1"/>
        <v>-8.5957446808510765E-2</v>
      </c>
    </row>
    <row r="8" spans="1:9">
      <c r="A8" t="s">
        <v>76</v>
      </c>
      <c r="B8" s="30">
        <v>-5</v>
      </c>
      <c r="C8" s="30">
        <v>5</v>
      </c>
      <c r="D8" s="37">
        <f t="shared" si="0"/>
        <v>-1</v>
      </c>
      <c r="E8" s="31">
        <v>0.41</v>
      </c>
      <c r="F8" s="34">
        <f t="shared" ref="F8" si="2">+H8-100</f>
        <v>-9.0400000000000063</v>
      </c>
      <c r="G8" s="39">
        <v>52</v>
      </c>
      <c r="H8" s="32">
        <v>90.96</v>
      </c>
      <c r="I8" s="37">
        <f t="shared" si="1"/>
        <v>-0.17384615384615396</v>
      </c>
    </row>
    <row r="9" spans="1:9">
      <c r="A9" t="s">
        <v>77</v>
      </c>
      <c r="B9" s="30"/>
      <c r="C9" s="30"/>
      <c r="D9" s="37"/>
      <c r="E9" s="31"/>
      <c r="F9" s="34"/>
      <c r="G9" s="39"/>
      <c r="H9" s="32"/>
      <c r="I9" s="37"/>
    </row>
    <row r="10" spans="1:9">
      <c r="A10" t="s">
        <v>78</v>
      </c>
      <c r="B10" s="30"/>
      <c r="C10" s="30"/>
      <c r="D10" s="37"/>
      <c r="E10" s="31"/>
      <c r="F10" s="34"/>
      <c r="G10" s="39"/>
      <c r="H10" s="32"/>
      <c r="I10" s="37"/>
    </row>
    <row r="11" spans="1:9">
      <c r="A11" t="s">
        <v>79</v>
      </c>
      <c r="B11" s="30"/>
      <c r="C11" s="30"/>
      <c r="D11" s="37"/>
      <c r="E11" s="31"/>
      <c r="F11" s="34"/>
      <c r="G11" s="39"/>
      <c r="H11" s="32"/>
      <c r="I11" s="37"/>
    </row>
    <row r="12" spans="1:9">
      <c r="A12" t="s">
        <v>80</v>
      </c>
      <c r="B12" s="30"/>
      <c r="C12" s="30"/>
      <c r="D12" s="37"/>
      <c r="E12" s="31"/>
      <c r="F12" s="34"/>
      <c r="G12" s="39"/>
      <c r="H12" s="32"/>
      <c r="I12" s="37"/>
    </row>
    <row r="13" spans="1:9">
      <c r="A13" t="s">
        <v>81</v>
      </c>
      <c r="B13" s="30"/>
      <c r="C13" s="30"/>
      <c r="D13" s="37"/>
      <c r="E13" s="31"/>
      <c r="F13" s="34"/>
      <c r="G13" s="39"/>
      <c r="H13" s="32"/>
      <c r="I13" s="37"/>
    </row>
    <row r="14" spans="1:9">
      <c r="A14" t="s">
        <v>82</v>
      </c>
      <c r="B14" s="30"/>
      <c r="C14" s="30"/>
      <c r="D14" s="37"/>
      <c r="E14" s="31"/>
      <c r="F14" s="34"/>
      <c r="G14" s="39"/>
      <c r="H14" s="32"/>
      <c r="I14" s="37"/>
    </row>
    <row r="15" spans="1:9">
      <c r="A15" t="s">
        <v>86</v>
      </c>
      <c r="B15" s="30"/>
      <c r="C15" s="30"/>
      <c r="D15" s="37"/>
      <c r="E15" s="31"/>
      <c r="F15" s="34"/>
      <c r="G15" s="39"/>
      <c r="H15" s="32"/>
      <c r="I15" s="37"/>
    </row>
    <row r="16" spans="1:9">
      <c r="A16" t="s">
        <v>83</v>
      </c>
      <c r="B16" s="30"/>
      <c r="C16" s="30"/>
      <c r="D16" s="37"/>
      <c r="E16" s="31"/>
      <c r="F16" s="34"/>
      <c r="G16" s="39"/>
      <c r="H16" s="32"/>
      <c r="I16" s="37"/>
    </row>
    <row r="17" spans="1:9">
      <c r="A17" t="s">
        <v>84</v>
      </c>
      <c r="B17" s="30"/>
      <c r="C17" s="30"/>
      <c r="D17" s="37"/>
      <c r="E17" s="31"/>
      <c r="F17" s="34"/>
      <c r="G17" s="39"/>
      <c r="H17" s="32"/>
      <c r="I17" s="37"/>
    </row>
    <row r="18" spans="1:9">
      <c r="A18" t="s">
        <v>85</v>
      </c>
      <c r="B18" s="30"/>
      <c r="C18" s="30"/>
      <c r="D18" s="37"/>
      <c r="E18" s="31"/>
      <c r="F18" s="34"/>
      <c r="G18" s="39"/>
      <c r="H18" s="32"/>
      <c r="I18" s="37"/>
    </row>
    <row r="19" spans="1:9">
      <c r="A19" t="s">
        <v>90</v>
      </c>
      <c r="B19" s="30"/>
      <c r="C19" s="30"/>
      <c r="D19" s="37"/>
      <c r="E19" s="31"/>
      <c r="F19" s="34"/>
      <c r="G19" s="39"/>
      <c r="H19" s="32"/>
      <c r="I19" s="37"/>
    </row>
    <row r="20" spans="1:9">
      <c r="A20" t="s">
        <v>91</v>
      </c>
      <c r="B20" s="30"/>
      <c r="C20" s="30"/>
      <c r="D20" s="37"/>
      <c r="E20" s="31"/>
      <c r="F20" s="34"/>
      <c r="G20" s="39"/>
      <c r="H20" s="32"/>
      <c r="I20" s="37"/>
    </row>
    <row r="21" spans="1:9">
      <c r="A21" t="s">
        <v>92</v>
      </c>
      <c r="B21" s="30"/>
      <c r="C21" s="30"/>
      <c r="D21" s="37"/>
      <c r="E21" s="31"/>
      <c r="F21" s="34"/>
      <c r="G21" s="39"/>
      <c r="H21" s="32"/>
      <c r="I21" s="37"/>
    </row>
    <row r="22" spans="1:9">
      <c r="A22" t="s">
        <v>93</v>
      </c>
      <c r="B22" s="30"/>
      <c r="C22" s="30"/>
      <c r="D22" s="38"/>
      <c r="E22" s="31"/>
      <c r="F22" s="35"/>
      <c r="G22" s="39"/>
      <c r="H22" s="32"/>
      <c r="I22" s="38"/>
    </row>
    <row r="23" spans="1:9">
      <c r="B23" s="30"/>
      <c r="C23" s="30"/>
      <c r="F23" s="30"/>
      <c r="G23" s="30"/>
      <c r="H23" s="3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K18"/>
  <sheetViews>
    <sheetView workbookViewId="0">
      <selection activeCell="I8" sqref="A2:I8"/>
    </sheetView>
  </sheetViews>
  <sheetFormatPr baseColWidth="10" defaultRowHeight="15"/>
  <cols>
    <col min="3" max="3" width="11.7109375" bestFit="1" customWidth="1"/>
    <col min="4" max="5" width="13.5703125" customWidth="1"/>
    <col min="6" max="6" width="14.7109375" bestFit="1" customWidth="1"/>
    <col min="7" max="7" width="7.85546875" customWidth="1"/>
    <col min="8" max="8" width="7.85546875" style="14" customWidth="1"/>
    <col min="9" max="9" width="7.85546875" style="3" customWidth="1"/>
  </cols>
  <sheetData>
    <row r="1" spans="1:11">
      <c r="A1" s="1" t="s">
        <v>191</v>
      </c>
      <c r="B1" s="1" t="s">
        <v>49</v>
      </c>
      <c r="C1" s="1" t="s">
        <v>0</v>
      </c>
      <c r="D1" s="1" t="s">
        <v>1</v>
      </c>
      <c r="E1" s="1" t="s">
        <v>2</v>
      </c>
      <c r="F1" s="1" t="s">
        <v>3</v>
      </c>
      <c r="G1" s="1" t="s">
        <v>4</v>
      </c>
      <c r="H1" s="10" t="s">
        <v>5</v>
      </c>
      <c r="I1" s="2" t="s">
        <v>6</v>
      </c>
      <c r="J1" s="1"/>
      <c r="K1" s="1"/>
    </row>
    <row r="2" spans="1:11">
      <c r="A2" s="55">
        <v>41146</v>
      </c>
      <c r="B2" s="27" t="s">
        <v>50</v>
      </c>
      <c r="C2" s="27" t="s">
        <v>142</v>
      </c>
      <c r="D2" s="27" t="s">
        <v>143</v>
      </c>
      <c r="E2" s="27" t="s">
        <v>144</v>
      </c>
      <c r="F2" s="27" t="s">
        <v>23</v>
      </c>
      <c r="G2" s="27">
        <v>5</v>
      </c>
      <c r="H2" s="28">
        <v>2.19</v>
      </c>
      <c r="I2" s="29" t="s">
        <v>62</v>
      </c>
      <c r="K2" t="str">
        <f>CONCATENATE(D2,"-",E2,"  ",F2,"  ",G2,"unid.","  ","@",H2)</f>
        <v>Hamburgo-Nurnberg  LOCAL  5unid.  @2,19</v>
      </c>
    </row>
    <row r="3" spans="1:11">
      <c r="A3" s="82">
        <v>41146</v>
      </c>
      <c r="B3" s="83" t="s">
        <v>50</v>
      </c>
      <c r="C3" s="83" t="s">
        <v>142</v>
      </c>
      <c r="D3" s="83" t="s">
        <v>145</v>
      </c>
      <c r="E3" s="83" t="s">
        <v>146</v>
      </c>
      <c r="F3" s="83" t="s">
        <v>25</v>
      </c>
      <c r="G3" s="83">
        <v>5</v>
      </c>
      <c r="H3" s="84">
        <v>2.0699999999999998</v>
      </c>
      <c r="I3" s="85" t="s">
        <v>20</v>
      </c>
      <c r="K3" t="str">
        <f t="shared" ref="K3:K8" si="0">CONCATENATE(D3,"-",E3,"  ",F3,"  ",G3,"unid.","  ","@",H3)</f>
        <v>Freiburg-Mainz  VISITANTE DNB  5unid.  @2,07</v>
      </c>
    </row>
    <row r="4" spans="1:11">
      <c r="A4" s="56">
        <v>41146</v>
      </c>
      <c r="B4" s="24" t="s">
        <v>50</v>
      </c>
      <c r="C4" s="24" t="s">
        <v>142</v>
      </c>
      <c r="D4" s="24" t="s">
        <v>147</v>
      </c>
      <c r="E4" s="24" t="s">
        <v>148</v>
      </c>
      <c r="F4" s="24" t="s">
        <v>10</v>
      </c>
      <c r="G4" s="24">
        <v>5</v>
      </c>
      <c r="H4" s="25">
        <v>2.21</v>
      </c>
      <c r="I4" s="26" t="s">
        <v>130</v>
      </c>
      <c r="K4" t="str">
        <f t="shared" si="0"/>
        <v>Frankfurt-Leverkusen  LOCAL DNB  5unid.  @2,21</v>
      </c>
    </row>
    <row r="5" spans="1:11">
      <c r="A5" s="78">
        <v>41147</v>
      </c>
      <c r="B5" s="86" t="s">
        <v>50</v>
      </c>
      <c r="C5" s="86" t="s">
        <v>142</v>
      </c>
      <c r="D5" s="86" t="s">
        <v>149</v>
      </c>
      <c r="E5" s="86" t="s">
        <v>150</v>
      </c>
      <c r="F5" s="86" t="s">
        <v>10</v>
      </c>
      <c r="G5" s="86">
        <v>5</v>
      </c>
      <c r="H5" s="87">
        <v>2.14</v>
      </c>
      <c r="I5" s="88" t="s">
        <v>19</v>
      </c>
      <c r="K5" t="str">
        <f t="shared" si="0"/>
        <v>Hannover-Schalke  LOCAL DNB  5unid.  @2,14</v>
      </c>
    </row>
    <row r="6" spans="1:11">
      <c r="A6" s="68">
        <v>41152</v>
      </c>
      <c r="B6" s="69" t="s">
        <v>50</v>
      </c>
      <c r="C6" s="69" t="s">
        <v>142</v>
      </c>
      <c r="D6" s="69" t="s">
        <v>146</v>
      </c>
      <c r="E6" s="69" t="s">
        <v>207</v>
      </c>
      <c r="F6" s="69" t="s">
        <v>23</v>
      </c>
      <c r="G6" s="69">
        <v>5</v>
      </c>
      <c r="H6" s="73">
        <v>1.9</v>
      </c>
      <c r="I6" s="75" t="s">
        <v>62</v>
      </c>
      <c r="K6" t="str">
        <f t="shared" si="0"/>
        <v>Mainz-Furth  LOCAL  5unid.  @1,9</v>
      </c>
    </row>
    <row r="7" spans="1:11">
      <c r="A7" s="61">
        <v>41188</v>
      </c>
      <c r="B7" s="27" t="s">
        <v>50</v>
      </c>
      <c r="C7" s="27" t="s">
        <v>142</v>
      </c>
      <c r="D7" s="27" t="s">
        <v>150</v>
      </c>
      <c r="E7" s="27" t="s">
        <v>294</v>
      </c>
      <c r="F7" s="27" t="s">
        <v>36</v>
      </c>
      <c r="G7" s="27">
        <v>5</v>
      </c>
      <c r="H7" s="28">
        <v>3.05</v>
      </c>
      <c r="I7" s="29" t="s">
        <v>133</v>
      </c>
      <c r="K7" t="str">
        <f t="shared" si="0"/>
        <v>Schalke-Wolfsburgo  LAY LOCAL  5unid.  @3,05</v>
      </c>
    </row>
    <row r="8" spans="1:11">
      <c r="A8" s="59">
        <v>41189</v>
      </c>
      <c r="B8" s="8" t="s">
        <v>50</v>
      </c>
      <c r="C8" s="8" t="s">
        <v>142</v>
      </c>
      <c r="D8" s="8" t="s">
        <v>296</v>
      </c>
      <c r="E8" s="8" t="s">
        <v>147</v>
      </c>
      <c r="F8" s="8" t="s">
        <v>10</v>
      </c>
      <c r="G8" s="8">
        <v>5</v>
      </c>
      <c r="H8" s="13">
        <v>1.7</v>
      </c>
      <c r="I8" s="9" t="s">
        <v>61</v>
      </c>
      <c r="K8" t="str">
        <f t="shared" si="0"/>
        <v>Mönchengladbach-Frankfurt  LOCAL DNB  5unid.  @1,7</v>
      </c>
    </row>
    <row r="9" spans="1:11">
      <c r="B9" s="18"/>
      <c r="C9" s="18"/>
      <c r="D9" s="18"/>
      <c r="E9" s="18"/>
      <c r="F9" s="18"/>
      <c r="G9" s="18"/>
      <c r="H9" s="19"/>
      <c r="I9" s="20"/>
    </row>
    <row r="10" spans="1:11">
      <c r="B10" s="18"/>
      <c r="C10" s="18"/>
      <c r="D10" s="18"/>
      <c r="E10" s="18"/>
      <c r="F10" s="18"/>
      <c r="G10" s="18"/>
      <c r="H10" s="19"/>
      <c r="I10" s="20"/>
    </row>
    <row r="11" spans="1:11">
      <c r="A11" s="6" t="s">
        <v>293</v>
      </c>
      <c r="B11" s="18"/>
      <c r="C11" s="18"/>
      <c r="D11" s="18"/>
      <c r="E11" s="18"/>
      <c r="F11" s="18"/>
      <c r="G11" s="18"/>
      <c r="H11" s="19"/>
      <c r="I11" s="20"/>
    </row>
    <row r="12" spans="1:11">
      <c r="A12" s="6" t="s">
        <v>295</v>
      </c>
      <c r="B12" s="18"/>
      <c r="C12" s="18"/>
      <c r="D12" s="18"/>
      <c r="E12" s="18"/>
      <c r="F12" s="18"/>
      <c r="G12" s="18"/>
      <c r="H12" s="19"/>
      <c r="I12" s="20"/>
    </row>
    <row r="13" spans="1:11">
      <c r="B13" s="18"/>
      <c r="C13" s="18"/>
      <c r="D13" s="18"/>
      <c r="E13" s="18"/>
      <c r="F13" s="18"/>
      <c r="G13" s="18"/>
      <c r="H13" s="19"/>
      <c r="I13" s="20"/>
    </row>
    <row r="14" spans="1:11">
      <c r="B14" s="18"/>
      <c r="C14" s="18"/>
      <c r="D14" s="18"/>
      <c r="E14" s="18"/>
      <c r="F14" s="18"/>
      <c r="G14" s="18"/>
      <c r="H14" s="19"/>
      <c r="I14" s="20"/>
    </row>
    <row r="15" spans="1:11">
      <c r="A15" s="6" t="s">
        <v>275</v>
      </c>
      <c r="B15" s="18"/>
      <c r="C15" s="18"/>
      <c r="D15" s="18"/>
      <c r="E15" s="18"/>
      <c r="F15" s="18"/>
      <c r="G15" s="18"/>
      <c r="H15" s="19"/>
      <c r="I15" s="20"/>
    </row>
    <row r="16" spans="1:11">
      <c r="A16" s="6" t="s">
        <v>212</v>
      </c>
      <c r="B16" s="18"/>
      <c r="C16" s="18"/>
      <c r="D16" s="18"/>
      <c r="E16" s="18"/>
      <c r="F16" s="18"/>
      <c r="G16" s="18"/>
      <c r="H16" s="19"/>
      <c r="I16" s="20"/>
    </row>
    <row r="17" spans="1:9">
      <c r="A17" s="76" t="s">
        <v>213</v>
      </c>
      <c r="B17" s="18"/>
      <c r="C17" s="18"/>
      <c r="D17" s="18"/>
      <c r="E17" s="18"/>
      <c r="F17" s="18"/>
      <c r="G17" s="18"/>
      <c r="H17" s="19"/>
      <c r="I17" s="20"/>
    </row>
    <row r="18" spans="1:9">
      <c r="B18" s="18"/>
      <c r="C18" s="18"/>
      <c r="D18" s="18"/>
      <c r="E18" s="18"/>
      <c r="F18" s="18"/>
      <c r="G18" s="18"/>
      <c r="H18" s="19"/>
      <c r="I18" s="20"/>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dimension ref="A1:I23"/>
  <sheetViews>
    <sheetView workbookViewId="0">
      <selection activeCell="H6" sqref="H6"/>
    </sheetView>
  </sheetViews>
  <sheetFormatPr baseColWidth="10" defaultRowHeight="15"/>
  <cols>
    <col min="3" max="3" width="11.42578125" customWidth="1"/>
  </cols>
  <sheetData>
    <row r="1" spans="1:9">
      <c r="B1" t="s">
        <v>87</v>
      </c>
      <c r="C1" t="s">
        <v>88</v>
      </c>
      <c r="D1" t="s">
        <v>65</v>
      </c>
      <c r="E1" t="s">
        <v>66</v>
      </c>
      <c r="F1" t="s">
        <v>67</v>
      </c>
      <c r="G1" t="s">
        <v>89</v>
      </c>
      <c r="H1" t="s">
        <v>68</v>
      </c>
      <c r="I1" t="s">
        <v>69</v>
      </c>
    </row>
    <row r="2" spans="1:9">
      <c r="A2" t="s">
        <v>70</v>
      </c>
      <c r="B2" s="30">
        <v>0</v>
      </c>
      <c r="C2" s="30">
        <v>0</v>
      </c>
      <c r="D2" s="36">
        <v>0</v>
      </c>
      <c r="E2" s="31">
        <v>0</v>
      </c>
      <c r="F2" s="33">
        <v>0</v>
      </c>
      <c r="G2" s="39">
        <v>0</v>
      </c>
      <c r="H2" s="32">
        <v>0</v>
      </c>
      <c r="I2" s="36">
        <v>0</v>
      </c>
    </row>
    <row r="3" spans="1:9">
      <c r="A3" t="s">
        <v>71</v>
      </c>
      <c r="B3" s="30">
        <v>1.05</v>
      </c>
      <c r="C3" s="30">
        <v>20</v>
      </c>
      <c r="D3" s="37">
        <f>+B3/C3</f>
        <v>5.2500000000000005E-2</v>
      </c>
      <c r="E3" s="31">
        <v>0.75</v>
      </c>
      <c r="F3" s="34">
        <f>+H3-100</f>
        <v>1.0499999999999972</v>
      </c>
      <c r="G3" s="39">
        <v>20</v>
      </c>
      <c r="H3" s="32">
        <v>101.05</v>
      </c>
      <c r="I3" s="37">
        <f>+F3/G3</f>
        <v>5.2499999999999859E-2</v>
      </c>
    </row>
    <row r="4" spans="1:9">
      <c r="A4" t="s">
        <v>72</v>
      </c>
      <c r="B4" s="30">
        <v>-5</v>
      </c>
      <c r="C4" s="30">
        <v>5</v>
      </c>
      <c r="D4" s="37">
        <f>+B4/C4</f>
        <v>-1</v>
      </c>
      <c r="E4" s="31">
        <v>0.6</v>
      </c>
      <c r="F4" s="34">
        <f>+H4-100</f>
        <v>-3.9500000000000028</v>
      </c>
      <c r="G4" s="39">
        <v>25</v>
      </c>
      <c r="H4" s="32">
        <v>96.05</v>
      </c>
      <c r="I4" s="37">
        <f>+F4/G4</f>
        <v>-0.15800000000000011</v>
      </c>
    </row>
    <row r="5" spans="1:9">
      <c r="A5" t="s">
        <v>73</v>
      </c>
      <c r="B5" s="30">
        <v>-1.5</v>
      </c>
      <c r="C5" s="30">
        <v>10</v>
      </c>
      <c r="D5" s="37">
        <f>+B5/C5</f>
        <v>-0.15</v>
      </c>
      <c r="E5" s="31">
        <v>0.56999999999999995</v>
      </c>
      <c r="F5" s="34">
        <f>+H5-100</f>
        <v>-5.4500000000000028</v>
      </c>
      <c r="G5" s="39">
        <v>35</v>
      </c>
      <c r="H5" s="32">
        <v>94.55</v>
      </c>
      <c r="I5" s="37">
        <f>+F5/G5</f>
        <v>-0.15571428571428581</v>
      </c>
    </row>
    <row r="6" spans="1:9">
      <c r="A6" t="s">
        <v>74</v>
      </c>
      <c r="B6" s="30"/>
      <c r="C6" s="30"/>
      <c r="D6" s="37"/>
      <c r="E6" s="31"/>
      <c r="F6" s="34"/>
      <c r="G6" s="39"/>
      <c r="H6" s="32"/>
      <c r="I6" s="37"/>
    </row>
    <row r="7" spans="1:9">
      <c r="A7" t="s">
        <v>75</v>
      </c>
      <c r="B7" s="30"/>
      <c r="C7" s="30"/>
      <c r="D7" s="37"/>
      <c r="E7" s="31"/>
      <c r="F7" s="34"/>
      <c r="G7" s="39"/>
      <c r="H7" s="32"/>
      <c r="I7" s="37"/>
    </row>
    <row r="8" spans="1:9">
      <c r="A8" t="s">
        <v>76</v>
      </c>
      <c r="B8" s="30"/>
      <c r="C8" s="30"/>
      <c r="D8" s="37"/>
      <c r="E8" s="31"/>
      <c r="F8" s="34"/>
      <c r="G8" s="39"/>
      <c r="H8" s="32"/>
      <c r="I8" s="37"/>
    </row>
    <row r="9" spans="1:9">
      <c r="A9" t="s">
        <v>77</v>
      </c>
      <c r="B9" s="30"/>
      <c r="C9" s="30"/>
      <c r="D9" s="37"/>
      <c r="E9" s="31"/>
      <c r="F9" s="34"/>
      <c r="G9" s="39"/>
      <c r="H9" s="32"/>
      <c r="I9" s="37"/>
    </row>
    <row r="10" spans="1:9">
      <c r="A10" t="s">
        <v>78</v>
      </c>
      <c r="B10" s="30"/>
      <c r="C10" s="30"/>
      <c r="D10" s="37"/>
      <c r="E10" s="31"/>
      <c r="F10" s="34"/>
      <c r="G10" s="39"/>
      <c r="H10" s="32"/>
      <c r="I10" s="37"/>
    </row>
    <row r="11" spans="1:9">
      <c r="A11" t="s">
        <v>79</v>
      </c>
      <c r="B11" s="30"/>
      <c r="C11" s="30"/>
      <c r="D11" s="37"/>
      <c r="E11" s="31"/>
      <c r="F11" s="34"/>
      <c r="G11" s="39"/>
      <c r="H11" s="32"/>
      <c r="I11" s="37"/>
    </row>
    <row r="12" spans="1:9">
      <c r="A12" t="s">
        <v>80</v>
      </c>
      <c r="B12" s="30"/>
      <c r="C12" s="30"/>
      <c r="D12" s="37"/>
      <c r="E12" s="31"/>
      <c r="F12" s="34"/>
      <c r="G12" s="39"/>
      <c r="H12" s="32"/>
      <c r="I12" s="37"/>
    </row>
    <row r="13" spans="1:9">
      <c r="A13" t="s">
        <v>81</v>
      </c>
      <c r="B13" s="30"/>
      <c r="C13" s="30"/>
      <c r="D13" s="37"/>
      <c r="E13" s="31"/>
      <c r="F13" s="34"/>
      <c r="G13" s="39"/>
      <c r="H13" s="32"/>
      <c r="I13" s="37"/>
    </row>
    <row r="14" spans="1:9">
      <c r="A14" t="s">
        <v>82</v>
      </c>
      <c r="B14" s="30"/>
      <c r="C14" s="30"/>
      <c r="D14" s="37"/>
      <c r="E14" s="31"/>
      <c r="F14" s="34"/>
      <c r="G14" s="39"/>
      <c r="H14" s="32"/>
      <c r="I14" s="37"/>
    </row>
    <row r="15" spans="1:9">
      <c r="A15" t="s">
        <v>86</v>
      </c>
      <c r="B15" s="30"/>
      <c r="C15" s="30"/>
      <c r="D15" s="37"/>
      <c r="E15" s="31"/>
      <c r="F15" s="34"/>
      <c r="G15" s="39"/>
      <c r="H15" s="32"/>
      <c r="I15" s="37"/>
    </row>
    <row r="16" spans="1:9">
      <c r="A16" t="s">
        <v>83</v>
      </c>
      <c r="B16" s="30"/>
      <c r="C16" s="30"/>
      <c r="D16" s="37"/>
      <c r="E16" s="31"/>
      <c r="F16" s="34"/>
      <c r="G16" s="39"/>
      <c r="H16" s="32"/>
      <c r="I16" s="37"/>
    </row>
    <row r="17" spans="1:9">
      <c r="A17" t="s">
        <v>84</v>
      </c>
      <c r="B17" s="30"/>
      <c r="C17" s="30"/>
      <c r="D17" s="37"/>
      <c r="E17" s="31"/>
      <c r="F17" s="34"/>
      <c r="G17" s="39"/>
      <c r="H17" s="32"/>
      <c r="I17" s="37"/>
    </row>
    <row r="18" spans="1:9">
      <c r="A18" t="s">
        <v>85</v>
      </c>
      <c r="B18" s="30"/>
      <c r="C18" s="30"/>
      <c r="D18" s="37"/>
      <c r="E18" s="31"/>
      <c r="F18" s="34"/>
      <c r="G18" s="39"/>
      <c r="H18" s="32"/>
      <c r="I18" s="37"/>
    </row>
    <row r="19" spans="1:9">
      <c r="A19" t="s">
        <v>90</v>
      </c>
      <c r="B19" s="30"/>
      <c r="C19" s="30"/>
      <c r="D19" s="37"/>
      <c r="E19" s="31"/>
      <c r="F19" s="34"/>
      <c r="G19" s="39"/>
      <c r="H19" s="32"/>
      <c r="I19" s="37"/>
    </row>
    <row r="20" spans="1:9">
      <c r="A20" t="s">
        <v>91</v>
      </c>
      <c r="B20" s="30"/>
      <c r="C20" s="30"/>
      <c r="D20" s="37"/>
      <c r="E20" s="31"/>
      <c r="F20" s="34"/>
      <c r="G20" s="39"/>
      <c r="H20" s="32"/>
      <c r="I20" s="37"/>
    </row>
    <row r="21" spans="1:9">
      <c r="A21" t="s">
        <v>92</v>
      </c>
      <c r="B21" s="30"/>
      <c r="C21" s="30"/>
      <c r="D21" s="37"/>
      <c r="E21" s="31"/>
      <c r="F21" s="34"/>
      <c r="G21" s="39"/>
      <c r="H21" s="32"/>
      <c r="I21" s="37"/>
    </row>
    <row r="22" spans="1:9">
      <c r="A22" t="s">
        <v>93</v>
      </c>
      <c r="B22" s="30"/>
      <c r="C22" s="30"/>
      <c r="D22" s="38"/>
      <c r="E22" s="31"/>
      <c r="F22" s="35"/>
      <c r="G22" s="39"/>
      <c r="H22" s="32"/>
      <c r="I22" s="38"/>
    </row>
    <row r="23" spans="1:9">
      <c r="B23" s="30"/>
      <c r="C23" s="30"/>
      <c r="F23" s="30"/>
      <c r="G23" s="30"/>
      <c r="H23" s="3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Q25"/>
  <sheetViews>
    <sheetView workbookViewId="0">
      <selection activeCell="I17" sqref="A2:I17"/>
    </sheetView>
  </sheetViews>
  <sheetFormatPr baseColWidth="10" defaultRowHeight="15"/>
  <cols>
    <col min="3" max="3" width="11.7109375" bestFit="1" customWidth="1"/>
    <col min="4" max="5" width="13.5703125" customWidth="1"/>
    <col min="6" max="6" width="14.7109375" bestFit="1" customWidth="1"/>
    <col min="7" max="7" width="7.85546875" customWidth="1"/>
    <col min="8" max="8" width="7.85546875" style="14" customWidth="1"/>
    <col min="9" max="9" width="7.85546875" style="3" customWidth="1"/>
  </cols>
  <sheetData>
    <row r="1" spans="1:17">
      <c r="A1" s="1" t="s">
        <v>191</v>
      </c>
      <c r="B1" s="1" t="s">
        <v>49</v>
      </c>
      <c r="C1" s="1" t="s">
        <v>0</v>
      </c>
      <c r="D1" s="1" t="s">
        <v>1</v>
      </c>
      <c r="E1" s="1" t="s">
        <v>2</v>
      </c>
      <c r="F1" s="1" t="s">
        <v>3</v>
      </c>
      <c r="G1" s="1" t="s">
        <v>4</v>
      </c>
      <c r="H1" s="10" t="s">
        <v>5</v>
      </c>
      <c r="I1" s="2" t="s">
        <v>6</v>
      </c>
      <c r="J1" s="1"/>
      <c r="K1" s="1"/>
    </row>
    <row r="2" spans="1:17">
      <c r="A2" s="60">
        <v>41125</v>
      </c>
      <c r="B2" s="4" t="s">
        <v>50</v>
      </c>
      <c r="C2" s="4" t="s">
        <v>17</v>
      </c>
      <c r="D2" s="4" t="s">
        <v>26</v>
      </c>
      <c r="E2" s="4" t="s">
        <v>27</v>
      </c>
      <c r="F2" s="4" t="s">
        <v>23</v>
      </c>
      <c r="G2" s="4">
        <v>5</v>
      </c>
      <c r="H2" s="11">
        <v>1.55</v>
      </c>
      <c r="I2" s="5" t="s">
        <v>18</v>
      </c>
      <c r="K2" t="str">
        <f>CONCATENATE(D2,"-",E2,"  ",F2,"  ",G2,"unid.","  ","@",H2)</f>
        <v>1860 Munich-Regensburg  LOCAL  5unid.  @1,55</v>
      </c>
    </row>
    <row r="3" spans="1:17">
      <c r="A3" s="60">
        <v>41126</v>
      </c>
      <c r="B3" s="4" t="s">
        <v>50</v>
      </c>
      <c r="C3" s="4" t="s">
        <v>17</v>
      </c>
      <c r="D3" s="4" t="s">
        <v>28</v>
      </c>
      <c r="E3" s="4" t="s">
        <v>29</v>
      </c>
      <c r="F3" s="4" t="s">
        <v>25</v>
      </c>
      <c r="G3" s="4">
        <v>5</v>
      </c>
      <c r="H3" s="11">
        <v>3.85</v>
      </c>
      <c r="I3" s="5" t="s">
        <v>38</v>
      </c>
      <c r="K3" t="str">
        <f t="shared" ref="K3:K17" si="0">CONCATENATE(D3,"-",E3,"  ",F3,"  ",G3,"unid.","  ","@",H3)</f>
        <v>Duisburg-Aalen  VISITANTE DNB  5unid.  @3,85</v>
      </c>
    </row>
    <row r="4" spans="1:17">
      <c r="A4" s="61">
        <v>41127</v>
      </c>
      <c r="B4" s="6" t="s">
        <v>50</v>
      </c>
      <c r="C4" s="6" t="s">
        <v>17</v>
      </c>
      <c r="D4" s="6" t="s">
        <v>30</v>
      </c>
      <c r="E4" s="6" t="s">
        <v>31</v>
      </c>
      <c r="F4" s="6" t="s">
        <v>16</v>
      </c>
      <c r="G4" s="6">
        <v>5</v>
      </c>
      <c r="H4" s="12">
        <v>5.2</v>
      </c>
      <c r="I4" s="7" t="s">
        <v>39</v>
      </c>
      <c r="K4" t="str">
        <f t="shared" si="0"/>
        <v>Kaiserslautern-Union Berlín  VISITANTE  5unid.  @5,2</v>
      </c>
      <c r="Q4" t="s">
        <v>40</v>
      </c>
    </row>
    <row r="5" spans="1:17">
      <c r="A5" s="60">
        <v>41124</v>
      </c>
      <c r="B5" s="4" t="s">
        <v>50</v>
      </c>
      <c r="C5" s="4" t="s">
        <v>17</v>
      </c>
      <c r="D5" s="4" t="s">
        <v>32</v>
      </c>
      <c r="E5" s="4" t="s">
        <v>33</v>
      </c>
      <c r="F5" s="4" t="s">
        <v>36</v>
      </c>
      <c r="G5" s="4">
        <v>5</v>
      </c>
      <c r="H5" s="11">
        <v>2.65</v>
      </c>
      <c r="I5" s="5" t="s">
        <v>19</v>
      </c>
      <c r="K5" t="str">
        <f t="shared" si="0"/>
        <v>Hertha-Paderborn  LAY LOCAL  5unid.  @2,65</v>
      </c>
    </row>
    <row r="6" spans="1:17">
      <c r="A6" s="59">
        <v>41124</v>
      </c>
      <c r="B6" s="8" t="s">
        <v>50</v>
      </c>
      <c r="C6" s="8" t="s">
        <v>17</v>
      </c>
      <c r="D6" s="8" t="s">
        <v>34</v>
      </c>
      <c r="E6" s="8" t="s">
        <v>35</v>
      </c>
      <c r="F6" s="8" t="s">
        <v>13</v>
      </c>
      <c r="G6" s="8">
        <v>1</v>
      </c>
      <c r="H6" s="13">
        <v>3.6</v>
      </c>
      <c r="I6" s="9" t="s">
        <v>37</v>
      </c>
      <c r="K6" t="str">
        <f t="shared" si="0"/>
        <v>Aue-St. Pauli  EMPATE  1unid.  @3,6</v>
      </c>
    </row>
    <row r="7" spans="1:17">
      <c r="A7" s="60">
        <v>41131</v>
      </c>
      <c r="B7" s="4" t="s">
        <v>50</v>
      </c>
      <c r="C7" s="4" t="s">
        <v>17</v>
      </c>
      <c r="D7" s="4" t="s">
        <v>41</v>
      </c>
      <c r="E7" s="4" t="s">
        <v>42</v>
      </c>
      <c r="F7" s="4" t="s">
        <v>36</v>
      </c>
      <c r="G7" s="4">
        <v>5</v>
      </c>
      <c r="H7" s="11">
        <v>2.35</v>
      </c>
      <c r="I7" s="5" t="s">
        <v>20</v>
      </c>
      <c r="K7" t="str">
        <f t="shared" si="0"/>
        <v>Colonia-Sandhausen  LAY LOCAL  5unid.  @2,35</v>
      </c>
      <c r="P7" t="s">
        <v>44</v>
      </c>
    </row>
    <row r="8" spans="1:17">
      <c r="A8" s="60">
        <v>41132</v>
      </c>
      <c r="B8" s="4" t="s">
        <v>50</v>
      </c>
      <c r="C8" s="4" t="s">
        <v>17</v>
      </c>
      <c r="D8" s="4" t="s">
        <v>35</v>
      </c>
      <c r="E8" s="4" t="s">
        <v>43</v>
      </c>
      <c r="F8" s="4" t="s">
        <v>36</v>
      </c>
      <c r="G8" s="4">
        <v>5</v>
      </c>
      <c r="H8" s="11">
        <v>2.25</v>
      </c>
      <c r="I8" s="5" t="s">
        <v>20</v>
      </c>
      <c r="K8" t="str">
        <f t="shared" si="0"/>
        <v>St. Pauli-Ingolstadt  LAY LOCAL  5unid.  @2,25</v>
      </c>
      <c r="P8" t="s">
        <v>45</v>
      </c>
    </row>
    <row r="9" spans="1:17">
      <c r="A9" s="61">
        <v>41133</v>
      </c>
      <c r="B9" s="6" t="s">
        <v>50</v>
      </c>
      <c r="C9" s="6" t="s">
        <v>17</v>
      </c>
      <c r="D9" s="6" t="s">
        <v>27</v>
      </c>
      <c r="E9" s="6" t="s">
        <v>28</v>
      </c>
      <c r="F9" s="6" t="s">
        <v>25</v>
      </c>
      <c r="G9" s="6">
        <v>5</v>
      </c>
      <c r="H9" s="12">
        <v>1.83</v>
      </c>
      <c r="I9" s="7" t="s">
        <v>61</v>
      </c>
      <c r="K9" t="str">
        <f t="shared" si="0"/>
        <v>Regensburg-Duisburg  VISITANTE DNB  5unid.  @1,83</v>
      </c>
      <c r="P9" t="s">
        <v>47</v>
      </c>
    </row>
    <row r="10" spans="1:17">
      <c r="A10" s="58">
        <v>41133</v>
      </c>
      <c r="B10" s="21" t="s">
        <v>50</v>
      </c>
      <c r="C10" s="21" t="s">
        <v>17</v>
      </c>
      <c r="D10" s="21" t="s">
        <v>31</v>
      </c>
      <c r="E10" s="21" t="s">
        <v>46</v>
      </c>
      <c r="F10" s="21" t="s">
        <v>23</v>
      </c>
      <c r="G10" s="21">
        <v>5</v>
      </c>
      <c r="H10" s="22">
        <v>2.31</v>
      </c>
      <c r="I10" s="23" t="s">
        <v>62</v>
      </c>
      <c r="K10" t="str">
        <f t="shared" si="0"/>
        <v>Union Berlín-Braunschweig  LOCAL  5unid.  @2,31</v>
      </c>
      <c r="P10" t="s">
        <v>48</v>
      </c>
    </row>
    <row r="11" spans="1:17">
      <c r="A11" s="61">
        <v>41145</v>
      </c>
      <c r="B11" s="6" t="s">
        <v>50</v>
      </c>
      <c r="C11" s="6" t="s">
        <v>17</v>
      </c>
      <c r="D11" s="6" t="s">
        <v>46</v>
      </c>
      <c r="E11" s="6" t="s">
        <v>33</v>
      </c>
      <c r="F11" s="6" t="s">
        <v>13</v>
      </c>
      <c r="G11" s="6">
        <v>1</v>
      </c>
      <c r="H11" s="12">
        <v>3.6</v>
      </c>
      <c r="I11" s="7" t="s">
        <v>130</v>
      </c>
      <c r="K11" t="str">
        <f t="shared" si="0"/>
        <v>Braunschweig-Paderborn  EMPATE  1unid.  @3,6</v>
      </c>
    </row>
    <row r="12" spans="1:17">
      <c r="A12" s="60">
        <v>41146</v>
      </c>
      <c r="B12" s="4" t="s">
        <v>50</v>
      </c>
      <c r="C12" s="4" t="s">
        <v>17</v>
      </c>
      <c r="D12" s="4" t="s">
        <v>151</v>
      </c>
      <c r="E12" s="4" t="s">
        <v>35</v>
      </c>
      <c r="F12" s="4" t="s">
        <v>10</v>
      </c>
      <c r="G12" s="4">
        <v>5</v>
      </c>
      <c r="H12" s="11">
        <v>2.0699999999999998</v>
      </c>
      <c r="I12" s="5" t="s">
        <v>61</v>
      </c>
      <c r="K12" t="str">
        <f t="shared" si="0"/>
        <v>Cottbus-St. Pauli  LOCAL DNB  5unid.  @2,07</v>
      </c>
    </row>
    <row r="13" spans="1:17">
      <c r="A13" s="78">
        <v>41147</v>
      </c>
      <c r="B13" s="86" t="s">
        <v>50</v>
      </c>
      <c r="C13" s="86" t="s">
        <v>17</v>
      </c>
      <c r="D13" s="86" t="s">
        <v>152</v>
      </c>
      <c r="E13" s="86" t="s">
        <v>29</v>
      </c>
      <c r="F13" s="86" t="s">
        <v>153</v>
      </c>
      <c r="G13" s="86">
        <v>5</v>
      </c>
      <c r="H13" s="87">
        <v>2.65</v>
      </c>
      <c r="I13" s="88" t="s">
        <v>62</v>
      </c>
      <c r="K13" t="str">
        <f t="shared" si="0"/>
        <v>Bochum-Aalen  EMPATE (especial 1X)  5unid.  @2,65</v>
      </c>
      <c r="P13" t="s">
        <v>189</v>
      </c>
    </row>
    <row r="14" spans="1:17">
      <c r="A14" s="68">
        <v>41168</v>
      </c>
      <c r="B14" s="69" t="s">
        <v>50</v>
      </c>
      <c r="C14" s="69" t="s">
        <v>17</v>
      </c>
      <c r="D14" s="69" t="s">
        <v>32</v>
      </c>
      <c r="E14" s="69" t="s">
        <v>29</v>
      </c>
      <c r="F14" s="69" t="s">
        <v>16</v>
      </c>
      <c r="G14" s="69">
        <v>5</v>
      </c>
      <c r="H14" s="73">
        <v>7</v>
      </c>
      <c r="I14" s="75" t="s">
        <v>61</v>
      </c>
      <c r="K14" t="str">
        <f t="shared" si="0"/>
        <v>Hertha-Aalen  VISITANTE  5unid.  @7</v>
      </c>
    </row>
    <row r="15" spans="1:17">
      <c r="A15" s="63">
        <v>41182</v>
      </c>
      <c r="B15" s="45" t="s">
        <v>50</v>
      </c>
      <c r="C15" s="45" t="s">
        <v>17</v>
      </c>
      <c r="D15" s="45" t="s">
        <v>274</v>
      </c>
      <c r="E15" s="45" t="s">
        <v>34</v>
      </c>
      <c r="F15" s="45" t="s">
        <v>23</v>
      </c>
      <c r="G15" s="45">
        <v>5</v>
      </c>
      <c r="H15" s="46">
        <v>1.83</v>
      </c>
      <c r="I15" s="47" t="s">
        <v>135</v>
      </c>
      <c r="K15" t="str">
        <f t="shared" si="0"/>
        <v>Dresde-Aue  LOCAL  5unid.  @1,83</v>
      </c>
    </row>
    <row r="16" spans="1:17">
      <c r="A16" s="93">
        <v>41187</v>
      </c>
      <c r="B16" s="76" t="s">
        <v>50</v>
      </c>
      <c r="C16" s="76" t="s">
        <v>17</v>
      </c>
      <c r="D16" s="76" t="s">
        <v>297</v>
      </c>
      <c r="E16" s="76" t="s">
        <v>33</v>
      </c>
      <c r="F16" s="76" t="s">
        <v>25</v>
      </c>
      <c r="G16" s="76">
        <v>5</v>
      </c>
      <c r="H16" s="94">
        <v>2.36</v>
      </c>
      <c r="I16" s="95" t="s">
        <v>20</v>
      </c>
      <c r="K16" t="str">
        <f t="shared" si="0"/>
        <v>FSV Frankfurt-Paderborn  VISITANTE DNB  5unid.  @2,36</v>
      </c>
    </row>
    <row r="17" spans="1:11">
      <c r="A17" s="59">
        <v>41189</v>
      </c>
      <c r="B17" s="8" t="s">
        <v>50</v>
      </c>
      <c r="C17" s="8" t="s">
        <v>17</v>
      </c>
      <c r="D17" s="8" t="s">
        <v>42</v>
      </c>
      <c r="E17" s="8" t="s">
        <v>29</v>
      </c>
      <c r="F17" s="8" t="s">
        <v>23</v>
      </c>
      <c r="G17" s="8">
        <v>5</v>
      </c>
      <c r="H17" s="13">
        <v>2.57</v>
      </c>
      <c r="I17" s="9" t="s">
        <v>18</v>
      </c>
      <c r="K17" t="str">
        <f t="shared" si="0"/>
        <v>Sandhausen-Aalen  LOCAL  5unid.  @2,57</v>
      </c>
    </row>
    <row r="21" spans="1:11">
      <c r="A21" s="91" t="s">
        <v>249</v>
      </c>
    </row>
    <row r="22" spans="1:11">
      <c r="A22" s="6" t="s">
        <v>208</v>
      </c>
    </row>
    <row r="25" spans="1:11">
      <c r="A25" t="s">
        <v>209</v>
      </c>
    </row>
  </sheetData>
  <pageMargins left="0.7" right="0.7" top="0.75" bottom="0.75" header="0.3" footer="0.3"/>
  <pageSetup paperSize="9"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dimension ref="A1:I23"/>
  <sheetViews>
    <sheetView workbookViewId="0">
      <selection activeCell="H9" sqref="H9"/>
    </sheetView>
  </sheetViews>
  <sheetFormatPr baseColWidth="10" defaultRowHeight="15"/>
  <cols>
    <col min="3" max="3" width="11.42578125" customWidth="1"/>
  </cols>
  <sheetData>
    <row r="1" spans="1:9">
      <c r="B1" t="s">
        <v>87</v>
      </c>
      <c r="C1" t="s">
        <v>88</v>
      </c>
      <c r="D1" t="s">
        <v>65</v>
      </c>
      <c r="E1" t="s">
        <v>66</v>
      </c>
      <c r="F1" t="s">
        <v>67</v>
      </c>
      <c r="G1" t="s">
        <v>89</v>
      </c>
      <c r="H1" t="s">
        <v>68</v>
      </c>
      <c r="I1" t="s">
        <v>69</v>
      </c>
    </row>
    <row r="2" spans="1:9">
      <c r="A2" t="s">
        <v>70</v>
      </c>
      <c r="B2" s="30">
        <v>0</v>
      </c>
      <c r="C2" s="30">
        <v>0</v>
      </c>
      <c r="D2" s="36">
        <v>0</v>
      </c>
      <c r="E2" s="31">
        <v>0</v>
      </c>
      <c r="F2" s="33">
        <v>0</v>
      </c>
      <c r="G2" s="39">
        <v>0</v>
      </c>
      <c r="H2" s="32">
        <v>0</v>
      </c>
      <c r="I2" s="36">
        <v>0</v>
      </c>
    </row>
    <row r="3" spans="1:9">
      <c r="A3" t="s">
        <v>71</v>
      </c>
      <c r="B3" s="30">
        <v>22.85</v>
      </c>
      <c r="C3" s="30">
        <v>21</v>
      </c>
      <c r="D3" s="37">
        <f t="shared" ref="D3:D8" si="0">+B3/C3</f>
        <v>1.0880952380952382</v>
      </c>
      <c r="E3" s="31">
        <v>0.8</v>
      </c>
      <c r="F3" s="34">
        <f t="shared" ref="F3:F8" si="1">+H3-100</f>
        <v>22.849999999999994</v>
      </c>
      <c r="G3" s="39">
        <v>21</v>
      </c>
      <c r="H3" s="32">
        <v>122.85</v>
      </c>
      <c r="I3" s="37">
        <f t="shared" ref="I3:I8" si="2">+F3/G3</f>
        <v>1.0880952380952378</v>
      </c>
    </row>
    <row r="4" spans="1:9">
      <c r="A4" t="s">
        <v>72</v>
      </c>
      <c r="B4" s="30">
        <v>13.85</v>
      </c>
      <c r="C4" s="30">
        <v>20</v>
      </c>
      <c r="D4" s="37">
        <f t="shared" si="0"/>
        <v>0.6925</v>
      </c>
      <c r="E4" s="31">
        <v>0.78</v>
      </c>
      <c r="F4" s="34">
        <f t="shared" si="1"/>
        <v>36.699999999999989</v>
      </c>
      <c r="G4" s="39">
        <v>41</v>
      </c>
      <c r="H4" s="32">
        <v>136.69999999999999</v>
      </c>
      <c r="I4" s="37">
        <f t="shared" si="2"/>
        <v>0.89512195121951188</v>
      </c>
    </row>
    <row r="5" spans="1:9">
      <c r="A5" t="s">
        <v>73</v>
      </c>
      <c r="B5" s="30">
        <v>4.3499999999999996</v>
      </c>
      <c r="C5" s="30">
        <v>11</v>
      </c>
      <c r="D5" s="37">
        <f t="shared" si="0"/>
        <v>0.39545454545454545</v>
      </c>
      <c r="E5" s="31">
        <v>0.75</v>
      </c>
      <c r="F5" s="34">
        <f t="shared" si="1"/>
        <v>41.050000000000011</v>
      </c>
      <c r="G5" s="39">
        <v>52</v>
      </c>
      <c r="H5" s="32">
        <v>141.05000000000001</v>
      </c>
      <c r="I5" s="37">
        <f t="shared" si="2"/>
        <v>0.78942307692307712</v>
      </c>
    </row>
    <row r="6" spans="1:9">
      <c r="A6" t="s">
        <v>74</v>
      </c>
      <c r="B6" s="30">
        <v>-5</v>
      </c>
      <c r="C6" s="30">
        <v>5</v>
      </c>
      <c r="D6" s="37">
        <f t="shared" si="0"/>
        <v>-1</v>
      </c>
      <c r="E6" s="31">
        <v>0.69</v>
      </c>
      <c r="F6" s="34">
        <f t="shared" si="1"/>
        <v>36.050000000000011</v>
      </c>
      <c r="G6" s="39">
        <v>57</v>
      </c>
      <c r="H6" s="32">
        <v>136.05000000000001</v>
      </c>
      <c r="I6" s="37">
        <f t="shared" si="2"/>
        <v>0.63245614035087738</v>
      </c>
    </row>
    <row r="7" spans="1:9">
      <c r="A7" t="s">
        <v>75</v>
      </c>
      <c r="B7" s="30">
        <v>4.1500000000000004</v>
      </c>
      <c r="C7" s="30">
        <v>5</v>
      </c>
      <c r="D7" s="37">
        <f t="shared" si="0"/>
        <v>0.83000000000000007</v>
      </c>
      <c r="E7" s="31">
        <v>0.71</v>
      </c>
      <c r="F7" s="34">
        <f t="shared" si="1"/>
        <v>40.199999999999989</v>
      </c>
      <c r="G7" s="39">
        <v>62</v>
      </c>
      <c r="H7" s="32">
        <v>140.19999999999999</v>
      </c>
      <c r="I7" s="37">
        <f t="shared" si="2"/>
        <v>0.64838709677419337</v>
      </c>
    </row>
    <row r="8" spans="1:9">
      <c r="A8" t="s">
        <v>76</v>
      </c>
      <c r="B8" s="30">
        <v>7.85</v>
      </c>
      <c r="C8" s="30">
        <v>10</v>
      </c>
      <c r="D8" s="37">
        <f t="shared" si="0"/>
        <v>0.78499999999999992</v>
      </c>
      <c r="E8" s="31">
        <v>0.75</v>
      </c>
      <c r="F8" s="34">
        <f t="shared" si="1"/>
        <v>48.050000000000011</v>
      </c>
      <c r="G8" s="39">
        <v>72</v>
      </c>
      <c r="H8" s="32">
        <v>148.05000000000001</v>
      </c>
      <c r="I8" s="37">
        <f t="shared" si="2"/>
        <v>0.66736111111111129</v>
      </c>
    </row>
    <row r="9" spans="1:9">
      <c r="A9" t="s">
        <v>77</v>
      </c>
      <c r="B9" s="30"/>
      <c r="C9" s="30"/>
      <c r="D9" s="37"/>
      <c r="E9" s="31"/>
      <c r="F9" s="34"/>
      <c r="G9" s="39"/>
      <c r="H9" s="32"/>
      <c r="I9" s="37"/>
    </row>
    <row r="10" spans="1:9">
      <c r="A10" t="s">
        <v>78</v>
      </c>
      <c r="B10" s="30"/>
      <c r="C10" s="30"/>
      <c r="D10" s="37"/>
      <c r="E10" s="31"/>
      <c r="F10" s="34"/>
      <c r="G10" s="39"/>
      <c r="H10" s="32"/>
      <c r="I10" s="37"/>
    </row>
    <row r="11" spans="1:9">
      <c r="A11" t="s">
        <v>79</v>
      </c>
      <c r="B11" s="30"/>
      <c r="C11" s="30"/>
      <c r="D11" s="37"/>
      <c r="E11" s="31"/>
      <c r="F11" s="34"/>
      <c r="G11" s="39"/>
      <c r="H11" s="32"/>
      <c r="I11" s="37"/>
    </row>
    <row r="12" spans="1:9">
      <c r="A12" t="s">
        <v>80</v>
      </c>
      <c r="B12" s="30"/>
      <c r="C12" s="30"/>
      <c r="D12" s="37"/>
      <c r="E12" s="31"/>
      <c r="F12" s="34"/>
      <c r="G12" s="39"/>
      <c r="H12" s="32"/>
      <c r="I12" s="37"/>
    </row>
    <row r="13" spans="1:9">
      <c r="A13" t="s">
        <v>81</v>
      </c>
      <c r="B13" s="30"/>
      <c r="C13" s="30"/>
      <c r="D13" s="37"/>
      <c r="E13" s="31"/>
      <c r="F13" s="34"/>
      <c r="G13" s="39"/>
      <c r="H13" s="32"/>
      <c r="I13" s="37"/>
    </row>
    <row r="14" spans="1:9">
      <c r="A14" t="s">
        <v>82</v>
      </c>
      <c r="B14" s="30"/>
      <c r="C14" s="30"/>
      <c r="D14" s="37"/>
      <c r="E14" s="31"/>
      <c r="F14" s="34"/>
      <c r="G14" s="39"/>
      <c r="H14" s="32"/>
      <c r="I14" s="37"/>
    </row>
    <row r="15" spans="1:9">
      <c r="A15" t="s">
        <v>86</v>
      </c>
      <c r="B15" s="30"/>
      <c r="C15" s="30"/>
      <c r="D15" s="37"/>
      <c r="E15" s="31"/>
      <c r="F15" s="34"/>
      <c r="G15" s="39"/>
      <c r="H15" s="32"/>
      <c r="I15" s="37"/>
    </row>
    <row r="16" spans="1:9">
      <c r="A16" t="s">
        <v>83</v>
      </c>
      <c r="B16" s="30"/>
      <c r="C16" s="30"/>
      <c r="D16" s="37"/>
      <c r="E16" s="31"/>
      <c r="F16" s="34"/>
      <c r="G16" s="39"/>
      <c r="H16" s="32"/>
      <c r="I16" s="37"/>
    </row>
    <row r="17" spans="1:9">
      <c r="A17" t="s">
        <v>84</v>
      </c>
      <c r="B17" s="30"/>
      <c r="C17" s="30"/>
      <c r="D17" s="37"/>
      <c r="E17" s="31"/>
      <c r="F17" s="34"/>
      <c r="G17" s="39"/>
      <c r="H17" s="32"/>
      <c r="I17" s="37"/>
    </row>
    <row r="18" spans="1:9">
      <c r="A18" t="s">
        <v>85</v>
      </c>
      <c r="B18" s="30"/>
      <c r="C18" s="30"/>
      <c r="D18" s="37"/>
      <c r="E18" s="31"/>
      <c r="F18" s="34"/>
      <c r="G18" s="39"/>
      <c r="H18" s="32"/>
      <c r="I18" s="37"/>
    </row>
    <row r="19" spans="1:9">
      <c r="A19" t="s">
        <v>90</v>
      </c>
      <c r="B19" s="30"/>
      <c r="C19" s="30"/>
      <c r="D19" s="37"/>
      <c r="E19" s="31"/>
      <c r="F19" s="34"/>
      <c r="G19" s="39"/>
      <c r="H19" s="32"/>
      <c r="I19" s="37"/>
    </row>
    <row r="20" spans="1:9">
      <c r="A20" t="s">
        <v>91</v>
      </c>
      <c r="B20" s="30"/>
      <c r="C20" s="30"/>
      <c r="D20" s="37"/>
      <c r="E20" s="31"/>
      <c r="F20" s="34"/>
      <c r="G20" s="39"/>
      <c r="H20" s="32"/>
      <c r="I20" s="37"/>
    </row>
    <row r="21" spans="1:9">
      <c r="A21" t="s">
        <v>92</v>
      </c>
      <c r="B21" s="30"/>
      <c r="C21" s="30"/>
      <c r="D21" s="37"/>
      <c r="E21" s="31"/>
      <c r="F21" s="34"/>
      <c r="G21" s="39"/>
      <c r="H21" s="32"/>
      <c r="I21" s="37"/>
    </row>
    <row r="22" spans="1:9">
      <c r="A22" t="s">
        <v>93</v>
      </c>
      <c r="B22" s="30"/>
      <c r="C22" s="30"/>
      <c r="D22" s="38"/>
      <c r="E22" s="31"/>
      <c r="F22" s="35"/>
      <c r="G22" s="39"/>
      <c r="H22" s="32"/>
      <c r="I22" s="38"/>
    </row>
    <row r="23" spans="1:9">
      <c r="B23" s="30"/>
      <c r="C23" s="30"/>
      <c r="F23" s="30"/>
      <c r="G23" s="30"/>
      <c r="H23" s="32"/>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O50"/>
  <sheetViews>
    <sheetView topLeftCell="A22" workbookViewId="0">
      <selection activeCell="H36" sqref="H36"/>
    </sheetView>
  </sheetViews>
  <sheetFormatPr baseColWidth="10" defaultRowHeight="15"/>
  <cols>
    <col min="4" max="5" width="13.5703125" customWidth="1"/>
    <col min="6" max="6" width="14.7109375" bestFit="1" customWidth="1"/>
    <col min="7" max="7" width="7.85546875" customWidth="1"/>
    <col min="8" max="8" width="7.85546875" style="14" customWidth="1"/>
    <col min="9" max="9" width="7.85546875" style="3" customWidth="1"/>
  </cols>
  <sheetData>
    <row r="1" spans="1:15">
      <c r="A1" s="1" t="s">
        <v>191</v>
      </c>
      <c r="B1" s="1" t="s">
        <v>49</v>
      </c>
      <c r="C1" s="1" t="s">
        <v>0</v>
      </c>
      <c r="D1" s="1" t="s">
        <v>1</v>
      </c>
      <c r="E1" s="1" t="s">
        <v>2</v>
      </c>
      <c r="F1" s="1" t="s">
        <v>3</v>
      </c>
      <c r="G1" s="1" t="s">
        <v>4</v>
      </c>
      <c r="H1" s="10" t="s">
        <v>5</v>
      </c>
      <c r="I1" s="2" t="s">
        <v>6</v>
      </c>
      <c r="J1" s="1"/>
      <c r="K1" s="1"/>
    </row>
    <row r="2" spans="1:15">
      <c r="A2" s="55">
        <v>41139</v>
      </c>
      <c r="B2" s="27" t="s">
        <v>94</v>
      </c>
      <c r="C2" s="27" t="s">
        <v>95</v>
      </c>
      <c r="D2" s="27" t="s">
        <v>96</v>
      </c>
      <c r="E2" s="27" t="s">
        <v>97</v>
      </c>
      <c r="F2" s="27" t="s">
        <v>23</v>
      </c>
      <c r="G2" s="27">
        <v>5</v>
      </c>
      <c r="H2" s="28">
        <v>2.5</v>
      </c>
      <c r="I2" s="29" t="s">
        <v>62</v>
      </c>
      <c r="K2" t="str">
        <f>CONCATENATE(D2,"-",E2,"  ",F2,"  ",G2,"unid.","  ","@",H2)</f>
        <v>Celta-Málaga  LOCAL  5unid.  @2,5</v>
      </c>
    </row>
    <row r="3" spans="1:15">
      <c r="A3" s="58">
        <v>41139</v>
      </c>
      <c r="B3" s="21" t="s">
        <v>94</v>
      </c>
      <c r="C3" s="21" t="s">
        <v>95</v>
      </c>
      <c r="D3" s="21" t="s">
        <v>98</v>
      </c>
      <c r="E3" s="21" t="s">
        <v>99</v>
      </c>
      <c r="F3" s="21" t="s">
        <v>16</v>
      </c>
      <c r="G3" s="21">
        <v>5</v>
      </c>
      <c r="H3" s="22">
        <v>5.6</v>
      </c>
      <c r="I3" s="23" t="s">
        <v>130</v>
      </c>
      <c r="K3" t="str">
        <f t="shared" ref="K3:K29" si="0">CONCATENATE(D3,"-",E3,"  ",F3,"  ",G3,"unid.","  ","@",H3)</f>
        <v>Sevilla-Getafe  VISITANTE  5unid.  @5,6</v>
      </c>
    </row>
    <row r="4" spans="1:15">
      <c r="A4" s="56">
        <v>41146</v>
      </c>
      <c r="B4" s="24" t="s">
        <v>94</v>
      </c>
      <c r="C4" s="24" t="s">
        <v>95</v>
      </c>
      <c r="D4" s="24" t="s">
        <v>97</v>
      </c>
      <c r="E4" s="24" t="s">
        <v>180</v>
      </c>
      <c r="F4" s="24" t="s">
        <v>36</v>
      </c>
      <c r="G4" s="24">
        <v>5</v>
      </c>
      <c r="H4" s="25">
        <v>2.0099999999999998</v>
      </c>
      <c r="I4" s="26" t="s">
        <v>20</v>
      </c>
      <c r="K4" t="str">
        <f t="shared" si="0"/>
        <v>Málaga-Mallorca  LAY LOCAL  5unid.  @2,01</v>
      </c>
    </row>
    <row r="5" spans="1:15">
      <c r="A5" s="56">
        <v>41146</v>
      </c>
      <c r="B5" s="24" t="s">
        <v>94</v>
      </c>
      <c r="C5" s="24" t="s">
        <v>95</v>
      </c>
      <c r="D5" s="24" t="s">
        <v>181</v>
      </c>
      <c r="E5" s="24" t="s">
        <v>182</v>
      </c>
      <c r="F5" s="24" t="s">
        <v>36</v>
      </c>
      <c r="G5" s="24">
        <v>5</v>
      </c>
      <c r="H5" s="25">
        <v>2.2799999999999998</v>
      </c>
      <c r="I5" s="26" t="s">
        <v>64</v>
      </c>
      <c r="K5" t="str">
        <f t="shared" si="0"/>
        <v>Betis-Rayo  LAY LOCAL  5unid.  @2,28</v>
      </c>
    </row>
    <row r="6" spans="1:15">
      <c r="A6" s="82">
        <v>41147</v>
      </c>
      <c r="B6" s="83" t="s">
        <v>94</v>
      </c>
      <c r="C6" s="83" t="s">
        <v>95</v>
      </c>
      <c r="D6" s="83" t="s">
        <v>183</v>
      </c>
      <c r="E6" s="83" t="s">
        <v>98</v>
      </c>
      <c r="F6" s="83" t="s">
        <v>10</v>
      </c>
      <c r="G6" s="83">
        <v>5</v>
      </c>
      <c r="H6" s="84">
        <v>2.2000000000000002</v>
      </c>
      <c r="I6" s="85" t="s">
        <v>20</v>
      </c>
      <c r="K6" t="str">
        <f t="shared" si="0"/>
        <v>Granada-Sevilla  LOCAL DNB  5unid.  @2,2</v>
      </c>
    </row>
    <row r="7" spans="1:15">
      <c r="A7" s="60">
        <v>41147</v>
      </c>
      <c r="B7" s="4" t="s">
        <v>94</v>
      </c>
      <c r="C7" s="24" t="s">
        <v>95</v>
      </c>
      <c r="D7" s="24" t="s">
        <v>99</v>
      </c>
      <c r="E7" s="24" t="s">
        <v>184</v>
      </c>
      <c r="F7" s="24" t="s">
        <v>23</v>
      </c>
      <c r="G7" s="24">
        <v>1</v>
      </c>
      <c r="H7" s="25">
        <v>11</v>
      </c>
      <c r="I7" s="26" t="s">
        <v>130</v>
      </c>
      <c r="K7" t="str">
        <f t="shared" si="0"/>
        <v>Getafe-Real Madrid  LOCAL  1unid.  @11</v>
      </c>
    </row>
    <row r="8" spans="1:15">
      <c r="A8" s="58">
        <v>41148</v>
      </c>
      <c r="B8" s="21" t="s">
        <v>94</v>
      </c>
      <c r="C8" s="21" t="s">
        <v>95</v>
      </c>
      <c r="D8" s="21" t="s">
        <v>186</v>
      </c>
      <c r="E8" s="21" t="s">
        <v>185</v>
      </c>
      <c r="F8" s="21" t="s">
        <v>16</v>
      </c>
      <c r="G8" s="21">
        <v>3</v>
      </c>
      <c r="H8" s="22">
        <v>6.3</v>
      </c>
      <c r="I8" s="23" t="s">
        <v>131</v>
      </c>
      <c r="K8" t="str">
        <f t="shared" si="0"/>
        <v>Atlético-Bilbao  VISITANTE  3unid.  @6,3</v>
      </c>
    </row>
    <row r="9" spans="1:15">
      <c r="A9" s="61">
        <v>41153</v>
      </c>
      <c r="B9" s="6" t="s">
        <v>94</v>
      </c>
      <c r="C9" s="27" t="s">
        <v>95</v>
      </c>
      <c r="D9" s="27" t="s">
        <v>96</v>
      </c>
      <c r="E9" s="27" t="s">
        <v>195</v>
      </c>
      <c r="F9" s="27" t="s">
        <v>16</v>
      </c>
      <c r="G9" s="27">
        <v>5</v>
      </c>
      <c r="H9" s="28">
        <v>3.95</v>
      </c>
      <c r="I9" s="29" t="s">
        <v>61</v>
      </c>
      <c r="K9" t="str">
        <f t="shared" si="0"/>
        <v>Celta-Osasuna  VISITANTE  5unid.  @3,95</v>
      </c>
    </row>
    <row r="10" spans="1:15">
      <c r="A10" s="61">
        <v>41153</v>
      </c>
      <c r="B10" s="27" t="s">
        <v>94</v>
      </c>
      <c r="C10" s="27" t="s">
        <v>95</v>
      </c>
      <c r="D10" s="27" t="s">
        <v>197</v>
      </c>
      <c r="E10" s="27" t="s">
        <v>97</v>
      </c>
      <c r="F10" s="27" t="s">
        <v>23</v>
      </c>
      <c r="G10" s="27">
        <v>5</v>
      </c>
      <c r="H10" s="28">
        <v>2.91</v>
      </c>
      <c r="I10" s="29" t="s">
        <v>62</v>
      </c>
      <c r="K10" t="str">
        <f t="shared" si="0"/>
        <v>Zaragoza-Málaga  LOCAL  5unid.  @2,91</v>
      </c>
    </row>
    <row r="11" spans="1:15">
      <c r="A11" s="59">
        <v>41154</v>
      </c>
      <c r="B11" s="8" t="s">
        <v>94</v>
      </c>
      <c r="C11" s="8" t="s">
        <v>95</v>
      </c>
      <c r="D11" s="8" t="s">
        <v>204</v>
      </c>
      <c r="E11" s="8" t="s">
        <v>205</v>
      </c>
      <c r="F11" s="8" t="s">
        <v>23</v>
      </c>
      <c r="G11" s="8">
        <v>5</v>
      </c>
      <c r="H11" s="13">
        <v>2.2999999999999998</v>
      </c>
      <c r="I11" s="9" t="s">
        <v>134</v>
      </c>
      <c r="K11" t="str">
        <f t="shared" si="0"/>
        <v>Levante-Espanyol  LOCAL  5unid.  @2,3</v>
      </c>
      <c r="O11" t="s">
        <v>206</v>
      </c>
    </row>
    <row r="12" spans="1:15">
      <c r="A12" s="61">
        <v>41167</v>
      </c>
      <c r="B12" s="6" t="s">
        <v>94</v>
      </c>
      <c r="C12" s="6" t="s">
        <v>95</v>
      </c>
      <c r="D12" s="6" t="s">
        <v>99</v>
      </c>
      <c r="E12" s="6" t="s">
        <v>233</v>
      </c>
      <c r="F12" s="6" t="s">
        <v>238</v>
      </c>
      <c r="G12" s="6">
        <v>1</v>
      </c>
      <c r="H12" s="12">
        <v>4</v>
      </c>
      <c r="I12" s="7" t="s">
        <v>38</v>
      </c>
      <c r="K12" t="str">
        <f t="shared" si="0"/>
        <v>Getafe-Barcelona  VISITANTE GANA POR UN GOL  1unid.  @4</v>
      </c>
    </row>
    <row r="13" spans="1:15">
      <c r="A13" s="58">
        <v>41169</v>
      </c>
      <c r="B13" s="21" t="s">
        <v>94</v>
      </c>
      <c r="C13" s="21" t="s">
        <v>95</v>
      </c>
      <c r="D13" s="21" t="s">
        <v>234</v>
      </c>
      <c r="E13" s="21" t="s">
        <v>181</v>
      </c>
      <c r="F13" s="21" t="s">
        <v>13</v>
      </c>
      <c r="G13" s="21">
        <v>1</v>
      </c>
      <c r="H13" s="22">
        <v>3.6</v>
      </c>
      <c r="I13" s="23" t="s">
        <v>62</v>
      </c>
      <c r="K13" t="str">
        <f t="shared" si="0"/>
        <v>Valladolid-Betis  EMPATE  1unid.  @3,6</v>
      </c>
      <c r="O13" t="s">
        <v>251</v>
      </c>
    </row>
    <row r="14" spans="1:15">
      <c r="A14" s="61">
        <v>41174</v>
      </c>
      <c r="B14" s="6" t="s">
        <v>94</v>
      </c>
      <c r="C14" s="6" t="s">
        <v>95</v>
      </c>
      <c r="D14" s="27" t="s">
        <v>96</v>
      </c>
      <c r="E14" s="27" t="s">
        <v>99</v>
      </c>
      <c r="F14" s="27" t="s">
        <v>16</v>
      </c>
      <c r="G14" s="6">
        <v>5</v>
      </c>
      <c r="H14" s="12">
        <v>4.4000000000000004</v>
      </c>
      <c r="I14" s="7" t="s">
        <v>130</v>
      </c>
      <c r="K14" t="str">
        <f t="shared" si="0"/>
        <v>Celta-Getafe  VISITANTE  5unid.  @4,4</v>
      </c>
    </row>
    <row r="15" spans="1:15">
      <c r="A15" s="59">
        <v>41175</v>
      </c>
      <c r="B15" s="8" t="s">
        <v>94</v>
      </c>
      <c r="C15" s="8" t="s">
        <v>95</v>
      </c>
      <c r="D15" s="8" t="s">
        <v>204</v>
      </c>
      <c r="E15" s="8" t="s">
        <v>261</v>
      </c>
      <c r="F15" s="8" t="s">
        <v>23</v>
      </c>
      <c r="G15" s="8">
        <v>5</v>
      </c>
      <c r="H15" s="13">
        <v>2.33</v>
      </c>
      <c r="I15" s="9" t="s">
        <v>130</v>
      </c>
      <c r="K15" t="str">
        <f t="shared" si="0"/>
        <v>Levante-Real Sociedad  LOCAL  5unid.  @2,33</v>
      </c>
    </row>
    <row r="16" spans="1:15">
      <c r="A16" s="60">
        <v>41181</v>
      </c>
      <c r="B16" s="4" t="s">
        <v>94</v>
      </c>
      <c r="C16" s="4" t="s">
        <v>95</v>
      </c>
      <c r="D16" s="4" t="s">
        <v>97</v>
      </c>
      <c r="E16" s="4" t="s">
        <v>181</v>
      </c>
      <c r="F16" s="4" t="s">
        <v>23</v>
      </c>
      <c r="G16" s="4">
        <v>5</v>
      </c>
      <c r="H16" s="11">
        <v>1.75</v>
      </c>
      <c r="I16" s="5" t="s">
        <v>131</v>
      </c>
      <c r="K16" t="str">
        <f t="shared" si="0"/>
        <v>Málaga-Betis  LOCAL  5unid.  @1,75</v>
      </c>
    </row>
    <row r="17" spans="1:15">
      <c r="A17" s="60">
        <v>41181</v>
      </c>
      <c r="B17" s="4" t="s">
        <v>94</v>
      </c>
      <c r="C17" s="4" t="s">
        <v>95</v>
      </c>
      <c r="D17" s="4" t="s">
        <v>261</v>
      </c>
      <c r="E17" s="4" t="s">
        <v>185</v>
      </c>
      <c r="F17" s="4" t="s">
        <v>23</v>
      </c>
      <c r="G17" s="4">
        <v>5</v>
      </c>
      <c r="H17" s="11">
        <v>2.42</v>
      </c>
      <c r="I17" s="5" t="s">
        <v>61</v>
      </c>
      <c r="K17" t="str">
        <f t="shared" si="0"/>
        <v>Real Sociedad-Bilbao  LOCAL  5unid.  @2,42</v>
      </c>
      <c r="O17" t="s">
        <v>302</v>
      </c>
    </row>
    <row r="18" spans="1:15">
      <c r="A18" s="61">
        <v>41182</v>
      </c>
      <c r="B18" s="6" t="s">
        <v>94</v>
      </c>
      <c r="C18" s="6" t="s">
        <v>95</v>
      </c>
      <c r="D18" s="6" t="s">
        <v>205</v>
      </c>
      <c r="E18" s="6" t="s">
        <v>186</v>
      </c>
      <c r="F18" s="6" t="s">
        <v>13</v>
      </c>
      <c r="G18" s="6">
        <v>1</v>
      </c>
      <c r="H18" s="12">
        <v>3.69</v>
      </c>
      <c r="I18" s="7" t="s">
        <v>62</v>
      </c>
      <c r="K18" t="str">
        <f t="shared" si="0"/>
        <v>Espanyol-Atlético  EMPATE  1unid.  @3,69</v>
      </c>
    </row>
    <row r="19" spans="1:15">
      <c r="A19" s="58">
        <v>41182</v>
      </c>
      <c r="B19" s="21" t="s">
        <v>94</v>
      </c>
      <c r="C19" s="21" t="s">
        <v>95</v>
      </c>
      <c r="D19" s="21" t="s">
        <v>184</v>
      </c>
      <c r="E19" s="21" t="s">
        <v>267</v>
      </c>
      <c r="F19" s="21" t="s">
        <v>16</v>
      </c>
      <c r="G19" s="21">
        <v>0.5</v>
      </c>
      <c r="H19" s="22">
        <v>27.1</v>
      </c>
      <c r="I19" s="23" t="s">
        <v>291</v>
      </c>
      <c r="K19" t="str">
        <f t="shared" si="0"/>
        <v>Real Madrid-Deportivo  VISITANTE  0,5unid.  @27,1</v>
      </c>
    </row>
    <row r="20" spans="1:15">
      <c r="A20" s="60">
        <v>41187</v>
      </c>
      <c r="B20" s="4" t="s">
        <v>94</v>
      </c>
      <c r="C20" s="4" t="s">
        <v>95</v>
      </c>
      <c r="D20" s="4" t="s">
        <v>96</v>
      </c>
      <c r="E20" s="4" t="s">
        <v>98</v>
      </c>
      <c r="F20" s="4" t="s">
        <v>10</v>
      </c>
      <c r="G20" s="4">
        <v>5</v>
      </c>
      <c r="H20" s="11">
        <v>1.94</v>
      </c>
      <c r="I20" s="5" t="s">
        <v>61</v>
      </c>
      <c r="K20" t="str">
        <f t="shared" si="0"/>
        <v>Celta-Sevilla  LOCAL DNB  5unid.  @1,94</v>
      </c>
    </row>
    <row r="21" spans="1:15">
      <c r="A21" s="60">
        <v>41188</v>
      </c>
      <c r="B21" s="4" t="s">
        <v>94</v>
      </c>
      <c r="C21" s="4" t="s">
        <v>95</v>
      </c>
      <c r="D21" s="4" t="s">
        <v>181</v>
      </c>
      <c r="E21" s="4" t="s">
        <v>261</v>
      </c>
      <c r="F21" s="4" t="s">
        <v>23</v>
      </c>
      <c r="G21" s="4">
        <v>5</v>
      </c>
      <c r="H21" s="11">
        <v>2.09</v>
      </c>
      <c r="I21" s="5" t="s">
        <v>61</v>
      </c>
      <c r="K21" t="str">
        <f t="shared" si="0"/>
        <v>Betis-Real Sociedad  LOCAL  5unid.  @2,09</v>
      </c>
      <c r="O21" t="s">
        <v>302</v>
      </c>
    </row>
    <row r="22" spans="1:15">
      <c r="A22" s="59">
        <v>41189</v>
      </c>
      <c r="B22" s="8" t="s">
        <v>94</v>
      </c>
      <c r="C22" s="8" t="s">
        <v>95</v>
      </c>
      <c r="D22" s="8" t="s">
        <v>204</v>
      </c>
      <c r="E22" s="8" t="s">
        <v>303</v>
      </c>
      <c r="F22" s="8" t="s">
        <v>23</v>
      </c>
      <c r="G22" s="8">
        <v>5</v>
      </c>
      <c r="H22" s="13">
        <v>3.7</v>
      </c>
      <c r="I22" s="9" t="s">
        <v>18</v>
      </c>
      <c r="K22" t="str">
        <f t="shared" si="0"/>
        <v>Levante-Valencia  LOCAL  5unid.  @3,7</v>
      </c>
    </row>
    <row r="23" spans="1:15">
      <c r="A23" s="60">
        <v>41202</v>
      </c>
      <c r="B23" s="4" t="s">
        <v>94</v>
      </c>
      <c r="C23" s="4" t="s">
        <v>95</v>
      </c>
      <c r="D23" s="4" t="s">
        <v>303</v>
      </c>
      <c r="E23" s="4" t="s">
        <v>185</v>
      </c>
      <c r="F23" s="4" t="s">
        <v>23</v>
      </c>
      <c r="G23" s="4">
        <v>5</v>
      </c>
      <c r="H23" s="11">
        <v>1.73</v>
      </c>
      <c r="I23" s="5" t="s">
        <v>134</v>
      </c>
      <c r="K23" t="str">
        <f t="shared" si="0"/>
        <v>Valencia-Bilbao  LOCAL  5unid.  @1,73</v>
      </c>
    </row>
    <row r="24" spans="1:15">
      <c r="A24" s="61">
        <v>41203</v>
      </c>
      <c r="B24" s="6" t="s">
        <v>94</v>
      </c>
      <c r="C24" s="6" t="s">
        <v>95</v>
      </c>
      <c r="D24" s="6" t="s">
        <v>261</v>
      </c>
      <c r="E24" s="6" t="s">
        <v>186</v>
      </c>
      <c r="F24" s="6" t="s">
        <v>10</v>
      </c>
      <c r="G24" s="6">
        <v>5</v>
      </c>
      <c r="H24" s="12">
        <v>2.74</v>
      </c>
      <c r="I24" s="7" t="s">
        <v>62</v>
      </c>
      <c r="K24" t="str">
        <f t="shared" si="0"/>
        <v>Real Sociedad-Atlético  LOCAL DNB  5unid.  @2,74</v>
      </c>
    </row>
    <row r="25" spans="1:15">
      <c r="A25" s="58">
        <v>41203</v>
      </c>
      <c r="B25" s="21" t="s">
        <v>94</v>
      </c>
      <c r="C25" s="21" t="s">
        <v>95</v>
      </c>
      <c r="D25" s="21" t="s">
        <v>195</v>
      </c>
      <c r="E25" s="21" t="s">
        <v>181</v>
      </c>
      <c r="F25" s="21" t="s">
        <v>23</v>
      </c>
      <c r="G25" s="21">
        <v>5</v>
      </c>
      <c r="H25" s="22">
        <v>2.1</v>
      </c>
      <c r="I25" s="23" t="s">
        <v>37</v>
      </c>
      <c r="K25" t="str">
        <f t="shared" si="0"/>
        <v>Osasuna-Betis  LOCAL  5unid.  @2,1</v>
      </c>
    </row>
    <row r="26" spans="1:15">
      <c r="A26" s="54">
        <v>41209</v>
      </c>
      <c r="B26" t="s">
        <v>94</v>
      </c>
      <c r="C26" t="s">
        <v>95</v>
      </c>
      <c r="D26" t="s">
        <v>182</v>
      </c>
      <c r="E26" t="s">
        <v>233</v>
      </c>
      <c r="F26" t="s">
        <v>323</v>
      </c>
      <c r="G26">
        <v>1</v>
      </c>
      <c r="H26" s="14">
        <v>4.5999999999999996</v>
      </c>
      <c r="I26" s="3" t="s">
        <v>132</v>
      </c>
      <c r="K26" t="str">
        <f t="shared" si="0"/>
        <v>Rayo-Barcelona  LAY VISITANTE  1unid.  @4,6</v>
      </c>
    </row>
    <row r="27" spans="1:15">
      <c r="A27" s="103">
        <v>41210</v>
      </c>
      <c r="B27" s="100" t="s">
        <v>94</v>
      </c>
      <c r="C27" s="100" t="s">
        <v>95</v>
      </c>
      <c r="D27" s="100" t="s">
        <v>180</v>
      </c>
      <c r="E27" s="100" t="s">
        <v>184</v>
      </c>
      <c r="F27" s="100" t="s">
        <v>323</v>
      </c>
      <c r="G27" s="100">
        <v>1</v>
      </c>
      <c r="H27" s="101">
        <v>3.25</v>
      </c>
      <c r="I27" s="102" t="s">
        <v>132</v>
      </c>
      <c r="K27" t="str">
        <f t="shared" si="0"/>
        <v>Mallorca-Real Madrid  LAY VISITANTE  1unid.  @3,25</v>
      </c>
    </row>
    <row r="28" spans="1:15">
      <c r="A28" s="54">
        <v>41217</v>
      </c>
      <c r="B28" t="s">
        <v>94</v>
      </c>
      <c r="C28" t="s">
        <v>95</v>
      </c>
      <c r="D28" t="s">
        <v>183</v>
      </c>
      <c r="E28" t="s">
        <v>185</v>
      </c>
      <c r="F28" t="s">
        <v>10</v>
      </c>
      <c r="G28">
        <v>5</v>
      </c>
      <c r="H28" s="14">
        <v>1.84</v>
      </c>
      <c r="I28" s="3" t="s">
        <v>64</v>
      </c>
      <c r="K28" t="str">
        <f t="shared" si="0"/>
        <v>Granada-Bilbao  LOCAL DNB  5unid.  @1,84</v>
      </c>
    </row>
    <row r="29" spans="1:15">
      <c r="A29" s="103">
        <v>41217</v>
      </c>
      <c r="B29" s="100" t="s">
        <v>94</v>
      </c>
      <c r="C29" s="100" t="s">
        <v>95</v>
      </c>
      <c r="D29" s="100" t="s">
        <v>98</v>
      </c>
      <c r="E29" s="100" t="s">
        <v>204</v>
      </c>
      <c r="F29" s="100" t="s">
        <v>327</v>
      </c>
      <c r="G29" s="100">
        <v>5</v>
      </c>
      <c r="H29" s="101">
        <v>1.86</v>
      </c>
      <c r="I29" s="102" t="s">
        <v>37</v>
      </c>
      <c r="K29" t="str">
        <f t="shared" si="0"/>
        <v>Sevilla-Levante  LOCAL AH -1  5unid.  @1,86</v>
      </c>
    </row>
    <row r="30" spans="1:15">
      <c r="A30" s="54">
        <v>41231</v>
      </c>
      <c r="B30" t="s">
        <v>94</v>
      </c>
      <c r="C30" t="s">
        <v>95</v>
      </c>
      <c r="D30" t="s">
        <v>267</v>
      </c>
      <c r="E30" t="s">
        <v>204</v>
      </c>
      <c r="F30" t="s">
        <v>23</v>
      </c>
      <c r="G30">
        <v>5</v>
      </c>
      <c r="H30" s="14">
        <v>2.0499999999999998</v>
      </c>
      <c r="I30" s="3" t="s">
        <v>222</v>
      </c>
    </row>
    <row r="31" spans="1:15">
      <c r="A31" s="103">
        <v>41231</v>
      </c>
      <c r="B31" s="100" t="s">
        <v>94</v>
      </c>
      <c r="C31" s="100" t="s">
        <v>95</v>
      </c>
      <c r="D31" s="100" t="s">
        <v>96</v>
      </c>
      <c r="E31" s="100" t="s">
        <v>180</v>
      </c>
      <c r="F31" s="100" t="s">
        <v>36</v>
      </c>
      <c r="G31" s="100">
        <v>5</v>
      </c>
      <c r="H31" s="101">
        <v>1.98</v>
      </c>
      <c r="I31" s="102" t="s">
        <v>20</v>
      </c>
    </row>
    <row r="32" spans="1:15">
      <c r="A32" s="104">
        <v>41237</v>
      </c>
      <c r="B32" s="40" t="s">
        <v>94</v>
      </c>
      <c r="C32" s="40" t="s">
        <v>95</v>
      </c>
      <c r="D32" s="40" t="s">
        <v>181</v>
      </c>
      <c r="E32" s="40" t="s">
        <v>184</v>
      </c>
      <c r="F32" s="40" t="s">
        <v>323</v>
      </c>
      <c r="G32" s="40">
        <v>5</v>
      </c>
      <c r="H32" s="41">
        <v>4.0999999999999996</v>
      </c>
      <c r="I32" s="42" t="s">
        <v>18</v>
      </c>
    </row>
    <row r="33" spans="1:10">
      <c r="A33" s="104">
        <v>41237</v>
      </c>
      <c r="B33" s="40" t="s">
        <v>94</v>
      </c>
      <c r="C33" s="40" t="s">
        <v>95</v>
      </c>
      <c r="D33" s="40" t="s">
        <v>182</v>
      </c>
      <c r="E33" s="40" t="s">
        <v>180</v>
      </c>
      <c r="F33" s="40" t="s">
        <v>25</v>
      </c>
      <c r="G33" s="40">
        <v>5</v>
      </c>
      <c r="H33" s="41">
        <v>2.2999999999999998</v>
      </c>
      <c r="I33" s="42" t="s">
        <v>61</v>
      </c>
      <c r="J33" t="s">
        <v>332</v>
      </c>
    </row>
    <row r="34" spans="1:10">
      <c r="A34" s="103">
        <v>41237</v>
      </c>
      <c r="B34" s="100" t="s">
        <v>94</v>
      </c>
      <c r="C34" s="100" t="s">
        <v>95</v>
      </c>
      <c r="D34" s="100" t="s">
        <v>97</v>
      </c>
      <c r="E34" s="100" t="s">
        <v>303</v>
      </c>
      <c r="F34" s="100" t="s">
        <v>23</v>
      </c>
      <c r="G34" s="100">
        <v>5</v>
      </c>
      <c r="H34" s="101">
        <v>2.17</v>
      </c>
      <c r="I34" s="102" t="s">
        <v>131</v>
      </c>
    </row>
    <row r="35" spans="1:10">
      <c r="D35" t="s">
        <v>195</v>
      </c>
      <c r="E35" t="s">
        <v>182</v>
      </c>
      <c r="F35" t="s">
        <v>23</v>
      </c>
      <c r="G35">
        <v>5</v>
      </c>
      <c r="H35" s="14" t="s">
        <v>333</v>
      </c>
    </row>
    <row r="39" spans="1:10">
      <c r="A39" t="s">
        <v>210</v>
      </c>
    </row>
    <row r="40" spans="1:10">
      <c r="A40" t="s">
        <v>211</v>
      </c>
    </row>
    <row r="42" spans="1:10">
      <c r="A42" s="77" t="s">
        <v>198</v>
      </c>
    </row>
    <row r="43" spans="1:10">
      <c r="A43" s="4" t="s">
        <v>200</v>
      </c>
    </row>
    <row r="44" spans="1:10">
      <c r="A44" s="4" t="s">
        <v>202</v>
      </c>
    </row>
    <row r="45" spans="1:10">
      <c r="A45" s="6" t="s">
        <v>239</v>
      </c>
    </row>
    <row r="46" spans="1:10">
      <c r="A46" s="6" t="s">
        <v>260</v>
      </c>
    </row>
    <row r="47" spans="1:10">
      <c r="A47" s="4" t="s">
        <v>315</v>
      </c>
    </row>
    <row r="48" spans="1:10">
      <c r="A48" s="60" t="s">
        <v>301</v>
      </c>
    </row>
    <row r="49" spans="1:1">
      <c r="A49" s="6" t="s">
        <v>300</v>
      </c>
    </row>
    <row r="50" spans="1:1">
      <c r="A50" s="4" t="s">
        <v>331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27</vt:i4>
      </vt:variant>
    </vt:vector>
  </HeadingPairs>
  <TitlesOfParts>
    <vt:vector size="27" baseType="lpstr">
      <vt:lpstr>Francia1</vt:lpstr>
      <vt:lpstr>Bank.F1</vt:lpstr>
      <vt:lpstr>Francia2</vt:lpstr>
      <vt:lpstr>Bank.F2</vt:lpstr>
      <vt:lpstr>Alemania1</vt:lpstr>
      <vt:lpstr>Bank.A1</vt:lpstr>
      <vt:lpstr>Alemania2</vt:lpstr>
      <vt:lpstr>Bank.A2</vt:lpstr>
      <vt:lpstr>España1</vt:lpstr>
      <vt:lpstr>Bank.E1</vt:lpstr>
      <vt:lpstr>España2</vt:lpstr>
      <vt:lpstr>Bank.E2</vt:lpstr>
      <vt:lpstr>Inglaterra1</vt:lpstr>
      <vt:lpstr>Bank.I1</vt:lpstr>
      <vt:lpstr>Inglaterra2</vt:lpstr>
      <vt:lpstr>Bank.I2</vt:lpstr>
      <vt:lpstr>Italia1</vt:lpstr>
      <vt:lpstr>Bank.T1</vt:lpstr>
      <vt:lpstr>Italia2</vt:lpstr>
      <vt:lpstr>Bank.T2</vt:lpstr>
      <vt:lpstr>TODOS</vt:lpstr>
      <vt:lpstr>TODOS (2)</vt:lpstr>
      <vt:lpstr>TODOS (4)</vt:lpstr>
      <vt:lpstr>sin empate ni 3ud y stake plano</vt:lpstr>
      <vt:lpstr>TODOS (3)</vt:lpstr>
      <vt:lpstr>Hoja4</vt:lpstr>
      <vt:lpstr>Hoja5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vaio</dc:creator>
  <cp:lastModifiedBy>Ruben</cp:lastModifiedBy>
  <dcterms:created xsi:type="dcterms:W3CDTF">2012-07-27T07:51:29Z</dcterms:created>
  <dcterms:modified xsi:type="dcterms:W3CDTF">2018-02-11T03:58:03Z</dcterms:modified>
</cp:coreProperties>
</file>