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60" windowWidth="15180" windowHeight="8580"/>
  </bookViews>
  <sheets>
    <sheet name="Fans" sheetId="4" r:id="rId1"/>
    <sheet name="Old Sheet" sheetId="3" r:id="rId2"/>
  </sheets>
  <definedNames>
    <definedName name="T_air">#REF!</definedName>
    <definedName name="T_plate">#REF!</definedName>
  </definedNames>
  <calcPr calcId="145621"/>
</workbook>
</file>

<file path=xl/calcChain.xml><?xml version="1.0" encoding="utf-8"?>
<calcChain xmlns="http://schemas.openxmlformats.org/spreadsheetml/2006/main">
  <c r="C4" i="4" l="1"/>
  <c r="F3" i="4" l="1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26" i="3" l="1"/>
  <c r="H28" i="3"/>
  <c r="H30" i="3"/>
  <c r="H32" i="3"/>
  <c r="H34" i="3"/>
  <c r="H36" i="3"/>
  <c r="H38" i="3"/>
  <c r="H40" i="3"/>
  <c r="H42" i="3"/>
  <c r="H44" i="3"/>
  <c r="H46" i="3"/>
  <c r="H48" i="3"/>
  <c r="H50" i="3"/>
  <c r="H52" i="3"/>
  <c r="H24" i="3"/>
  <c r="C14" i="3"/>
  <c r="C18" i="3"/>
  <c r="C16" i="3"/>
  <c r="C17" i="3"/>
  <c r="AE17" i="3" l="1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C3" i="3"/>
  <c r="C4" i="3"/>
  <c r="C5" i="3"/>
  <c r="S16" i="3" s="1"/>
  <c r="C6" i="3"/>
  <c r="C7" i="3"/>
  <c r="U16" i="3" s="1"/>
  <c r="C8" i="3"/>
  <c r="C9" i="3"/>
  <c r="W16" i="3" s="1"/>
  <c r="C10" i="3"/>
  <c r="C11" i="3"/>
  <c r="Y16" i="3" s="1"/>
  <c r="C12" i="3"/>
  <c r="C13" i="3"/>
  <c r="AA16" i="3" s="1"/>
  <c r="C15" i="3"/>
  <c r="AC16" i="3" s="1"/>
  <c r="AE16" i="3"/>
  <c r="Q16" i="3" l="1"/>
  <c r="J5" i="3"/>
  <c r="J4" i="3"/>
  <c r="R16" i="3"/>
  <c r="T16" i="3"/>
  <c r="V16" i="3"/>
  <c r="X16" i="3"/>
  <c r="Z16" i="3"/>
  <c r="AB16" i="3"/>
  <c r="AD16" i="3"/>
  <c r="AF16" i="3"/>
  <c r="J3" i="3" l="1"/>
  <c r="D13" i="3" l="1"/>
  <c r="D15" i="3"/>
  <c r="D17" i="3"/>
  <c r="D3" i="3"/>
  <c r="D5" i="3"/>
  <c r="D7" i="3"/>
  <c r="D9" i="3"/>
  <c r="D11" i="3"/>
  <c r="D2" i="3"/>
  <c r="D16" i="3"/>
  <c r="D12" i="3"/>
  <c r="D8" i="3"/>
  <c r="D4" i="3"/>
  <c r="D14" i="3"/>
  <c r="D10" i="3"/>
  <c r="D6" i="3"/>
  <c r="D18" i="3"/>
  <c r="J6" i="3"/>
</calcChain>
</file>

<file path=xl/sharedStrings.xml><?xml version="1.0" encoding="utf-8"?>
<sst xmlns="http://schemas.openxmlformats.org/spreadsheetml/2006/main" count="322" uniqueCount="90">
  <si>
    <t>Pst (Pa)</t>
  </si>
  <si>
    <t>Q (m3/sec)</t>
  </si>
  <si>
    <t>V (m/s)</t>
  </si>
  <si>
    <t>Calcul surface fan (m²)</t>
  </si>
  <si>
    <t>Côté en mm</t>
  </si>
  <si>
    <t xml:space="preserve">S = </t>
  </si>
  <si>
    <t xml:space="preserve">Qmax (m3/sec) = </t>
  </si>
  <si>
    <t xml:space="preserve">Vmax (m/sec) = </t>
  </si>
  <si>
    <t>Q (m3/min)</t>
  </si>
  <si>
    <t>Q_transposé</t>
  </si>
  <si>
    <t>P_transposé</t>
  </si>
  <si>
    <t>109P0424J3013</t>
  </si>
  <si>
    <t>SANYO</t>
  </si>
  <si>
    <t>9GA0412P3H01</t>
  </si>
  <si>
    <t>9GA0412P3J01</t>
  </si>
  <si>
    <t>Flow Q (m3/sec)</t>
  </si>
  <si>
    <t>Pressure  P (Pa)</t>
  </si>
  <si>
    <t>Deep
(mm)</t>
  </si>
  <si>
    <t>Part number</t>
  </si>
  <si>
    <t>Manufacturer</t>
  </si>
  <si>
    <t>Weight
(gr)</t>
  </si>
  <si>
    <t>Noise
(dBA)</t>
  </si>
  <si>
    <t>Speed
(rpm)</t>
  </si>
  <si>
    <t>Vmin
(V)</t>
  </si>
  <si>
    <t>Vmax
(V)</t>
  </si>
  <si>
    <t>Power
(W)</t>
  </si>
  <si>
    <t>DC fans database</t>
  </si>
  <si>
    <t>P = f(Q) characteristics</t>
  </si>
  <si>
    <t>9GV3612J301</t>
  </si>
  <si>
    <t>9GV3612G301</t>
  </si>
  <si>
    <t>Vmax
(m/sec)</t>
  </si>
  <si>
    <t>Qmax
(m3/h)</t>
  </si>
  <si>
    <t>9GV0312J301</t>
  </si>
  <si>
    <t>9GV0312E301</t>
  </si>
  <si>
    <t>109P0512H701</t>
  </si>
  <si>
    <t>109P0524A701</t>
  </si>
  <si>
    <t>9G0612P4S001</t>
  </si>
  <si>
    <t>9G0612P4H001</t>
  </si>
  <si>
    <t>9G0624P4S001</t>
  </si>
  <si>
    <t>9G0624P4H001</t>
  </si>
  <si>
    <t xml:space="preserve">Qmax (m3/h) = </t>
  </si>
  <si>
    <t>Vnom
(V)</t>
  </si>
  <si>
    <t>109P0424D601</t>
  </si>
  <si>
    <t>9GA0412P6H001</t>
  </si>
  <si>
    <t>Prix (€)</t>
  </si>
  <si>
    <t>Area
(mm)</t>
  </si>
  <si>
    <t>Volume (cm3)</t>
  </si>
  <si>
    <t>Flow Q (m3/sec) 1</t>
  </si>
  <si>
    <t>Flow Q 2</t>
  </si>
  <si>
    <t>Flow Q 3</t>
  </si>
  <si>
    <t>Flow Q 4</t>
  </si>
  <si>
    <t>Flow Q 5</t>
  </si>
  <si>
    <t>Flow Q 6</t>
  </si>
  <si>
    <t>Flow Q 7</t>
  </si>
  <si>
    <t>Flow Q 8</t>
  </si>
  <si>
    <t>Flow Q 9</t>
  </si>
  <si>
    <t>Flow Q 10</t>
  </si>
  <si>
    <t>Flow Q 11</t>
  </si>
  <si>
    <t>Flow Q 12</t>
  </si>
  <si>
    <t>Flow Q 13</t>
  </si>
  <si>
    <t>Flow Q 14</t>
  </si>
  <si>
    <t>Flow Q 15</t>
  </si>
  <si>
    <t>Pressure  P (Pa) 1</t>
  </si>
  <si>
    <t>Pressure 2</t>
  </si>
  <si>
    <t>Pressure 3</t>
  </si>
  <si>
    <t>Pressure 4</t>
  </si>
  <si>
    <t>Pressure 5</t>
  </si>
  <si>
    <t>Pressure 6</t>
  </si>
  <si>
    <t>Pressure 7</t>
  </si>
  <si>
    <t>Pressure 8</t>
  </si>
  <si>
    <t>Pressure 9</t>
  </si>
  <si>
    <t>Pressure 10</t>
  </si>
  <si>
    <t>Pressure 11</t>
  </si>
  <si>
    <t>Pressure 12</t>
  </si>
  <si>
    <t>Pressure 13</t>
  </si>
  <si>
    <t>Pressure 14</t>
  </si>
  <si>
    <t>Pressure 15</t>
  </si>
  <si>
    <t>NaN</t>
  </si>
  <si>
    <t>dbA</t>
  </si>
  <si>
    <t>rpm</t>
  </si>
  <si>
    <t>V</t>
  </si>
  <si>
    <t>€</t>
  </si>
  <si>
    <t>w</t>
  </si>
  <si>
    <t>Side
(mm)</t>
  </si>
  <si>
    <t>m</t>
  </si>
  <si>
    <t>kg</t>
  </si>
  <si>
    <t>m3</t>
  </si>
  <si>
    <t>Cost (€)</t>
  </si>
  <si>
    <t/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</si>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</sst>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6"/>
      <color theme="0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color theme="0"/>
      <name val="Baskerville Old Face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Prix (MOQ 500)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33464566929134"/>
                  <c:y val="0.57999773506297958"/>
                </c:manualLayout>
              </c:layout>
              <c:numFmt formatCode="General" sourceLinked="0"/>
            </c:trendlineLbl>
          </c:trendline>
          <c:xVal>
            <c:numRef>
              <c:f>'Old Sheet'!$H$24:$H$53</c:f>
              <c:numCache>
                <c:formatCode>General</c:formatCode>
                <c:ptCount val="30"/>
                <c:pt idx="0">
                  <c:v>44.800000000000004</c:v>
                </c:pt>
                <c:pt idx="2">
                  <c:v>44.800000000000004</c:v>
                </c:pt>
                <c:pt idx="4">
                  <c:v>44.800000000000004</c:v>
                </c:pt>
                <c:pt idx="6">
                  <c:v>36.288000000000004</c:v>
                </c:pt>
                <c:pt idx="8">
                  <c:v>36.288000000000004</c:v>
                </c:pt>
                <c:pt idx="10">
                  <c:v>40.432000000000002</c:v>
                </c:pt>
                <c:pt idx="12">
                  <c:v>40.432000000000002</c:v>
                </c:pt>
                <c:pt idx="14">
                  <c:v>40.56</c:v>
                </c:pt>
                <c:pt idx="16">
                  <c:v>40.56</c:v>
                </c:pt>
                <c:pt idx="18">
                  <c:v>90</c:v>
                </c:pt>
                <c:pt idx="20">
                  <c:v>90</c:v>
                </c:pt>
                <c:pt idx="22">
                  <c:v>90</c:v>
                </c:pt>
                <c:pt idx="24">
                  <c:v>90</c:v>
                </c:pt>
                <c:pt idx="26">
                  <c:v>32</c:v>
                </c:pt>
                <c:pt idx="28">
                  <c:v>32</c:v>
                </c:pt>
              </c:numCache>
            </c:numRef>
          </c:xVal>
          <c:yVal>
            <c:numRef>
              <c:f>'Old Sheet'!$O$24:$O$53</c:f>
              <c:numCache>
                <c:formatCode>General</c:formatCode>
                <c:ptCount val="30"/>
                <c:pt idx="0">
                  <c:v>9.07</c:v>
                </c:pt>
                <c:pt idx="2">
                  <c:v>9.58</c:v>
                </c:pt>
                <c:pt idx="4">
                  <c:v>9.59</c:v>
                </c:pt>
                <c:pt idx="6">
                  <c:v>10.75</c:v>
                </c:pt>
                <c:pt idx="8">
                  <c:v>9.9600000000000009</c:v>
                </c:pt>
                <c:pt idx="10">
                  <c:v>9.86</c:v>
                </c:pt>
                <c:pt idx="12">
                  <c:v>7.98</c:v>
                </c:pt>
                <c:pt idx="14">
                  <c:v>6.69</c:v>
                </c:pt>
                <c:pt idx="16">
                  <c:v>6.09</c:v>
                </c:pt>
                <c:pt idx="18">
                  <c:v>16.84</c:v>
                </c:pt>
                <c:pt idx="20">
                  <c:v>12.06</c:v>
                </c:pt>
                <c:pt idx="22">
                  <c:v>17.41</c:v>
                </c:pt>
                <c:pt idx="24">
                  <c:v>12.46</c:v>
                </c:pt>
                <c:pt idx="26">
                  <c:v>8.9499999999999993</c:v>
                </c:pt>
                <c:pt idx="28">
                  <c:v>12.34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01792"/>
        <c:axId val="535355392"/>
      </c:scatterChart>
      <c:valAx>
        <c:axId val="516201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volume</a:t>
                </a:r>
                <a:r>
                  <a:rPr lang="en-GB" baseline="0"/>
                  <a:t> (cm3)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355392"/>
        <c:crosses val="autoZero"/>
        <c:crossBetween val="midCat"/>
      </c:valAx>
      <c:valAx>
        <c:axId val="5353553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Prix €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20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435428</xdr:colOff>
      <xdr:row>0</xdr:row>
      <xdr:rowOff>285749</xdr:rowOff>
    </xdr:from>
    <xdr:to>
      <xdr:col>20</xdr:col>
      <xdr:colOff>462642</xdr:colOff>
      <xdr:row>13</xdr:row>
      <xdr:rowOff>54428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abSelected="1" zoomScale="85" zoomScaleNormal="85" workbookViewId="0">
      <selection activeCell="E3" sqref="E3"/>
    </sheetView>
  </sheetViews>
  <sheetFormatPr baseColWidth="10" defaultRowHeight="12.75" x14ac:dyDescent="0.2"/>
  <cols>
    <col min="1" max="1" width="15.140625" customWidth="1"/>
    <col min="2" max="2" width="21.7109375" customWidth="1"/>
    <col min="12" max="12" width="15.5703125" customWidth="1"/>
    <col min="14" max="14" width="15.5703125" customWidth="1"/>
  </cols>
  <sheetData>
    <row r="1" spans="1:44" ht="22.5" customHeight="1" thickBot="1" x14ac:dyDescent="0.25">
      <c r="A1" s="41" t="s">
        <v>19</v>
      </c>
      <c r="B1" s="56" t="s">
        <v>18</v>
      </c>
      <c r="C1" s="56" t="s">
        <v>89</v>
      </c>
      <c r="D1" s="57" t="s">
        <v>83</v>
      </c>
      <c r="E1" s="57" t="s">
        <v>17</v>
      </c>
      <c r="F1" s="57" t="s">
        <v>46</v>
      </c>
      <c r="G1" s="57" t="s">
        <v>20</v>
      </c>
      <c r="H1" s="57" t="s">
        <v>21</v>
      </c>
      <c r="I1" s="57" t="s">
        <v>22</v>
      </c>
      <c r="J1" s="57" t="s">
        <v>23</v>
      </c>
      <c r="K1" s="57" t="s">
        <v>41</v>
      </c>
      <c r="L1" s="57" t="s">
        <v>24</v>
      </c>
      <c r="M1" s="67" t="s">
        <v>87</v>
      </c>
      <c r="N1" s="58" t="s">
        <v>25</v>
      </c>
      <c r="O1" s="41" t="s">
        <v>47</v>
      </c>
      <c r="P1" s="42" t="s">
        <v>48</v>
      </c>
      <c r="Q1" s="42" t="s">
        <v>49</v>
      </c>
      <c r="R1" s="42" t="s">
        <v>50</v>
      </c>
      <c r="S1" s="42" t="s">
        <v>51</v>
      </c>
      <c r="T1" s="42" t="s">
        <v>52</v>
      </c>
      <c r="U1" s="42" t="s">
        <v>53</v>
      </c>
      <c r="V1" s="42" t="s">
        <v>54</v>
      </c>
      <c r="W1" s="42" t="s">
        <v>55</v>
      </c>
      <c r="X1" s="42" t="s">
        <v>56</v>
      </c>
      <c r="Y1" s="42" t="s">
        <v>57</v>
      </c>
      <c r="Z1" s="42" t="s">
        <v>58</v>
      </c>
      <c r="AA1" s="42" t="s">
        <v>59</v>
      </c>
      <c r="AB1" s="42" t="s">
        <v>60</v>
      </c>
      <c r="AC1" s="43" t="s">
        <v>61</v>
      </c>
      <c r="AD1" s="41" t="s">
        <v>62</v>
      </c>
      <c r="AE1" s="42" t="s">
        <v>63</v>
      </c>
      <c r="AF1" s="42" t="s">
        <v>64</v>
      </c>
      <c r="AG1" s="42" t="s">
        <v>65</v>
      </c>
      <c r="AH1" s="42" t="s">
        <v>66</v>
      </c>
      <c r="AI1" s="42" t="s">
        <v>67</v>
      </c>
      <c r="AJ1" s="42" t="s">
        <v>68</v>
      </c>
      <c r="AK1" s="42" t="s">
        <v>69</v>
      </c>
      <c r="AL1" s="42" t="s">
        <v>70</v>
      </c>
      <c r="AM1" s="42" t="s">
        <v>71</v>
      </c>
      <c r="AN1" s="42" t="s">
        <v>72</v>
      </c>
      <c r="AO1" s="42" t="s">
        <v>73</v>
      </c>
      <c r="AP1" s="42" t="s">
        <v>74</v>
      </c>
      <c r="AQ1" s="42" t="s">
        <v>75</v>
      </c>
      <c r="AR1" s="43" t="s">
        <v>76</v>
      </c>
    </row>
    <row r="2" spans="1:44" x14ac:dyDescent="0.2">
      <c r="A2" s="41"/>
      <c r="B2" s="41"/>
      <c r="C2" s="41"/>
      <c r="D2" s="41" t="s">
        <v>84</v>
      </c>
      <c r="E2" s="41" t="s">
        <v>84</v>
      </c>
      <c r="F2" s="41" t="s">
        <v>86</v>
      </c>
      <c r="G2" s="41" t="s">
        <v>85</v>
      </c>
      <c r="H2" s="41" t="s">
        <v>78</v>
      </c>
      <c r="I2" s="41" t="s">
        <v>79</v>
      </c>
      <c r="J2" s="41" t="s">
        <v>80</v>
      </c>
      <c r="K2" s="41" t="s">
        <v>80</v>
      </c>
      <c r="L2" s="41" t="s">
        <v>80</v>
      </c>
      <c r="M2" s="68" t="s">
        <v>81</v>
      </c>
      <c r="N2" s="41" t="s">
        <v>82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</row>
    <row r="3" spans="1:44" ht="12.75" customHeight="1" x14ac:dyDescent="0.2">
      <c r="A3" s="59" t="s">
        <v>12</v>
      </c>
      <c r="B3" s="38" t="s">
        <v>11</v>
      </c>
      <c r="C3" s="38">
        <v>1</v>
      </c>
      <c r="D3" s="39">
        <v>0.04</v>
      </c>
      <c r="E3" s="39">
        <v>2.8000000000000001E-2</v>
      </c>
      <c r="F3" s="39">
        <f>D3*D3*E3*0.001</f>
        <v>4.4800000000000004E-8</v>
      </c>
      <c r="G3" s="39">
        <v>5.2000000000000005E-2</v>
      </c>
      <c r="H3" s="39">
        <v>44</v>
      </c>
      <c r="I3" s="39">
        <v>12500</v>
      </c>
      <c r="J3" s="39">
        <v>12</v>
      </c>
      <c r="K3" s="39">
        <v>24</v>
      </c>
      <c r="L3" s="39">
        <v>26.4</v>
      </c>
      <c r="M3" s="39">
        <v>9.07</v>
      </c>
      <c r="N3" s="60">
        <v>4.32</v>
      </c>
      <c r="O3" s="44">
        <v>0</v>
      </c>
      <c r="P3" s="9">
        <v>6.8306010000000002E-4</v>
      </c>
      <c r="Q3" s="9">
        <v>1.2841529999999999E-3</v>
      </c>
      <c r="R3" s="9">
        <v>1.8852458333333333E-3</v>
      </c>
      <c r="S3" s="9">
        <v>2.5956283333333336E-3</v>
      </c>
      <c r="T3" s="9">
        <v>3.0601091666666667E-3</v>
      </c>
      <c r="U3" s="9">
        <v>3.3333333333333335E-3</v>
      </c>
      <c r="V3" s="9">
        <v>3.5792350000000001E-3</v>
      </c>
      <c r="W3" s="9">
        <v>3.7978141666666671E-3</v>
      </c>
      <c r="X3" s="9">
        <v>4.0437160000000002E-3</v>
      </c>
      <c r="Y3" s="9">
        <v>4.5355191666666666E-3</v>
      </c>
      <c r="Z3" s="9">
        <v>5.0273224999999996E-3</v>
      </c>
      <c r="AA3" s="9">
        <v>5.4644808333333328E-3</v>
      </c>
      <c r="AB3" s="9">
        <v>6.038251666666666E-3</v>
      </c>
      <c r="AC3" s="45">
        <v>6.7213113333333329E-3</v>
      </c>
      <c r="AD3" s="46">
        <v>210.68796</v>
      </c>
      <c r="AE3" s="10">
        <v>196.56020000000001</v>
      </c>
      <c r="AF3" s="10">
        <v>178.74692999999999</v>
      </c>
      <c r="AG3" s="10">
        <v>156.63390999999999</v>
      </c>
      <c r="AH3" s="10">
        <v>122.23587000000001</v>
      </c>
      <c r="AI3" s="10">
        <v>100.12285</v>
      </c>
      <c r="AJ3" s="10">
        <v>85.380840000000006</v>
      </c>
      <c r="AK3" s="10">
        <v>75.552825999999996</v>
      </c>
      <c r="AL3" s="10">
        <v>71.253074999999995</v>
      </c>
      <c r="AM3" s="10">
        <v>70.638819999999996</v>
      </c>
      <c r="AN3" s="10">
        <v>70.638819999999996</v>
      </c>
      <c r="AO3" s="10">
        <v>68.79607</v>
      </c>
      <c r="AP3" s="10">
        <v>64.496314999999996</v>
      </c>
      <c r="AQ3" s="10">
        <v>54.054054000000001</v>
      </c>
      <c r="AR3" s="47">
        <v>33.783783</v>
      </c>
    </row>
    <row r="4" spans="1:44" ht="12.75" customHeight="1" x14ac:dyDescent="0.2">
      <c r="A4" s="61" t="s">
        <v>12</v>
      </c>
      <c r="B4" s="40" t="s">
        <v>13</v>
      </c>
      <c r="C4" s="40">
        <f>C3+1</f>
        <v>2</v>
      </c>
      <c r="D4" s="37">
        <v>0.04</v>
      </c>
      <c r="E4" s="36">
        <v>2.8000000000000001E-2</v>
      </c>
      <c r="F4" s="39">
        <f t="shared" ref="F4" si="0">D4*D4*E4*0.001</f>
        <v>4.4800000000000004E-8</v>
      </c>
      <c r="G4" s="36">
        <v>5.2999999999999999E-2</v>
      </c>
      <c r="H4" s="36">
        <v>50</v>
      </c>
      <c r="I4" s="36">
        <v>14500</v>
      </c>
      <c r="J4" s="36">
        <v>10.8</v>
      </c>
      <c r="K4" s="36">
        <v>12</v>
      </c>
      <c r="L4" s="36">
        <v>13.2</v>
      </c>
      <c r="M4" s="36">
        <v>9.58</v>
      </c>
      <c r="N4" s="62">
        <v>3.36</v>
      </c>
      <c r="O4" s="48">
        <v>0</v>
      </c>
      <c r="P4" s="6">
        <v>7.7015074999999998E-4</v>
      </c>
      <c r="Q4" s="6">
        <v>1.51174925E-3</v>
      </c>
      <c r="R4" s="6">
        <v>2.1265364999999998E-3</v>
      </c>
      <c r="S4" s="6">
        <v>2.7411548333333333E-3</v>
      </c>
      <c r="T4" s="6">
        <v>3.1209136666666666E-3</v>
      </c>
      <c r="U4" s="6">
        <v>3.664025E-3</v>
      </c>
      <c r="V4" s="6">
        <v>4.0444023333333331E-3</v>
      </c>
      <c r="W4" s="6">
        <v>5.1495566666666668E-3</v>
      </c>
      <c r="X4" s="6">
        <v>5.674889666666667E-3</v>
      </c>
      <c r="Y4" s="6">
        <v>6.0551543333333341E-3</v>
      </c>
      <c r="Z4" s="6">
        <v>7.1229516666666669E-3</v>
      </c>
      <c r="AA4" s="6">
        <v>7.7920866666666665E-3</v>
      </c>
      <c r="AB4" s="6">
        <v>8.9493383333333308E-3</v>
      </c>
      <c r="AC4" s="11" t="s">
        <v>77</v>
      </c>
      <c r="AD4" s="53">
        <v>346.37463000000002</v>
      </c>
      <c r="AE4" s="4">
        <v>322.83344</v>
      </c>
      <c r="AF4" s="4">
        <v>282.65363000000002</v>
      </c>
      <c r="AG4" s="4">
        <v>242.48442</v>
      </c>
      <c r="AH4" s="4">
        <v>196.44436999999999</v>
      </c>
      <c r="AI4" s="4">
        <v>172.92902000000001</v>
      </c>
      <c r="AJ4" s="4">
        <v>160.16324</v>
      </c>
      <c r="AK4" s="4">
        <v>158.17438000000001</v>
      </c>
      <c r="AL4" s="4">
        <v>161.01714000000001</v>
      </c>
      <c r="AM4" s="4">
        <v>159.99459999999999</v>
      </c>
      <c r="AN4" s="4">
        <v>154.09182999999999</v>
      </c>
      <c r="AO4" s="4">
        <v>117.798546</v>
      </c>
      <c r="AP4" s="4">
        <v>77.624793999999994</v>
      </c>
      <c r="AQ4" s="4">
        <v>0</v>
      </c>
      <c r="AR4" s="11" t="s">
        <v>77</v>
      </c>
    </row>
    <row r="5" spans="1:44" ht="12.75" customHeight="1" x14ac:dyDescent="0.2">
      <c r="A5" s="59" t="s">
        <v>12</v>
      </c>
      <c r="B5" s="38" t="s">
        <v>14</v>
      </c>
      <c r="C5" s="38">
        <v>3</v>
      </c>
      <c r="D5" s="39">
        <v>0.04</v>
      </c>
      <c r="E5" s="39">
        <v>2.8000000000000001E-2</v>
      </c>
      <c r="F5" s="39">
        <f t="shared" ref="F5" si="1">D5*D5*E5*0.001</f>
        <v>4.4800000000000004E-8</v>
      </c>
      <c r="G5" s="39">
        <v>5.2999999999999999E-2</v>
      </c>
      <c r="H5" s="39">
        <v>54</v>
      </c>
      <c r="I5" s="39">
        <v>18000</v>
      </c>
      <c r="J5" s="39">
        <v>10.8</v>
      </c>
      <c r="K5" s="39">
        <v>12</v>
      </c>
      <c r="L5" s="39">
        <v>13.2</v>
      </c>
      <c r="M5" s="39">
        <v>9.59</v>
      </c>
      <c r="N5" s="60">
        <v>5.88</v>
      </c>
      <c r="O5" s="44">
        <v>0</v>
      </c>
      <c r="P5" s="9">
        <v>8.0488766666666665E-4</v>
      </c>
      <c r="Q5" s="9">
        <v>1.9506826666666666E-3</v>
      </c>
      <c r="R5" s="9">
        <v>3.0336188333333334E-3</v>
      </c>
      <c r="S5" s="9">
        <v>3.6373254999999996E-3</v>
      </c>
      <c r="T5" s="9">
        <v>4.1791856666666665E-3</v>
      </c>
      <c r="U5" s="9">
        <v>4.7632341666666673E-3</v>
      </c>
      <c r="V5" s="9">
        <v>5.7856949999999996E-3</v>
      </c>
      <c r="W5" s="9">
        <v>6.7664896666666668E-3</v>
      </c>
      <c r="X5" s="9">
        <v>7.3088399999999996E-3</v>
      </c>
      <c r="Y5" s="9">
        <v>7.9134603333333338E-3</v>
      </c>
      <c r="Z5" s="9">
        <v>8.9556116666666668E-3</v>
      </c>
      <c r="AA5" s="9">
        <v>9.9970778333333329E-3</v>
      </c>
      <c r="AB5" s="9">
        <v>1.1142513333333333E-2</v>
      </c>
      <c r="AC5" s="11" t="s">
        <v>77</v>
      </c>
      <c r="AD5" s="46">
        <v>533.26120000000003</v>
      </c>
      <c r="AE5" s="10">
        <v>505.62670000000003</v>
      </c>
      <c r="AF5" s="10">
        <v>428.34276999999997</v>
      </c>
      <c r="AG5" s="10">
        <v>340.04165999999998</v>
      </c>
      <c r="AH5" s="10">
        <v>280.72714000000002</v>
      </c>
      <c r="AI5" s="10">
        <v>253.11203</v>
      </c>
      <c r="AJ5" s="10">
        <v>244.78391999999999</v>
      </c>
      <c r="AK5" s="10">
        <v>246.05620999999999</v>
      </c>
      <c r="AL5" s="10">
        <v>250.08870999999999</v>
      </c>
      <c r="AM5" s="10">
        <v>243.14287999999999</v>
      </c>
      <c r="AN5" s="10">
        <v>222.41105999999999</v>
      </c>
      <c r="AO5" s="10">
        <v>174.07489000000001</v>
      </c>
      <c r="AP5" s="10">
        <v>96.801720000000003</v>
      </c>
      <c r="AQ5" s="10">
        <v>0</v>
      </c>
      <c r="AR5" s="11" t="s">
        <v>77</v>
      </c>
    </row>
    <row r="6" spans="1:44" ht="12.75" customHeight="1" x14ac:dyDescent="0.2">
      <c r="A6" s="61" t="s">
        <v>12</v>
      </c>
      <c r="B6" s="40" t="s">
        <v>28</v>
      </c>
      <c r="C6" s="40">
        <v>4</v>
      </c>
      <c r="D6" s="37">
        <v>3.6000000000000004E-2</v>
      </c>
      <c r="E6" s="36">
        <v>2.8000000000000001E-2</v>
      </c>
      <c r="F6" s="39">
        <f t="shared" ref="F6" si="2">D6*D6*E6*0.001</f>
        <v>3.6288000000000007E-8</v>
      </c>
      <c r="G6" s="36">
        <v>4.5999999999999999E-2</v>
      </c>
      <c r="H6" s="36">
        <v>58.5</v>
      </c>
      <c r="I6" s="36">
        <v>19000</v>
      </c>
      <c r="J6" s="36">
        <v>7</v>
      </c>
      <c r="K6" s="36">
        <v>12</v>
      </c>
      <c r="L6" s="36">
        <v>13.2</v>
      </c>
      <c r="M6" s="36">
        <v>10.75</v>
      </c>
      <c r="N6" s="62">
        <v>9</v>
      </c>
      <c r="O6" s="48">
        <v>0</v>
      </c>
      <c r="P6" s="6">
        <v>7.6502730000000004E-4</v>
      </c>
      <c r="Q6" s="6">
        <v>1.420765E-3</v>
      </c>
      <c r="R6" s="6">
        <v>2.1857921666666668E-3</v>
      </c>
      <c r="S6" s="6">
        <v>2.8415300000000001E-3</v>
      </c>
      <c r="T6" s="6">
        <v>3.4426230000000001E-3</v>
      </c>
      <c r="U6" s="6">
        <v>4.2076503333333326E-3</v>
      </c>
      <c r="V6" s="6">
        <v>5.4644808333333328E-3</v>
      </c>
      <c r="W6" s="6">
        <v>6.0655738333333332E-3</v>
      </c>
      <c r="X6" s="6">
        <v>6.6666666666666671E-3</v>
      </c>
      <c r="Y6" s="6">
        <v>7.7049183333333339E-3</v>
      </c>
      <c r="Z6" s="6">
        <v>9.1256826666666659E-3</v>
      </c>
      <c r="AA6" s="11" t="s">
        <v>77</v>
      </c>
      <c r="AB6" s="11" t="s">
        <v>77</v>
      </c>
      <c r="AC6" s="11" t="s">
        <v>77</v>
      </c>
      <c r="AD6" s="53">
        <v>523.77049999999997</v>
      </c>
      <c r="AE6" s="4">
        <v>494.26229999999998</v>
      </c>
      <c r="AF6" s="4">
        <v>442.62295999999998</v>
      </c>
      <c r="AG6" s="4">
        <v>376.22951999999998</v>
      </c>
      <c r="AH6" s="4">
        <v>327.04919999999998</v>
      </c>
      <c r="AI6" s="4">
        <v>295.08197000000001</v>
      </c>
      <c r="AJ6" s="4">
        <v>275.40985000000001</v>
      </c>
      <c r="AK6" s="4">
        <v>270.49180000000001</v>
      </c>
      <c r="AL6" s="4">
        <v>255.73769999999999</v>
      </c>
      <c r="AM6" s="4">
        <v>218.85246000000001</v>
      </c>
      <c r="AN6" s="4">
        <v>127.86884999999999</v>
      </c>
      <c r="AO6" s="4">
        <v>0</v>
      </c>
      <c r="AP6" s="11" t="s">
        <v>77</v>
      </c>
      <c r="AQ6" s="11" t="s">
        <v>77</v>
      </c>
      <c r="AR6" s="11" t="s">
        <v>77</v>
      </c>
    </row>
    <row r="7" spans="1:44" ht="12.75" customHeight="1" x14ac:dyDescent="0.2">
      <c r="A7" s="59" t="s">
        <v>12</v>
      </c>
      <c r="B7" s="38" t="s">
        <v>29</v>
      </c>
      <c r="C7" s="38">
        <v>5</v>
      </c>
      <c r="D7" s="39">
        <v>3.6000000000000004E-2</v>
      </c>
      <c r="E7" s="39">
        <v>2.8000000000000001E-2</v>
      </c>
      <c r="F7" s="39">
        <f t="shared" ref="F7" si="3">D7*D7*E7*0.001</f>
        <v>3.6288000000000007E-8</v>
      </c>
      <c r="G7" s="39">
        <v>4.5999999999999999E-2</v>
      </c>
      <c r="H7" s="39">
        <v>52</v>
      </c>
      <c r="I7" s="39">
        <v>14000</v>
      </c>
      <c r="J7" s="39">
        <v>7</v>
      </c>
      <c r="K7" s="39">
        <v>12</v>
      </c>
      <c r="L7" s="39">
        <v>13.2</v>
      </c>
      <c r="M7" s="39">
        <v>9.9600000000000009</v>
      </c>
      <c r="N7" s="60">
        <v>4.08</v>
      </c>
      <c r="O7" s="44">
        <v>0</v>
      </c>
      <c r="P7" s="9">
        <v>6.2305293333333328E-4</v>
      </c>
      <c r="Q7" s="9">
        <v>1.3629283333333334E-3</v>
      </c>
      <c r="R7" s="9">
        <v>2.2196260000000002E-3</v>
      </c>
      <c r="S7" s="9">
        <v>2.8816198333333335E-3</v>
      </c>
      <c r="T7" s="9">
        <v>3.9719626666666662E-3</v>
      </c>
      <c r="U7" s="9">
        <v>4.4781933333333333E-3</v>
      </c>
      <c r="V7" s="9">
        <v>5.1791275000000001E-3</v>
      </c>
      <c r="W7" s="9">
        <v>6.658878333333334E-3</v>
      </c>
      <c r="X7" s="11" t="s">
        <v>77</v>
      </c>
      <c r="Y7" s="11" t="s">
        <v>77</v>
      </c>
      <c r="Z7" s="11" t="s">
        <v>77</v>
      </c>
      <c r="AA7" s="11" t="s">
        <v>77</v>
      </c>
      <c r="AB7" s="11" t="s">
        <v>77</v>
      </c>
      <c r="AC7" s="11" t="s">
        <v>77</v>
      </c>
      <c r="AD7" s="46">
        <v>273.36446999999998</v>
      </c>
      <c r="AE7" s="10">
        <v>259.3458</v>
      </c>
      <c r="AF7" s="10">
        <v>215.88784999999999</v>
      </c>
      <c r="AG7" s="10">
        <v>166.82243</v>
      </c>
      <c r="AH7" s="10">
        <v>151.40187</v>
      </c>
      <c r="AI7" s="10">
        <v>147.19626</v>
      </c>
      <c r="AJ7" s="10">
        <v>138.78505000000001</v>
      </c>
      <c r="AK7" s="10">
        <v>100.93458</v>
      </c>
      <c r="AL7" s="10">
        <v>0</v>
      </c>
      <c r="AM7" s="11" t="s">
        <v>77</v>
      </c>
      <c r="AN7" s="11" t="s">
        <v>77</v>
      </c>
      <c r="AO7" s="11" t="s">
        <v>77</v>
      </c>
      <c r="AP7" s="11" t="s">
        <v>77</v>
      </c>
      <c r="AQ7" s="11" t="s">
        <v>77</v>
      </c>
      <c r="AR7" s="11" t="s">
        <v>77</v>
      </c>
    </row>
    <row r="8" spans="1:44" ht="12.75" customHeight="1" x14ac:dyDescent="0.2">
      <c r="A8" s="61" t="s">
        <v>12</v>
      </c>
      <c r="B8" s="40" t="s">
        <v>32</v>
      </c>
      <c r="C8" s="40">
        <v>6</v>
      </c>
      <c r="D8" s="37">
        <v>3.7999999999999999E-2</v>
      </c>
      <c r="E8" s="36">
        <v>2.8000000000000001E-2</v>
      </c>
      <c r="F8" s="39">
        <f t="shared" ref="F8" si="4">D8*D8*E8*0.001</f>
        <v>4.0432000000000001E-8</v>
      </c>
      <c r="G8" s="36">
        <v>0.05</v>
      </c>
      <c r="H8" s="36">
        <v>54</v>
      </c>
      <c r="I8" s="36">
        <v>15900</v>
      </c>
      <c r="J8" s="36">
        <v>7</v>
      </c>
      <c r="K8" s="36">
        <v>12</v>
      </c>
      <c r="L8" s="36">
        <v>13.2</v>
      </c>
      <c r="M8" s="36">
        <v>9.86</v>
      </c>
      <c r="N8" s="62">
        <v>7.2</v>
      </c>
      <c r="O8" s="49">
        <v>0</v>
      </c>
      <c r="P8" s="7">
        <v>6.8332558333333328E-4</v>
      </c>
      <c r="Q8" s="7">
        <v>1.2927078333333333E-3</v>
      </c>
      <c r="R8" s="7">
        <v>1.6847190000000001E-3</v>
      </c>
      <c r="S8" s="7">
        <v>2.290757E-3</v>
      </c>
      <c r="T8" s="7">
        <v>3.0684624999999998E-3</v>
      </c>
      <c r="U8" s="7">
        <v>3.9312586666666672E-3</v>
      </c>
      <c r="V8" s="7">
        <v>5.3109150000000003E-3</v>
      </c>
      <c r="W8" s="7">
        <v>6.1307941666666668E-3</v>
      </c>
      <c r="X8" s="7">
        <v>6.6078961666666668E-3</v>
      </c>
      <c r="Y8" s="7">
        <v>7.4768229999999996E-3</v>
      </c>
      <c r="Z8" s="7">
        <v>8.6541573333333323E-3</v>
      </c>
      <c r="AA8" s="7">
        <v>9.4823966666666704E-3</v>
      </c>
      <c r="AB8" s="11" t="s">
        <v>77</v>
      </c>
      <c r="AC8" s="11" t="s">
        <v>77</v>
      </c>
      <c r="AD8" s="53">
        <v>315.21737999999999</v>
      </c>
      <c r="AE8" s="4">
        <v>289.21008</v>
      </c>
      <c r="AF8" s="4">
        <v>254.49306999999999</v>
      </c>
      <c r="AG8" s="4">
        <v>230.62219999999999</v>
      </c>
      <c r="AH8" s="4">
        <v>215.47038000000001</v>
      </c>
      <c r="AI8" s="4">
        <v>204.68514999999999</v>
      </c>
      <c r="AJ8" s="4">
        <v>200.43102999999999</v>
      </c>
      <c r="AK8" s="4">
        <v>198.40703999999999</v>
      </c>
      <c r="AL8" s="4">
        <v>193.06128000000001</v>
      </c>
      <c r="AM8" s="4">
        <v>175.72150999999999</v>
      </c>
      <c r="AN8" s="4">
        <v>135.59782000000001</v>
      </c>
      <c r="AO8" s="4">
        <v>56.3765</v>
      </c>
      <c r="AP8" s="4">
        <v>0</v>
      </c>
      <c r="AQ8" s="11" t="s">
        <v>77</v>
      </c>
      <c r="AR8" s="11" t="s">
        <v>77</v>
      </c>
    </row>
    <row r="9" spans="1:44" ht="12.75" customHeight="1" x14ac:dyDescent="0.2">
      <c r="A9" s="59" t="s">
        <v>12</v>
      </c>
      <c r="B9" s="38" t="s">
        <v>33</v>
      </c>
      <c r="C9" s="38">
        <v>7</v>
      </c>
      <c r="D9" s="39">
        <v>3.7999999999999999E-2</v>
      </c>
      <c r="E9" s="39">
        <v>2.8000000000000001E-2</v>
      </c>
      <c r="F9" s="39">
        <f t="shared" ref="F9" si="5">D9*D9*E9*0.001</f>
        <v>4.0432000000000001E-8</v>
      </c>
      <c r="G9" s="39">
        <v>0.05</v>
      </c>
      <c r="H9" s="39">
        <v>43</v>
      </c>
      <c r="I9" s="39">
        <v>10500</v>
      </c>
      <c r="J9" s="39">
        <v>4.5</v>
      </c>
      <c r="K9" s="39">
        <v>12</v>
      </c>
      <c r="L9" s="39">
        <v>13.2</v>
      </c>
      <c r="M9" s="39">
        <v>7.98</v>
      </c>
      <c r="N9" s="60">
        <v>2.52</v>
      </c>
      <c r="O9" s="50">
        <v>0</v>
      </c>
      <c r="P9" s="29">
        <v>4.3537414999999998E-4</v>
      </c>
      <c r="Q9" s="29">
        <v>8.1632650000000009E-4</v>
      </c>
      <c r="R9" s="29">
        <v>1.2517006666666667E-3</v>
      </c>
      <c r="S9" s="29">
        <v>1.5782313333333332E-3</v>
      </c>
      <c r="T9" s="29">
        <v>1.9591836666666669E-3</v>
      </c>
      <c r="U9" s="29">
        <v>2.5578229999999999E-3</v>
      </c>
      <c r="V9" s="29">
        <v>3.3197278333333335E-3</v>
      </c>
      <c r="W9" s="29">
        <v>3.8911563333333334E-3</v>
      </c>
      <c r="X9" s="29">
        <v>4.3537413333333327E-3</v>
      </c>
      <c r="Y9" s="29">
        <v>4.7891154999999998E-3</v>
      </c>
      <c r="Z9" s="29">
        <v>5.3333333333333332E-3</v>
      </c>
      <c r="AA9" s="29">
        <v>6.1224490000000003E-3</v>
      </c>
      <c r="AB9" s="11" t="s">
        <v>77</v>
      </c>
      <c r="AC9" s="11" t="s">
        <v>77</v>
      </c>
      <c r="AD9" s="46">
        <v>130.94263000000001</v>
      </c>
      <c r="AE9" s="10">
        <v>122.33607000000001</v>
      </c>
      <c r="AF9" s="10">
        <v>106.96722</v>
      </c>
      <c r="AG9" s="10">
        <v>89.754099999999994</v>
      </c>
      <c r="AH9" s="10">
        <v>81.762299999999996</v>
      </c>
      <c r="AI9" s="10">
        <v>76.844260000000006</v>
      </c>
      <c r="AJ9" s="10">
        <v>75.614750000000001</v>
      </c>
      <c r="AK9" s="10">
        <v>76.844260000000006</v>
      </c>
      <c r="AL9" s="10">
        <v>76.844260000000006</v>
      </c>
      <c r="AM9" s="10">
        <v>71.926230000000004</v>
      </c>
      <c r="AN9" s="10">
        <v>59.631149999999998</v>
      </c>
      <c r="AO9" s="10">
        <v>36.270493000000002</v>
      </c>
      <c r="AP9" s="10">
        <v>0</v>
      </c>
      <c r="AQ9" s="11" t="s">
        <v>77</v>
      </c>
      <c r="AR9" s="11" t="s">
        <v>77</v>
      </c>
    </row>
    <row r="10" spans="1:44" ht="12.75" customHeight="1" x14ac:dyDescent="0.2">
      <c r="A10" s="61" t="s">
        <v>12</v>
      </c>
      <c r="B10" s="40" t="s">
        <v>34</v>
      </c>
      <c r="C10" s="40">
        <v>8</v>
      </c>
      <c r="D10" s="37">
        <v>5.2000000000000005E-2</v>
      </c>
      <c r="E10" s="36">
        <v>1.4999999999999999E-2</v>
      </c>
      <c r="F10" s="39">
        <f t="shared" ref="F10" si="6">D10*D10*E10*0.001</f>
        <v>4.0560000000000014E-8</v>
      </c>
      <c r="G10" s="36">
        <v>5.5E-2</v>
      </c>
      <c r="H10" s="36">
        <v>27</v>
      </c>
      <c r="I10" s="36">
        <v>4600</v>
      </c>
      <c r="J10" s="36">
        <v>7</v>
      </c>
      <c r="K10" s="36">
        <v>12</v>
      </c>
      <c r="L10" s="36">
        <v>13.8</v>
      </c>
      <c r="M10" s="36">
        <v>6.69</v>
      </c>
      <c r="N10" s="62">
        <v>1.2</v>
      </c>
      <c r="O10" s="49">
        <v>0</v>
      </c>
      <c r="P10" s="7">
        <v>3.9215686666666666E-4</v>
      </c>
      <c r="Q10" s="7">
        <v>1E-3</v>
      </c>
      <c r="R10" s="7">
        <v>1.3333333333333333E-3</v>
      </c>
      <c r="S10" s="7">
        <v>1.5882353333333333E-3</v>
      </c>
      <c r="T10" s="7">
        <v>1.7254901666666667E-3</v>
      </c>
      <c r="U10" s="7">
        <v>1.9215686666666668E-3</v>
      </c>
      <c r="V10" s="7">
        <v>2.4509804999999999E-3</v>
      </c>
      <c r="W10" s="7">
        <v>2.9019606666666666E-3</v>
      </c>
      <c r="X10" s="7">
        <v>3.2941176666666668E-3</v>
      </c>
      <c r="Y10" s="7">
        <v>3.784313833333333E-3</v>
      </c>
      <c r="Z10" s="7">
        <v>4.2352939999999997E-3</v>
      </c>
      <c r="AA10" s="11" t="s">
        <v>77</v>
      </c>
      <c r="AB10" s="11" t="s">
        <v>77</v>
      </c>
      <c r="AC10" s="11" t="s">
        <v>77</v>
      </c>
      <c r="AD10" s="53">
        <v>31.378299999999999</v>
      </c>
      <c r="AE10" s="4">
        <v>28.005865</v>
      </c>
      <c r="AF10" s="4">
        <v>22.287389999999998</v>
      </c>
      <c r="AG10" s="4">
        <v>17.888563000000001</v>
      </c>
      <c r="AH10" s="4">
        <v>12.609971</v>
      </c>
      <c r="AI10" s="4">
        <v>10.850440000000001</v>
      </c>
      <c r="AJ10" s="4">
        <v>10.117302</v>
      </c>
      <c r="AK10" s="4">
        <v>10.117302</v>
      </c>
      <c r="AL10" s="4">
        <v>9.5307919999999999</v>
      </c>
      <c r="AM10" s="4">
        <v>8.2111435000000004</v>
      </c>
      <c r="AN10" s="4">
        <v>5.1319647000000002</v>
      </c>
      <c r="AO10" s="4">
        <v>0</v>
      </c>
      <c r="AP10" s="11" t="s">
        <v>77</v>
      </c>
      <c r="AQ10" s="11" t="s">
        <v>77</v>
      </c>
      <c r="AR10" s="11" t="s">
        <v>77</v>
      </c>
    </row>
    <row r="11" spans="1:44" ht="12.75" customHeight="1" x14ac:dyDescent="0.2">
      <c r="A11" s="59" t="s">
        <v>12</v>
      </c>
      <c r="B11" s="38" t="s">
        <v>35</v>
      </c>
      <c r="C11" s="38">
        <v>9</v>
      </c>
      <c r="D11" s="39">
        <v>5.2000000000000005E-2</v>
      </c>
      <c r="E11" s="39">
        <v>1.4999999999999999E-2</v>
      </c>
      <c r="F11" s="39">
        <f t="shared" ref="F11" si="7">D11*D11*E11*0.001</f>
        <v>4.0560000000000014E-8</v>
      </c>
      <c r="G11" s="39">
        <v>5.5E-2</v>
      </c>
      <c r="H11" s="39">
        <v>36</v>
      </c>
      <c r="I11" s="39">
        <v>6800</v>
      </c>
      <c r="J11" s="39">
        <v>14</v>
      </c>
      <c r="K11" s="39">
        <v>24</v>
      </c>
      <c r="L11" s="39">
        <v>27.6</v>
      </c>
      <c r="M11" s="39">
        <v>6.09</v>
      </c>
      <c r="N11" s="60">
        <v>2.64</v>
      </c>
      <c r="O11" s="50">
        <v>0</v>
      </c>
      <c r="P11" s="29">
        <v>8.2949306666666659E-4</v>
      </c>
      <c r="Q11" s="29">
        <v>1.6282641666666667E-3</v>
      </c>
      <c r="R11" s="29">
        <v>2.2427034999999997E-3</v>
      </c>
      <c r="S11" s="29">
        <v>2.4577573333333332E-3</v>
      </c>
      <c r="T11" s="29">
        <v>2.7035330000000002E-3</v>
      </c>
      <c r="U11" s="29">
        <v>3.1643623333333331E-3</v>
      </c>
      <c r="V11" s="29">
        <v>3.7788018333333334E-3</v>
      </c>
      <c r="W11" s="29">
        <v>4.3010749999999997E-3</v>
      </c>
      <c r="X11" s="29">
        <v>4.9462363333333337E-3</v>
      </c>
      <c r="Y11" s="29">
        <v>5.5606758333333331E-3</v>
      </c>
      <c r="Z11" s="29">
        <v>6.2058370000000005E-3</v>
      </c>
      <c r="AA11" s="11" t="s">
        <v>77</v>
      </c>
      <c r="AB11" s="11" t="s">
        <v>77</v>
      </c>
      <c r="AC11" s="11" t="s">
        <v>77</v>
      </c>
      <c r="AD11" s="46">
        <v>69.446640000000002</v>
      </c>
      <c r="AE11" s="10">
        <v>59.209488</v>
      </c>
      <c r="AF11" s="10">
        <v>45.928851999999999</v>
      </c>
      <c r="AG11" s="10">
        <v>32.094859999999997</v>
      </c>
      <c r="AH11" s="10">
        <v>25.177866000000002</v>
      </c>
      <c r="AI11" s="10">
        <v>22.411068</v>
      </c>
      <c r="AJ11" s="10">
        <v>21.857707999999999</v>
      </c>
      <c r="AK11" s="10">
        <v>21.857707999999999</v>
      </c>
      <c r="AL11" s="10">
        <v>20.750988</v>
      </c>
      <c r="AM11" s="10">
        <v>17.154150000000001</v>
      </c>
      <c r="AN11" s="10">
        <v>9.9604739999999996</v>
      </c>
      <c r="AO11" s="10">
        <v>0</v>
      </c>
      <c r="AP11" s="11" t="s">
        <v>77</v>
      </c>
      <c r="AQ11" s="11" t="s">
        <v>77</v>
      </c>
      <c r="AR11" s="11" t="s">
        <v>77</v>
      </c>
    </row>
    <row r="12" spans="1:44" ht="12.75" customHeight="1" x14ac:dyDescent="0.2">
      <c r="A12" s="61" t="s">
        <v>12</v>
      </c>
      <c r="B12" s="40" t="s">
        <v>36</v>
      </c>
      <c r="C12" s="40">
        <v>10</v>
      </c>
      <c r="D12" s="37">
        <v>0.06</v>
      </c>
      <c r="E12" s="36">
        <v>2.5000000000000001E-2</v>
      </c>
      <c r="F12" s="39">
        <f t="shared" ref="F12" si="8">D12*D12*E12*0.001</f>
        <v>9.0000000000000012E-8</v>
      </c>
      <c r="G12" s="36">
        <v>0.09</v>
      </c>
      <c r="H12" s="36">
        <v>53</v>
      </c>
      <c r="I12" s="36">
        <v>11000</v>
      </c>
      <c r="J12" s="36">
        <v>10.199999999999999</v>
      </c>
      <c r="K12" s="36">
        <v>12</v>
      </c>
      <c r="L12" s="36">
        <v>13.8</v>
      </c>
      <c r="M12" s="36">
        <v>16.84</v>
      </c>
      <c r="N12" s="62">
        <v>8.0399999999999991</v>
      </c>
      <c r="O12" s="48">
        <v>0</v>
      </c>
      <c r="P12" s="6">
        <v>2.5249966666666666E-3</v>
      </c>
      <c r="Q12" s="6">
        <v>3.8825366666666665E-3</v>
      </c>
      <c r="R12" s="6">
        <v>5.8197791666666663E-3</v>
      </c>
      <c r="S12" s="6">
        <v>7.2749866666666661E-3</v>
      </c>
      <c r="T12" s="6">
        <v>8.6374273333333328E-3</v>
      </c>
      <c r="U12" s="6">
        <v>9.9025516666666671E-3</v>
      </c>
      <c r="V12" s="6">
        <v>1.1065806666666667E-2</v>
      </c>
      <c r="W12" s="6">
        <v>1.2807015499999999E-2</v>
      </c>
      <c r="X12" s="6">
        <v>1.5127575000000001E-2</v>
      </c>
      <c r="Y12" s="6">
        <v>1.7258401666666666E-2</v>
      </c>
      <c r="Z12" s="6">
        <v>2.0170566666666667E-2</v>
      </c>
      <c r="AA12" s="6">
        <v>2.3188101666666669E-2</v>
      </c>
      <c r="AB12" s="11" t="s">
        <v>77</v>
      </c>
      <c r="AC12" s="11" t="s">
        <v>77</v>
      </c>
      <c r="AD12" s="53">
        <v>298.63760000000002</v>
      </c>
      <c r="AE12" s="4">
        <v>260.59708000000001</v>
      </c>
      <c r="AF12" s="4">
        <v>245.39350999999999</v>
      </c>
      <c r="AG12" s="4">
        <v>230.21364</v>
      </c>
      <c r="AH12" s="4">
        <v>211.74426</v>
      </c>
      <c r="AI12" s="4">
        <v>181.28184999999999</v>
      </c>
      <c r="AJ12" s="4">
        <v>152.99529999999999</v>
      </c>
      <c r="AK12" s="4">
        <v>141.05359000000001</v>
      </c>
      <c r="AL12" s="4">
        <v>134.58516</v>
      </c>
      <c r="AM12" s="4">
        <v>129.23034999999999</v>
      </c>
      <c r="AN12" s="4">
        <v>112.968445</v>
      </c>
      <c r="AO12" s="4">
        <v>70.580110000000005</v>
      </c>
      <c r="AP12" s="4">
        <v>0</v>
      </c>
      <c r="AQ12" s="11" t="s">
        <v>77</v>
      </c>
      <c r="AR12" s="11" t="s">
        <v>77</v>
      </c>
    </row>
    <row r="13" spans="1:44" ht="12.75" customHeight="1" x14ac:dyDescent="0.2">
      <c r="A13" s="59" t="s">
        <v>12</v>
      </c>
      <c r="B13" s="38" t="s">
        <v>37</v>
      </c>
      <c r="C13" s="38">
        <v>11</v>
      </c>
      <c r="D13" s="39">
        <v>0.06</v>
      </c>
      <c r="E13" s="39">
        <v>2.5000000000000001E-2</v>
      </c>
      <c r="F13" s="39">
        <f t="shared" ref="F13" si="9">D13*D13*E13*0.001</f>
        <v>9.0000000000000012E-8</v>
      </c>
      <c r="G13" s="39">
        <v>0.09</v>
      </c>
      <c r="H13" s="39">
        <v>49</v>
      </c>
      <c r="I13" s="39">
        <v>9500</v>
      </c>
      <c r="J13" s="39">
        <v>10.199999999999999</v>
      </c>
      <c r="K13" s="39">
        <v>12</v>
      </c>
      <c r="L13" s="39">
        <v>13.8</v>
      </c>
      <c r="M13" s="39">
        <v>12.06</v>
      </c>
      <c r="N13" s="60">
        <v>6</v>
      </c>
      <c r="O13" s="44">
        <v>0</v>
      </c>
      <c r="P13" s="9">
        <v>2.0725883333333334E-3</v>
      </c>
      <c r="Q13" s="9">
        <v>2.7411651666666664E-3</v>
      </c>
      <c r="R13" s="9">
        <v>3.4097419999999999E-3</v>
      </c>
      <c r="S13" s="9">
        <v>4.8806111666666674E-3</v>
      </c>
      <c r="T13" s="9">
        <v>5.7497610000000008E-3</v>
      </c>
      <c r="U13" s="9">
        <v>6.7526266666666666E-3</v>
      </c>
      <c r="V13" s="9">
        <v>8.2234958333333337E-3</v>
      </c>
      <c r="W13" s="9">
        <v>9.493791666666666E-3</v>
      </c>
      <c r="X13" s="9">
        <v>1.0897803333333334E-2</v>
      </c>
      <c r="Y13" s="9">
        <v>1.2569245666666668E-2</v>
      </c>
      <c r="Z13" s="9">
        <v>1.3839541666666667E-2</v>
      </c>
      <c r="AA13" s="9">
        <v>1.6446991666666667E-2</v>
      </c>
      <c r="AB13" s="9">
        <v>1.7717288333333334E-2</v>
      </c>
      <c r="AC13" s="45">
        <v>2.0191021666666666E-2</v>
      </c>
      <c r="AD13" s="46">
        <v>223.0077</v>
      </c>
      <c r="AE13" s="10">
        <v>196.65809999999999</v>
      </c>
      <c r="AF13" s="10">
        <v>188.30333999999999</v>
      </c>
      <c r="AG13" s="10">
        <v>182.51929000000001</v>
      </c>
      <c r="AH13" s="10">
        <v>174.16452000000001</v>
      </c>
      <c r="AI13" s="10">
        <v>166.45244</v>
      </c>
      <c r="AJ13" s="10">
        <v>151.67094</v>
      </c>
      <c r="AK13" s="10">
        <v>120.17995000000001</v>
      </c>
      <c r="AL13" s="10">
        <v>106.04113</v>
      </c>
      <c r="AM13" s="10">
        <v>100.25707</v>
      </c>
      <c r="AN13" s="10">
        <v>98.329049999999995</v>
      </c>
      <c r="AO13" s="10">
        <v>93.187659999999994</v>
      </c>
      <c r="AP13" s="10">
        <v>68.123390000000001</v>
      </c>
      <c r="AQ13" s="10">
        <v>50.771210000000004</v>
      </c>
      <c r="AR13" s="47">
        <v>0</v>
      </c>
    </row>
    <row r="14" spans="1:44" ht="12.75" customHeight="1" x14ac:dyDescent="0.2">
      <c r="A14" s="61" t="s">
        <v>12</v>
      </c>
      <c r="B14" s="40" t="s">
        <v>38</v>
      </c>
      <c r="C14" s="40">
        <v>12</v>
      </c>
      <c r="D14" s="37">
        <v>0.06</v>
      </c>
      <c r="E14" s="36">
        <v>2.5000000000000001E-2</v>
      </c>
      <c r="F14" s="39">
        <f t="shared" ref="F14" si="10">D14*D14*E14*0.001</f>
        <v>9.0000000000000012E-8</v>
      </c>
      <c r="G14" s="36">
        <v>0.09</v>
      </c>
      <c r="H14" s="36">
        <v>53</v>
      </c>
      <c r="I14" s="36">
        <v>11000</v>
      </c>
      <c r="J14" s="36">
        <v>20.399999999999999</v>
      </c>
      <c r="K14" s="36">
        <v>24</v>
      </c>
      <c r="L14" s="36">
        <v>27.6</v>
      </c>
      <c r="M14" s="36">
        <v>17.41</v>
      </c>
      <c r="N14" s="62">
        <v>8.16</v>
      </c>
      <c r="O14" s="48">
        <v>0</v>
      </c>
      <c r="P14" s="6">
        <v>2.5249966666666666E-3</v>
      </c>
      <c r="Q14" s="6">
        <v>3.8825366666666665E-3</v>
      </c>
      <c r="R14" s="6">
        <v>5.8197791666666663E-3</v>
      </c>
      <c r="S14" s="6">
        <v>7.2749866666666661E-3</v>
      </c>
      <c r="T14" s="6">
        <v>8.6374273333333328E-3</v>
      </c>
      <c r="U14" s="6">
        <v>9.9025516666666671E-3</v>
      </c>
      <c r="V14" s="6">
        <v>1.1065806666666667E-2</v>
      </c>
      <c r="W14" s="6">
        <v>1.2807015499999999E-2</v>
      </c>
      <c r="X14" s="6">
        <v>1.5127575000000001E-2</v>
      </c>
      <c r="Y14" s="6">
        <v>1.7258401666666666E-2</v>
      </c>
      <c r="Z14" s="6">
        <v>2.0170566666666667E-2</v>
      </c>
      <c r="AA14" s="6">
        <v>2.3188101666666669E-2</v>
      </c>
      <c r="AB14" s="11" t="s">
        <v>77</v>
      </c>
      <c r="AC14" s="11" t="s">
        <v>77</v>
      </c>
      <c r="AD14" s="53">
        <v>298.63760000000002</v>
      </c>
      <c r="AE14" s="4">
        <v>260.59708000000001</v>
      </c>
      <c r="AF14" s="4">
        <v>245.39350999999999</v>
      </c>
      <c r="AG14" s="4">
        <v>230.21364</v>
      </c>
      <c r="AH14" s="4">
        <v>211.74426</v>
      </c>
      <c r="AI14" s="4">
        <v>181.28184999999999</v>
      </c>
      <c r="AJ14" s="4">
        <v>152.99529999999999</v>
      </c>
      <c r="AK14" s="4">
        <v>141.05359000000001</v>
      </c>
      <c r="AL14" s="4">
        <v>134.58516</v>
      </c>
      <c r="AM14" s="4">
        <v>129.23034999999999</v>
      </c>
      <c r="AN14" s="4">
        <v>112.968445</v>
      </c>
      <c r="AO14" s="4">
        <v>70.580110000000005</v>
      </c>
      <c r="AP14" s="4">
        <v>0</v>
      </c>
      <c r="AQ14" s="11" t="s">
        <v>77</v>
      </c>
      <c r="AR14" s="11" t="s">
        <v>77</v>
      </c>
    </row>
    <row r="15" spans="1:44" ht="12.75" customHeight="1" x14ac:dyDescent="0.2">
      <c r="A15" s="59" t="s">
        <v>12</v>
      </c>
      <c r="B15" s="38" t="s">
        <v>39</v>
      </c>
      <c r="C15" s="38">
        <v>13</v>
      </c>
      <c r="D15" s="39">
        <v>0.06</v>
      </c>
      <c r="E15" s="39">
        <v>2.5000000000000001E-2</v>
      </c>
      <c r="F15" s="39">
        <f t="shared" ref="F15" si="11">D15*D15*E15*0.001</f>
        <v>9.0000000000000012E-8</v>
      </c>
      <c r="G15" s="39">
        <v>0.09</v>
      </c>
      <c r="H15" s="39">
        <v>49</v>
      </c>
      <c r="I15" s="39">
        <v>9500</v>
      </c>
      <c r="J15" s="39">
        <v>20.399999999999999</v>
      </c>
      <c r="K15" s="39">
        <v>24</v>
      </c>
      <c r="L15" s="39">
        <v>27.6</v>
      </c>
      <c r="M15" s="39">
        <v>12.46</v>
      </c>
      <c r="N15" s="60">
        <v>6</v>
      </c>
      <c r="O15" s="44">
        <v>0</v>
      </c>
      <c r="P15" s="9">
        <v>2.0725883333333334E-3</v>
      </c>
      <c r="Q15" s="9">
        <v>2.7411651666666664E-3</v>
      </c>
      <c r="R15" s="9">
        <v>3.4097419999999999E-3</v>
      </c>
      <c r="S15" s="9">
        <v>4.8806111666666674E-3</v>
      </c>
      <c r="T15" s="9">
        <v>5.7497610000000008E-3</v>
      </c>
      <c r="U15" s="9">
        <v>6.7526266666666666E-3</v>
      </c>
      <c r="V15" s="9">
        <v>8.2234958333333337E-3</v>
      </c>
      <c r="W15" s="9">
        <v>9.493791666666666E-3</v>
      </c>
      <c r="X15" s="9">
        <v>1.0897803333333334E-2</v>
      </c>
      <c r="Y15" s="9">
        <v>1.2569245666666668E-2</v>
      </c>
      <c r="Z15" s="9">
        <v>1.3839541666666667E-2</v>
      </c>
      <c r="AA15" s="9">
        <v>1.6446991666666667E-2</v>
      </c>
      <c r="AB15" s="9">
        <v>1.7717288333333334E-2</v>
      </c>
      <c r="AC15" s="45">
        <v>2.0191021666666666E-2</v>
      </c>
      <c r="AD15" s="46">
        <v>223.0077</v>
      </c>
      <c r="AE15" s="10">
        <v>196.65809999999999</v>
      </c>
      <c r="AF15" s="10">
        <v>188.30333999999999</v>
      </c>
      <c r="AG15" s="10">
        <v>182.51929000000001</v>
      </c>
      <c r="AH15" s="10">
        <v>174.16452000000001</v>
      </c>
      <c r="AI15" s="10">
        <v>166.45244</v>
      </c>
      <c r="AJ15" s="10">
        <v>151.67094</v>
      </c>
      <c r="AK15" s="10">
        <v>120.17995000000001</v>
      </c>
      <c r="AL15" s="10">
        <v>106.04113</v>
      </c>
      <c r="AM15" s="10">
        <v>100.25707</v>
      </c>
      <c r="AN15" s="10">
        <v>98.329049999999995</v>
      </c>
      <c r="AO15" s="10">
        <v>93.187659999999994</v>
      </c>
      <c r="AP15" s="10">
        <v>68.123390000000001</v>
      </c>
      <c r="AQ15" s="10">
        <v>50.771210000000004</v>
      </c>
      <c r="AR15" s="47">
        <v>0</v>
      </c>
    </row>
    <row r="16" spans="1:44" ht="12.75" customHeight="1" x14ac:dyDescent="0.2">
      <c r="A16" s="61" t="s">
        <v>12</v>
      </c>
      <c r="B16" s="40" t="s">
        <v>42</v>
      </c>
      <c r="C16" s="40">
        <v>14</v>
      </c>
      <c r="D16" s="37">
        <v>0.04</v>
      </c>
      <c r="E16" s="36">
        <v>0.02</v>
      </c>
      <c r="F16" s="39">
        <f t="shared" ref="F16" si="12">D16*D16*E16*0.001</f>
        <v>3.2000000000000009E-8</v>
      </c>
      <c r="G16" s="36">
        <v>4.4999999999999998E-2</v>
      </c>
      <c r="H16" s="36">
        <v>42</v>
      </c>
      <c r="I16" s="36">
        <v>11000</v>
      </c>
      <c r="J16" s="36">
        <v>12</v>
      </c>
      <c r="K16" s="36">
        <v>24</v>
      </c>
      <c r="L16" s="36">
        <v>27.6</v>
      </c>
      <c r="M16" s="36">
        <v>8.9499999999999993</v>
      </c>
      <c r="N16" s="62">
        <v>3.12</v>
      </c>
      <c r="O16" s="48">
        <v>0</v>
      </c>
      <c r="P16" s="6">
        <v>3.6764706666666668E-4</v>
      </c>
      <c r="Q16" s="6">
        <v>9.3137255000000005E-4</v>
      </c>
      <c r="R16" s="6">
        <v>1.4950980666666666E-3</v>
      </c>
      <c r="S16" s="6">
        <v>1.9607843333333333E-3</v>
      </c>
      <c r="T16" s="6">
        <v>2.2794116666666666E-3</v>
      </c>
      <c r="U16" s="6">
        <v>2.5735293333333333E-3</v>
      </c>
      <c r="V16" s="6">
        <v>2.941176666666667E-3</v>
      </c>
      <c r="W16" s="6">
        <v>3.4803921666666667E-3</v>
      </c>
      <c r="X16" s="6">
        <v>4.1421566666666665E-3</v>
      </c>
      <c r="Y16" s="6">
        <v>4.7549020000000001E-3</v>
      </c>
      <c r="Z16" s="6">
        <v>5.1470588333333333E-3</v>
      </c>
      <c r="AA16" s="11" t="s">
        <v>77</v>
      </c>
      <c r="AB16" s="11" t="s">
        <v>77</v>
      </c>
      <c r="AC16" s="11" t="s">
        <v>77</v>
      </c>
      <c r="AD16" s="53">
        <v>125.17906000000001</v>
      </c>
      <c r="AE16" s="4">
        <v>118.56749000000001</v>
      </c>
      <c r="AF16" s="4">
        <v>102.25896</v>
      </c>
      <c r="AG16" s="4">
        <v>79.779619999999994</v>
      </c>
      <c r="AH16" s="4">
        <v>59.063361999999998</v>
      </c>
      <c r="AI16" s="4">
        <v>44.517906000000004</v>
      </c>
      <c r="AJ16" s="4">
        <v>38.347107000000001</v>
      </c>
      <c r="AK16" s="4">
        <v>34.380164999999998</v>
      </c>
      <c r="AL16" s="4">
        <v>31.735537000000001</v>
      </c>
      <c r="AM16" s="4">
        <v>25.123965999999999</v>
      </c>
      <c r="AN16" s="4">
        <v>12.78237</v>
      </c>
      <c r="AO16" s="4">
        <v>0</v>
      </c>
      <c r="AP16" s="11" t="s">
        <v>77</v>
      </c>
      <c r="AQ16" s="11" t="s">
        <v>77</v>
      </c>
      <c r="AR16" s="11" t="s">
        <v>77</v>
      </c>
    </row>
    <row r="17" spans="1:44" ht="12.75" customHeight="1" thickBot="1" x14ac:dyDescent="0.25">
      <c r="A17" s="63" t="s">
        <v>12</v>
      </c>
      <c r="B17" s="64" t="s">
        <v>43</v>
      </c>
      <c r="C17" s="64">
        <v>15</v>
      </c>
      <c r="D17" s="65">
        <v>0.04</v>
      </c>
      <c r="E17" s="65">
        <v>0.02</v>
      </c>
      <c r="F17" s="65">
        <f t="shared" ref="F17" si="13">D17*D17*E17*0.001</f>
        <v>3.2000000000000009E-8</v>
      </c>
      <c r="G17" s="65">
        <v>3.5000000000000003E-2</v>
      </c>
      <c r="H17" s="65">
        <v>40</v>
      </c>
      <c r="I17" s="65">
        <v>12400</v>
      </c>
      <c r="J17" s="65">
        <v>10.199999999999999</v>
      </c>
      <c r="K17" s="65">
        <v>12</v>
      </c>
      <c r="L17" s="65">
        <v>13.8</v>
      </c>
      <c r="M17" s="65">
        <v>12.34</v>
      </c>
      <c r="N17" s="66">
        <v>1.68</v>
      </c>
      <c r="O17" s="51">
        <v>0</v>
      </c>
      <c r="P17" s="52">
        <v>3.5714286666666667E-4</v>
      </c>
      <c r="Q17" s="52">
        <v>5.9523811666666667E-4</v>
      </c>
      <c r="R17" s="52">
        <v>9.5238094999999996E-4</v>
      </c>
      <c r="S17" s="52">
        <v>1.5674603333333333E-3</v>
      </c>
      <c r="T17" s="52">
        <v>2.043650833333333E-3</v>
      </c>
      <c r="U17" s="52">
        <v>2.5396826666666669E-3</v>
      </c>
      <c r="V17" s="52">
        <v>2.8174603333333335E-3</v>
      </c>
      <c r="W17" s="52">
        <v>3.2341268333333337E-3</v>
      </c>
      <c r="X17" s="52">
        <v>3.5912698333333336E-3</v>
      </c>
      <c r="Y17" s="52">
        <v>4.1865080000000002E-3</v>
      </c>
      <c r="Z17" s="52">
        <v>4.8214286666666672E-3</v>
      </c>
      <c r="AA17" s="52">
        <v>5.4960316666666665E-3</v>
      </c>
      <c r="AB17" s="11" t="s">
        <v>77</v>
      </c>
      <c r="AC17" s="11" t="s">
        <v>77</v>
      </c>
      <c r="AD17" s="54">
        <v>192.38754</v>
      </c>
      <c r="AE17" s="55">
        <v>187.54326</v>
      </c>
      <c r="AF17" s="55">
        <v>179.23875000000001</v>
      </c>
      <c r="AG17" s="55">
        <v>159.86159000000001</v>
      </c>
      <c r="AH17" s="55">
        <v>130.79585</v>
      </c>
      <c r="AI17" s="55">
        <v>105.19031</v>
      </c>
      <c r="AJ17" s="55">
        <v>78.200689999999994</v>
      </c>
      <c r="AK17" s="55">
        <v>69.204155</v>
      </c>
      <c r="AL17" s="55">
        <v>66.435990000000004</v>
      </c>
      <c r="AM17" s="55">
        <v>65.051900000000003</v>
      </c>
      <c r="AN17" s="55">
        <v>53.979239999999997</v>
      </c>
      <c r="AO17" s="55">
        <v>31.141869</v>
      </c>
      <c r="AP17" s="55">
        <v>0</v>
      </c>
      <c r="AQ17" s="11" t="s">
        <v>77</v>
      </c>
      <c r="AR17" s="11" t="s">
        <v>77</v>
      </c>
    </row>
    <row r="24" spans="1:44" x14ac:dyDescent="0.2">
      <c r="L24" s="91" t="s">
        <v>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L486"/>
  <sheetViews>
    <sheetView topLeftCell="F1" zoomScale="70" zoomScaleNormal="70" workbookViewId="0">
      <pane ySplit="23" topLeftCell="A33" activePane="bottomLeft" state="frozen"/>
      <selection pane="bottomLeft" activeCell="R53" sqref="R53:AF53"/>
    </sheetView>
  </sheetViews>
  <sheetFormatPr baseColWidth="10" defaultRowHeight="12.75" x14ac:dyDescent="0.2"/>
  <cols>
    <col min="1" max="1" width="13.7109375" style="1" customWidth="1"/>
    <col min="2" max="2" width="3.7109375" style="1" customWidth="1"/>
    <col min="3" max="5" width="13.7109375" style="1" customWidth="1"/>
    <col min="6" max="13" width="9.7109375" style="1" customWidth="1"/>
    <col min="14" max="14" width="12.140625" style="1" customWidth="1"/>
    <col min="15" max="15" width="13" style="1" customWidth="1"/>
    <col min="16" max="32" width="12.7109375" style="1" bestFit="1" customWidth="1"/>
    <col min="33" max="33" width="1.7109375" style="1" customWidth="1"/>
    <col min="34" max="34" width="12.7109375" style="1" customWidth="1"/>
    <col min="35" max="35" width="1.7109375" style="1" customWidth="1"/>
    <col min="36" max="36" width="12.7109375" style="1" customWidth="1"/>
    <col min="37" max="16384" width="11.42578125" style="1"/>
  </cols>
  <sheetData>
    <row r="1" spans="1:32" ht="24" customHeight="1" x14ac:dyDescent="0.2">
      <c r="A1" s="19" t="s">
        <v>8</v>
      </c>
      <c r="B1" s="18"/>
      <c r="C1" s="20" t="s">
        <v>1</v>
      </c>
      <c r="D1" s="20" t="s">
        <v>2</v>
      </c>
      <c r="E1" s="19" t="s">
        <v>0</v>
      </c>
      <c r="G1" s="78" t="s">
        <v>3</v>
      </c>
      <c r="H1" s="78"/>
      <c r="I1" s="78"/>
      <c r="J1" s="78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20.100000000000001" customHeight="1" x14ac:dyDescent="0.2">
      <c r="A2" s="21">
        <v>0</v>
      </c>
      <c r="B2" s="18"/>
      <c r="C2" s="22">
        <v>0</v>
      </c>
      <c r="D2" s="23">
        <f t="shared" ref="D2:D18" si="0">C2/$J$3</f>
        <v>0</v>
      </c>
      <c r="E2" s="24">
        <v>192.38754</v>
      </c>
      <c r="G2" s="77" t="s">
        <v>4</v>
      </c>
      <c r="H2" s="77"/>
      <c r="I2" s="77"/>
      <c r="J2" s="25">
        <v>40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20.100000000000001" customHeight="1" x14ac:dyDescent="0.2">
      <c r="A3" s="21">
        <v>2.1428572E-2</v>
      </c>
      <c r="B3" s="18"/>
      <c r="C3" s="22">
        <f t="shared" ref="C3:C15" si="1">A3/60</f>
        <v>3.5714286666666667E-4</v>
      </c>
      <c r="D3" s="23">
        <f t="shared" si="0"/>
        <v>0.22321429166666665</v>
      </c>
      <c r="E3" s="24">
        <v>187.54326</v>
      </c>
      <c r="G3" s="76" t="s">
        <v>5</v>
      </c>
      <c r="H3" s="76"/>
      <c r="I3" s="76"/>
      <c r="J3" s="26">
        <f>(J2*0.001)^2</f>
        <v>1.6000000000000001E-3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0.100000000000001" customHeight="1" x14ac:dyDescent="0.2">
      <c r="A4" s="21">
        <v>3.5714286999999997E-2</v>
      </c>
      <c r="B4" s="18"/>
      <c r="C4" s="22">
        <f t="shared" si="1"/>
        <v>5.9523811666666667E-4</v>
      </c>
      <c r="D4" s="23">
        <f t="shared" si="0"/>
        <v>0.37202382291666664</v>
      </c>
      <c r="E4" s="24">
        <v>179.23875000000001</v>
      </c>
      <c r="G4" s="76" t="s">
        <v>40</v>
      </c>
      <c r="H4" s="76"/>
      <c r="I4" s="76"/>
      <c r="J4" s="31">
        <f>MAX(C1:C17)*3600</f>
        <v>19.785713999999999</v>
      </c>
      <c r="Q4" s="5"/>
      <c r="R4" s="5"/>
      <c r="S4" s="5"/>
      <c r="T4" s="5"/>
      <c r="U4" s="5"/>
      <c r="V4" s="12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20.100000000000001" customHeight="1" x14ac:dyDescent="0.2">
      <c r="A5" s="21">
        <v>5.7142856999999998E-2</v>
      </c>
      <c r="B5" s="18"/>
      <c r="C5" s="22">
        <f t="shared" si="1"/>
        <v>9.5238094999999996E-4</v>
      </c>
      <c r="D5" s="23">
        <f t="shared" si="0"/>
        <v>0.59523809374999992</v>
      </c>
      <c r="E5" s="24">
        <v>159.86159000000001</v>
      </c>
      <c r="G5" s="76" t="s">
        <v>6</v>
      </c>
      <c r="H5" s="76"/>
      <c r="I5" s="76"/>
      <c r="J5" s="27">
        <f>MAX(C2:C18)</f>
        <v>5.4960316666666665E-3</v>
      </c>
      <c r="Q5" s="5"/>
      <c r="R5" s="5"/>
      <c r="S5" s="5"/>
      <c r="T5" s="5"/>
      <c r="U5" s="5"/>
      <c r="V5" s="12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20.100000000000001" customHeight="1" x14ac:dyDescent="0.2">
      <c r="A6" s="21">
        <v>9.4047619999999998E-2</v>
      </c>
      <c r="B6" s="18"/>
      <c r="C6" s="22">
        <f t="shared" si="1"/>
        <v>1.5674603333333333E-3</v>
      </c>
      <c r="D6" s="23">
        <f t="shared" si="0"/>
        <v>0.97966270833333324</v>
      </c>
      <c r="E6" s="24">
        <v>130.79585</v>
      </c>
      <c r="G6" s="76" t="s">
        <v>7</v>
      </c>
      <c r="H6" s="76"/>
      <c r="I6" s="76"/>
      <c r="J6" s="28">
        <f>J5/J3</f>
        <v>3.4350197916666665</v>
      </c>
      <c r="Q6" s="5"/>
      <c r="R6" s="5"/>
      <c r="S6" s="5"/>
      <c r="T6" s="5"/>
      <c r="U6" s="5"/>
      <c r="V6" s="12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20.100000000000001" customHeight="1" x14ac:dyDescent="0.2">
      <c r="A7" s="21">
        <v>0.12261904999999999</v>
      </c>
      <c r="B7" s="18"/>
      <c r="C7" s="22">
        <f t="shared" si="1"/>
        <v>2.043650833333333E-3</v>
      </c>
      <c r="D7" s="23">
        <f t="shared" si="0"/>
        <v>1.2772817708333331</v>
      </c>
      <c r="E7" s="24">
        <v>105.19031</v>
      </c>
      <c r="Q7" s="5"/>
      <c r="R7" s="5"/>
      <c r="S7" s="5"/>
      <c r="T7" s="5"/>
      <c r="U7" s="5"/>
      <c r="V7" s="12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20.100000000000001" customHeight="1" x14ac:dyDescent="0.2">
      <c r="A8" s="21">
        <v>0.15238096000000001</v>
      </c>
      <c r="B8" s="18"/>
      <c r="C8" s="22">
        <f t="shared" si="1"/>
        <v>2.5396826666666669E-3</v>
      </c>
      <c r="D8" s="23">
        <f t="shared" si="0"/>
        <v>1.5873016666666668</v>
      </c>
      <c r="E8" s="24">
        <v>78.200689999999994</v>
      </c>
      <c r="Q8" s="5"/>
      <c r="R8" s="5"/>
      <c r="S8" s="5"/>
      <c r="T8" s="5"/>
      <c r="U8" s="5"/>
      <c r="V8" s="12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20.100000000000001" customHeight="1" x14ac:dyDescent="0.2">
      <c r="A9" s="21">
        <v>0.16904762000000001</v>
      </c>
      <c r="B9" s="18"/>
      <c r="C9" s="22">
        <f t="shared" si="1"/>
        <v>2.8174603333333335E-3</v>
      </c>
      <c r="D9" s="23">
        <f t="shared" si="0"/>
        <v>1.7609127083333334</v>
      </c>
      <c r="E9" s="24">
        <v>69.204155</v>
      </c>
      <c r="Q9" s="5"/>
      <c r="R9" s="5"/>
      <c r="S9" s="5"/>
      <c r="T9" s="5"/>
      <c r="U9" s="5"/>
      <c r="V9" s="12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20.100000000000001" customHeight="1" x14ac:dyDescent="0.2">
      <c r="A10" s="21">
        <v>0.19404761000000001</v>
      </c>
      <c r="B10" s="18"/>
      <c r="C10" s="22">
        <f t="shared" si="1"/>
        <v>3.2341268333333337E-3</v>
      </c>
      <c r="D10" s="23">
        <f t="shared" si="0"/>
        <v>2.0213292708333332</v>
      </c>
      <c r="E10" s="24">
        <v>66.435990000000004</v>
      </c>
      <c r="Q10" s="5"/>
      <c r="R10" s="5"/>
      <c r="S10" s="5"/>
      <c r="T10" s="5"/>
      <c r="U10" s="5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20.100000000000001" customHeight="1" x14ac:dyDescent="0.2">
      <c r="A11" s="21">
        <v>0.21547619000000001</v>
      </c>
      <c r="B11" s="18"/>
      <c r="C11" s="22">
        <f t="shared" si="1"/>
        <v>3.5912698333333336E-3</v>
      </c>
      <c r="D11" s="23">
        <f t="shared" si="0"/>
        <v>2.2445436458333332</v>
      </c>
      <c r="E11" s="24">
        <v>65.051900000000003</v>
      </c>
      <c r="Q11" s="5"/>
      <c r="R11" s="5"/>
      <c r="S11" s="5"/>
      <c r="T11" s="5"/>
      <c r="U11" s="5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20.100000000000001" customHeight="1" x14ac:dyDescent="0.2">
      <c r="A12" s="21">
        <v>0.25119047999999999</v>
      </c>
      <c r="B12" s="18"/>
      <c r="C12" s="22">
        <f t="shared" si="1"/>
        <v>4.1865080000000002E-3</v>
      </c>
      <c r="D12" s="23">
        <f t="shared" si="0"/>
        <v>2.6165674999999999</v>
      </c>
      <c r="E12" s="24">
        <v>53.979239999999997</v>
      </c>
      <c r="Q12" s="5"/>
      <c r="R12" s="30"/>
      <c r="S12" s="5"/>
      <c r="T12" s="5"/>
      <c r="U12" s="5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20.100000000000001" customHeight="1" x14ac:dyDescent="0.2">
      <c r="A13" s="21">
        <v>0.28928572000000002</v>
      </c>
      <c r="B13" s="18"/>
      <c r="C13" s="22">
        <f t="shared" si="1"/>
        <v>4.8214286666666672E-3</v>
      </c>
      <c r="D13" s="23">
        <f t="shared" si="0"/>
        <v>3.0133929166666666</v>
      </c>
      <c r="E13" s="24">
        <v>31.141869</v>
      </c>
      <c r="Q13" s="5"/>
      <c r="R13" s="5"/>
      <c r="S13" s="5"/>
      <c r="T13" s="5"/>
      <c r="U13" s="5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20.100000000000001" customHeight="1" x14ac:dyDescent="0.2">
      <c r="A14" s="21">
        <v>0.3297619</v>
      </c>
      <c r="B14" s="18"/>
      <c r="C14" s="22">
        <f t="shared" si="1"/>
        <v>5.4960316666666665E-3</v>
      </c>
      <c r="D14" s="23">
        <f t="shared" si="0"/>
        <v>3.4350197916666665</v>
      </c>
      <c r="E14" s="24">
        <v>0</v>
      </c>
      <c r="Q14" s="5"/>
      <c r="R14" s="5"/>
      <c r="S14" s="5"/>
      <c r="T14" s="5"/>
      <c r="U14" s="12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20.100000000000001" customHeight="1" x14ac:dyDescent="0.2">
      <c r="A15" s="21"/>
      <c r="B15" s="18"/>
      <c r="C15" s="22">
        <f t="shared" si="1"/>
        <v>0</v>
      </c>
      <c r="D15" s="23">
        <f t="shared" si="0"/>
        <v>0</v>
      </c>
      <c r="E15" s="24"/>
      <c r="Q15" s="5"/>
      <c r="R15" s="5"/>
      <c r="S15" s="5"/>
      <c r="T15" s="5"/>
      <c r="U15" s="12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20.100000000000001" customHeight="1" x14ac:dyDescent="0.2">
      <c r="A16" s="21"/>
      <c r="B16" s="18"/>
      <c r="C16" s="22">
        <f t="shared" ref="C16:C17" si="2">A16/60</f>
        <v>0</v>
      </c>
      <c r="D16" s="23">
        <f t="shared" si="0"/>
        <v>0</v>
      </c>
      <c r="E16" s="24"/>
      <c r="O16" s="19" t="s">
        <v>9</v>
      </c>
      <c r="P16" s="22">
        <v>0</v>
      </c>
      <c r="Q16" s="22">
        <f>$C$3</f>
        <v>3.5714286666666667E-4</v>
      </c>
      <c r="R16" s="22">
        <f>$C$4</f>
        <v>5.9523811666666667E-4</v>
      </c>
      <c r="S16" s="22">
        <f>$C$5</f>
        <v>9.5238094999999996E-4</v>
      </c>
      <c r="T16" s="22">
        <f>$C$6</f>
        <v>1.5674603333333333E-3</v>
      </c>
      <c r="U16" s="22">
        <f>$C$7</f>
        <v>2.043650833333333E-3</v>
      </c>
      <c r="V16" s="22">
        <f>$C$8</f>
        <v>2.5396826666666669E-3</v>
      </c>
      <c r="W16" s="22">
        <f>$C$9</f>
        <v>2.8174603333333335E-3</v>
      </c>
      <c r="X16" s="22">
        <f>$C$10</f>
        <v>3.2341268333333337E-3</v>
      </c>
      <c r="Y16" s="22">
        <f>$C$11</f>
        <v>3.5912698333333336E-3</v>
      </c>
      <c r="Z16" s="22">
        <f>$C$12</f>
        <v>4.1865080000000002E-3</v>
      </c>
      <c r="AA16" s="22">
        <f>$C$13</f>
        <v>4.8214286666666672E-3</v>
      </c>
      <c r="AB16" s="22">
        <f>$C$14</f>
        <v>5.4960316666666665E-3</v>
      </c>
      <c r="AC16" s="22">
        <f>$C$15</f>
        <v>0</v>
      </c>
      <c r="AD16" s="22">
        <f>$C$16</f>
        <v>0</v>
      </c>
      <c r="AE16" s="22">
        <f>$C$17</f>
        <v>0</v>
      </c>
      <c r="AF16" s="22">
        <f>$C$18</f>
        <v>0</v>
      </c>
    </row>
    <row r="17" spans="1:38" ht="20.100000000000001" customHeight="1" x14ac:dyDescent="0.2">
      <c r="A17" s="21"/>
      <c r="B17" s="18"/>
      <c r="C17" s="22">
        <f t="shared" si="2"/>
        <v>0</v>
      </c>
      <c r="D17" s="23">
        <f t="shared" si="0"/>
        <v>0</v>
      </c>
      <c r="E17" s="24"/>
      <c r="O17" s="19" t="s">
        <v>10</v>
      </c>
      <c r="P17" s="24">
        <f>$E$2</f>
        <v>192.38754</v>
      </c>
      <c r="Q17" s="24">
        <f>$E$3</f>
        <v>187.54326</v>
      </c>
      <c r="R17" s="24">
        <f>$E$4</f>
        <v>179.23875000000001</v>
      </c>
      <c r="S17" s="24">
        <f>$E$5</f>
        <v>159.86159000000001</v>
      </c>
      <c r="T17" s="24">
        <f>$E$6</f>
        <v>130.79585</v>
      </c>
      <c r="U17" s="24">
        <f>$E$7</f>
        <v>105.19031</v>
      </c>
      <c r="V17" s="24">
        <f>$E$8</f>
        <v>78.200689999999994</v>
      </c>
      <c r="W17" s="24">
        <f>$E$9</f>
        <v>69.204155</v>
      </c>
      <c r="X17" s="24">
        <f>$E$10</f>
        <v>66.435990000000004</v>
      </c>
      <c r="Y17" s="24">
        <f>$E$11</f>
        <v>65.051900000000003</v>
      </c>
      <c r="Z17" s="24">
        <f>$E$12</f>
        <v>53.979239999999997</v>
      </c>
      <c r="AA17" s="24">
        <f>$E$13</f>
        <v>31.141869</v>
      </c>
      <c r="AB17" s="24">
        <f>$E$14</f>
        <v>0</v>
      </c>
      <c r="AC17" s="24">
        <f>$E$15</f>
        <v>0</v>
      </c>
      <c r="AD17" s="24">
        <f>$E$16</f>
        <v>0</v>
      </c>
      <c r="AE17" s="24">
        <f>$E$17</f>
        <v>0</v>
      </c>
      <c r="AF17" s="24">
        <v>0</v>
      </c>
    </row>
    <row r="18" spans="1:38" ht="20.100000000000001" customHeight="1" x14ac:dyDescent="0.2">
      <c r="A18" s="21"/>
      <c r="B18" s="18"/>
      <c r="C18" s="22">
        <f>A18/60</f>
        <v>0</v>
      </c>
      <c r="D18" s="23">
        <f t="shared" si="0"/>
        <v>0</v>
      </c>
      <c r="E18" s="24"/>
    </row>
    <row r="20" spans="1:38" ht="30" customHeight="1" x14ac:dyDescent="0.2">
      <c r="A20" s="90" t="s">
        <v>26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H20" s="15"/>
    </row>
    <row r="21" spans="1:38" ht="5.0999999999999996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H21" s="15"/>
    </row>
    <row r="22" spans="1:38" ht="36" customHeight="1" x14ac:dyDescent="0.2">
      <c r="A22" s="74" t="s">
        <v>19</v>
      </c>
      <c r="B22" s="74"/>
      <c r="C22" s="74" t="s">
        <v>18</v>
      </c>
      <c r="D22" s="74"/>
      <c r="E22" s="74"/>
      <c r="F22" s="16" t="s">
        <v>45</v>
      </c>
      <c r="G22" s="16" t="s">
        <v>17</v>
      </c>
      <c r="H22" s="16" t="s">
        <v>46</v>
      </c>
      <c r="I22" s="16" t="s">
        <v>20</v>
      </c>
      <c r="J22" s="16" t="s">
        <v>21</v>
      </c>
      <c r="K22" s="16" t="s">
        <v>22</v>
      </c>
      <c r="L22" s="16" t="s">
        <v>23</v>
      </c>
      <c r="M22" s="16" t="s">
        <v>41</v>
      </c>
      <c r="N22" s="16" t="s">
        <v>24</v>
      </c>
      <c r="O22" s="16" t="s">
        <v>44</v>
      </c>
      <c r="P22" s="16" t="s">
        <v>25</v>
      </c>
      <c r="Q22" s="75" t="s">
        <v>27</v>
      </c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J22" s="17" t="s">
        <v>30</v>
      </c>
      <c r="AK22" s="18"/>
      <c r="AL22" s="17" t="s">
        <v>31</v>
      </c>
    </row>
    <row r="23" spans="1:38" ht="5.0999999999999996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J23" s="14"/>
    </row>
    <row r="24" spans="1:38" ht="15.95" customHeight="1" x14ac:dyDescent="0.2">
      <c r="A24" s="84" t="s">
        <v>12</v>
      </c>
      <c r="B24" s="85"/>
      <c r="C24" s="88" t="s">
        <v>11</v>
      </c>
      <c r="D24" s="88"/>
      <c r="E24" s="88"/>
      <c r="F24" s="69">
        <v>40</v>
      </c>
      <c r="G24" s="69">
        <v>28</v>
      </c>
      <c r="H24" s="69">
        <f>F24*F24*G24*0.001</f>
        <v>44.800000000000004</v>
      </c>
      <c r="I24" s="69">
        <v>52</v>
      </c>
      <c r="J24" s="69">
        <v>44</v>
      </c>
      <c r="K24" s="69">
        <v>12500</v>
      </c>
      <c r="L24" s="69">
        <v>12</v>
      </c>
      <c r="M24" s="69">
        <v>24</v>
      </c>
      <c r="N24" s="69">
        <v>26.4</v>
      </c>
      <c r="O24" s="69">
        <v>9.07</v>
      </c>
      <c r="P24" s="69">
        <v>4.32</v>
      </c>
      <c r="Q24" s="8" t="s">
        <v>15</v>
      </c>
      <c r="R24" s="9">
        <v>0</v>
      </c>
      <c r="S24" s="9">
        <v>6.8306010000000002E-4</v>
      </c>
      <c r="T24" s="9">
        <v>1.2841529999999999E-3</v>
      </c>
      <c r="U24" s="9">
        <v>1.8852458333333333E-3</v>
      </c>
      <c r="V24" s="9">
        <v>2.5956283333333336E-3</v>
      </c>
      <c r="W24" s="9">
        <v>3.0601091666666667E-3</v>
      </c>
      <c r="X24" s="9">
        <v>3.3333333333333335E-3</v>
      </c>
      <c r="Y24" s="9">
        <v>3.5792350000000001E-3</v>
      </c>
      <c r="Z24" s="9">
        <v>3.7978141666666671E-3</v>
      </c>
      <c r="AA24" s="9">
        <v>4.0437160000000002E-3</v>
      </c>
      <c r="AB24" s="9">
        <v>4.5355191666666666E-3</v>
      </c>
      <c r="AC24" s="9">
        <v>5.0273224999999996E-3</v>
      </c>
      <c r="AD24" s="9">
        <v>5.4644808333333328E-3</v>
      </c>
      <c r="AE24" s="9">
        <v>6.038251666666666E-3</v>
      </c>
      <c r="AF24" s="9">
        <v>6.7213113333333329E-3</v>
      </c>
      <c r="AG24" s="9">
        <v>7.2950819999999996E-3</v>
      </c>
      <c r="AH24" s="9">
        <v>7.5956283333333341E-3</v>
      </c>
      <c r="AJ24" s="73">
        <v>4.75</v>
      </c>
      <c r="AL24" s="73">
        <v>27.4</v>
      </c>
    </row>
    <row r="25" spans="1:38" ht="15.95" customHeight="1" x14ac:dyDescent="0.2">
      <c r="A25" s="86"/>
      <c r="B25" s="87"/>
      <c r="C25" s="88"/>
      <c r="D25" s="88"/>
      <c r="E25" s="88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8" t="s">
        <v>16</v>
      </c>
      <c r="R25" s="10">
        <v>210.68796</v>
      </c>
      <c r="S25" s="10">
        <v>196.56020000000001</v>
      </c>
      <c r="T25" s="10">
        <v>178.74692999999999</v>
      </c>
      <c r="U25" s="10">
        <v>156.63390999999999</v>
      </c>
      <c r="V25" s="10">
        <v>122.23587000000001</v>
      </c>
      <c r="W25" s="10">
        <v>100.12285</v>
      </c>
      <c r="X25" s="10">
        <v>85.380840000000006</v>
      </c>
      <c r="Y25" s="10">
        <v>75.552825999999996</v>
      </c>
      <c r="Z25" s="10">
        <v>71.253074999999995</v>
      </c>
      <c r="AA25" s="10">
        <v>70.638819999999996</v>
      </c>
      <c r="AB25" s="10">
        <v>70.638819999999996</v>
      </c>
      <c r="AC25" s="10">
        <v>68.79607</v>
      </c>
      <c r="AD25" s="10">
        <v>64.496314999999996</v>
      </c>
      <c r="AE25" s="10">
        <v>54.054054000000001</v>
      </c>
      <c r="AF25" s="10">
        <v>33.783783</v>
      </c>
      <c r="AG25" s="10">
        <v>14.127764000000001</v>
      </c>
      <c r="AH25" s="10">
        <v>0</v>
      </c>
      <c r="AJ25" s="73"/>
      <c r="AL25" s="73"/>
    </row>
    <row r="26" spans="1:38" ht="15.95" customHeight="1" x14ac:dyDescent="0.2">
      <c r="A26" s="79" t="s">
        <v>12</v>
      </c>
      <c r="B26" s="80"/>
      <c r="C26" s="83" t="s">
        <v>13</v>
      </c>
      <c r="D26" s="83"/>
      <c r="E26" s="83"/>
      <c r="F26" s="71">
        <v>40</v>
      </c>
      <c r="G26" s="71">
        <v>28</v>
      </c>
      <c r="H26" s="69">
        <f t="shared" ref="H26" si="3">F26*F26*G26*0.001</f>
        <v>44.800000000000004</v>
      </c>
      <c r="I26" s="71">
        <v>53</v>
      </c>
      <c r="J26" s="71">
        <v>50</v>
      </c>
      <c r="K26" s="71">
        <v>14500</v>
      </c>
      <c r="L26" s="71">
        <v>10.8</v>
      </c>
      <c r="M26" s="71">
        <v>12</v>
      </c>
      <c r="N26" s="71">
        <v>13.2</v>
      </c>
      <c r="O26" s="71">
        <v>9.58</v>
      </c>
      <c r="P26" s="71">
        <v>3.36</v>
      </c>
      <c r="Q26" s="2" t="s">
        <v>15</v>
      </c>
      <c r="R26" s="6">
        <v>0</v>
      </c>
      <c r="S26" s="6">
        <v>7.7015074999999998E-4</v>
      </c>
      <c r="T26" s="6">
        <v>1.51174925E-3</v>
      </c>
      <c r="U26" s="6">
        <v>2.1265364999999998E-3</v>
      </c>
      <c r="V26" s="6">
        <v>2.7411548333333333E-3</v>
      </c>
      <c r="W26" s="6">
        <v>3.1209136666666666E-3</v>
      </c>
      <c r="X26" s="6">
        <v>3.664025E-3</v>
      </c>
      <c r="Y26" s="6">
        <v>4.0444023333333331E-3</v>
      </c>
      <c r="Z26" s="6">
        <v>5.1495566666666668E-3</v>
      </c>
      <c r="AA26" s="6">
        <v>5.674889666666667E-3</v>
      </c>
      <c r="AB26" s="6">
        <v>6.0551543333333341E-3</v>
      </c>
      <c r="AC26" s="6">
        <v>7.1229516666666669E-3</v>
      </c>
      <c r="AD26" s="6">
        <v>7.7920866666666665E-3</v>
      </c>
      <c r="AE26" s="6">
        <v>8.9493383333333308E-3</v>
      </c>
      <c r="AF26" s="3"/>
      <c r="AG26" s="3"/>
      <c r="AH26" s="3"/>
      <c r="AJ26" s="73">
        <v>6.5</v>
      </c>
      <c r="AL26" s="73">
        <v>32</v>
      </c>
    </row>
    <row r="27" spans="1:38" ht="15.95" customHeight="1" x14ac:dyDescent="0.2">
      <c r="A27" s="81"/>
      <c r="B27" s="82"/>
      <c r="C27" s="83"/>
      <c r="D27" s="83"/>
      <c r="E27" s="83"/>
      <c r="F27" s="72"/>
      <c r="G27" s="72"/>
      <c r="H27" s="70"/>
      <c r="I27" s="72"/>
      <c r="J27" s="72"/>
      <c r="K27" s="72"/>
      <c r="L27" s="72"/>
      <c r="M27" s="72"/>
      <c r="N27" s="72"/>
      <c r="O27" s="72"/>
      <c r="P27" s="72"/>
      <c r="Q27" s="2" t="s">
        <v>16</v>
      </c>
      <c r="R27" s="4">
        <v>346.37463000000002</v>
      </c>
      <c r="S27" s="4">
        <v>322.83344</v>
      </c>
      <c r="T27" s="4">
        <v>282.65363000000002</v>
      </c>
      <c r="U27" s="4">
        <v>242.48442</v>
      </c>
      <c r="V27" s="4">
        <v>196.44436999999999</v>
      </c>
      <c r="W27" s="4">
        <v>172.92902000000001</v>
      </c>
      <c r="X27" s="4">
        <v>160.16324</v>
      </c>
      <c r="Y27" s="4">
        <v>158.17438000000001</v>
      </c>
      <c r="Z27" s="4">
        <v>161.01714000000001</v>
      </c>
      <c r="AA27" s="4">
        <v>159.99459999999999</v>
      </c>
      <c r="AB27" s="4">
        <v>154.09182999999999</v>
      </c>
      <c r="AC27" s="4">
        <v>117.798546</v>
      </c>
      <c r="AD27" s="4">
        <v>77.624793999999994</v>
      </c>
      <c r="AE27" s="4">
        <v>0</v>
      </c>
      <c r="AF27" s="3"/>
      <c r="AG27" s="3"/>
      <c r="AH27" s="3"/>
      <c r="AJ27" s="73"/>
      <c r="AL27" s="73"/>
    </row>
    <row r="28" spans="1:38" ht="15.95" customHeight="1" x14ac:dyDescent="0.2">
      <c r="A28" s="84" t="s">
        <v>12</v>
      </c>
      <c r="B28" s="85"/>
      <c r="C28" s="88" t="s">
        <v>14</v>
      </c>
      <c r="D28" s="88"/>
      <c r="E28" s="88"/>
      <c r="F28" s="69">
        <v>40</v>
      </c>
      <c r="G28" s="69">
        <v>28</v>
      </c>
      <c r="H28" s="69">
        <f t="shared" ref="H28" si="4">F28*F28*G28*0.001</f>
        <v>44.800000000000004</v>
      </c>
      <c r="I28" s="69">
        <v>53</v>
      </c>
      <c r="J28" s="69">
        <v>54</v>
      </c>
      <c r="K28" s="69">
        <v>18000</v>
      </c>
      <c r="L28" s="69">
        <v>10.8</v>
      </c>
      <c r="M28" s="69">
        <v>12</v>
      </c>
      <c r="N28" s="69">
        <v>13.2</v>
      </c>
      <c r="O28" s="69">
        <v>9.59</v>
      </c>
      <c r="P28" s="69">
        <v>5.88</v>
      </c>
      <c r="Q28" s="8" t="s">
        <v>15</v>
      </c>
      <c r="R28" s="9">
        <v>0</v>
      </c>
      <c r="S28" s="9">
        <v>8.0488766666666665E-4</v>
      </c>
      <c r="T28" s="9">
        <v>1.9506826666666666E-3</v>
      </c>
      <c r="U28" s="9">
        <v>3.0336188333333334E-3</v>
      </c>
      <c r="V28" s="9">
        <v>3.6373254999999996E-3</v>
      </c>
      <c r="W28" s="9">
        <v>4.1791856666666665E-3</v>
      </c>
      <c r="X28" s="9">
        <v>4.7632341666666673E-3</v>
      </c>
      <c r="Y28" s="9">
        <v>5.7856949999999996E-3</v>
      </c>
      <c r="Z28" s="9">
        <v>6.7664896666666668E-3</v>
      </c>
      <c r="AA28" s="9">
        <v>7.3088399999999996E-3</v>
      </c>
      <c r="AB28" s="9">
        <v>7.9134603333333338E-3</v>
      </c>
      <c r="AC28" s="9">
        <v>8.9556116666666668E-3</v>
      </c>
      <c r="AD28" s="9">
        <v>9.9970778333333329E-3</v>
      </c>
      <c r="AE28" s="9">
        <v>1.1142513333333333E-2</v>
      </c>
      <c r="AF28" s="11"/>
      <c r="AG28" s="11"/>
      <c r="AH28" s="11"/>
      <c r="AJ28" s="73">
        <v>7</v>
      </c>
      <c r="AL28" s="73">
        <v>40</v>
      </c>
    </row>
    <row r="29" spans="1:38" ht="15.95" customHeight="1" x14ac:dyDescent="0.2">
      <c r="A29" s="86"/>
      <c r="B29" s="87"/>
      <c r="C29" s="88"/>
      <c r="D29" s="88"/>
      <c r="E29" s="88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8" t="s">
        <v>16</v>
      </c>
      <c r="R29" s="10">
        <v>533.26120000000003</v>
      </c>
      <c r="S29" s="10">
        <v>505.62670000000003</v>
      </c>
      <c r="T29" s="10">
        <v>428.34276999999997</v>
      </c>
      <c r="U29" s="10">
        <v>340.04165999999998</v>
      </c>
      <c r="V29" s="10">
        <v>280.72714000000002</v>
      </c>
      <c r="W29" s="10">
        <v>253.11203</v>
      </c>
      <c r="X29" s="10">
        <v>244.78391999999999</v>
      </c>
      <c r="Y29" s="10">
        <v>246.05620999999999</v>
      </c>
      <c r="Z29" s="10">
        <v>250.08870999999999</v>
      </c>
      <c r="AA29" s="10">
        <v>243.14287999999999</v>
      </c>
      <c r="AB29" s="10">
        <v>222.41105999999999</v>
      </c>
      <c r="AC29" s="10">
        <v>174.07489000000001</v>
      </c>
      <c r="AD29" s="10">
        <v>96.801720000000003</v>
      </c>
      <c r="AE29" s="10">
        <v>0</v>
      </c>
      <c r="AF29" s="11"/>
      <c r="AG29" s="11"/>
      <c r="AH29" s="11"/>
      <c r="AJ29" s="73"/>
      <c r="AL29" s="73"/>
    </row>
    <row r="30" spans="1:38" ht="15.95" customHeight="1" x14ac:dyDescent="0.2">
      <c r="A30" s="79" t="s">
        <v>12</v>
      </c>
      <c r="B30" s="80"/>
      <c r="C30" s="83" t="s">
        <v>28</v>
      </c>
      <c r="D30" s="83"/>
      <c r="E30" s="83"/>
      <c r="F30" s="71">
        <v>36</v>
      </c>
      <c r="G30" s="71">
        <v>28</v>
      </c>
      <c r="H30" s="69">
        <f t="shared" ref="H30" si="5">F30*F30*G30*0.001</f>
        <v>36.288000000000004</v>
      </c>
      <c r="I30" s="71">
        <v>46</v>
      </c>
      <c r="J30" s="71">
        <v>58.5</v>
      </c>
      <c r="K30" s="71">
        <v>19000</v>
      </c>
      <c r="L30" s="71">
        <v>7</v>
      </c>
      <c r="M30" s="71">
        <v>12</v>
      </c>
      <c r="N30" s="71">
        <v>13.2</v>
      </c>
      <c r="O30" s="71">
        <v>10.75</v>
      </c>
      <c r="P30" s="71">
        <v>9</v>
      </c>
      <c r="Q30" s="2" t="s">
        <v>15</v>
      </c>
      <c r="R30" s="6">
        <v>0</v>
      </c>
      <c r="S30" s="6">
        <v>7.6502730000000004E-4</v>
      </c>
      <c r="T30" s="6">
        <v>1.420765E-3</v>
      </c>
      <c r="U30" s="6">
        <v>2.1857921666666668E-3</v>
      </c>
      <c r="V30" s="6">
        <v>2.8415300000000001E-3</v>
      </c>
      <c r="W30" s="6">
        <v>3.4426230000000001E-3</v>
      </c>
      <c r="X30" s="6">
        <v>4.2076503333333326E-3</v>
      </c>
      <c r="Y30" s="6">
        <v>5.4644808333333328E-3</v>
      </c>
      <c r="Z30" s="6">
        <v>6.0655738333333332E-3</v>
      </c>
      <c r="AA30" s="6">
        <v>6.6666666666666671E-3</v>
      </c>
      <c r="AB30" s="6">
        <v>7.7049183333333339E-3</v>
      </c>
      <c r="AC30" s="6">
        <v>9.1256826666666659E-3</v>
      </c>
      <c r="AD30" s="3"/>
      <c r="AE30" s="3"/>
      <c r="AF30" s="3"/>
      <c r="AG30" s="3"/>
      <c r="AH30" s="3"/>
      <c r="AJ30" s="73">
        <v>7.1</v>
      </c>
      <c r="AL30" s="73">
        <v>33</v>
      </c>
    </row>
    <row r="31" spans="1:38" ht="15.95" customHeight="1" x14ac:dyDescent="0.2">
      <c r="A31" s="81"/>
      <c r="B31" s="82"/>
      <c r="C31" s="83"/>
      <c r="D31" s="83"/>
      <c r="E31" s="83"/>
      <c r="F31" s="72"/>
      <c r="G31" s="72"/>
      <c r="H31" s="70"/>
      <c r="I31" s="72"/>
      <c r="J31" s="72"/>
      <c r="K31" s="72"/>
      <c r="L31" s="72"/>
      <c r="M31" s="72"/>
      <c r="N31" s="72"/>
      <c r="O31" s="72"/>
      <c r="P31" s="72"/>
      <c r="Q31" s="2" t="s">
        <v>16</v>
      </c>
      <c r="R31" s="4">
        <v>523.77049999999997</v>
      </c>
      <c r="S31" s="4">
        <v>494.26229999999998</v>
      </c>
      <c r="T31" s="4">
        <v>442.62295999999998</v>
      </c>
      <c r="U31" s="4">
        <v>376.22951999999998</v>
      </c>
      <c r="V31" s="4">
        <v>327.04919999999998</v>
      </c>
      <c r="W31" s="4">
        <v>295.08197000000001</v>
      </c>
      <c r="X31" s="4">
        <v>275.40985000000001</v>
      </c>
      <c r="Y31" s="4">
        <v>270.49180000000001</v>
      </c>
      <c r="Z31" s="4">
        <v>255.73769999999999</v>
      </c>
      <c r="AA31" s="4">
        <v>218.85246000000001</v>
      </c>
      <c r="AB31" s="4">
        <v>127.86884999999999</v>
      </c>
      <c r="AC31" s="4">
        <v>0</v>
      </c>
      <c r="AD31" s="3"/>
      <c r="AE31" s="3"/>
      <c r="AF31" s="3"/>
      <c r="AG31" s="3"/>
      <c r="AH31" s="3"/>
      <c r="AJ31" s="73"/>
      <c r="AL31" s="73"/>
    </row>
    <row r="32" spans="1:38" ht="15.95" customHeight="1" x14ac:dyDescent="0.2">
      <c r="A32" s="84" t="s">
        <v>12</v>
      </c>
      <c r="B32" s="85"/>
      <c r="C32" s="88" t="s">
        <v>29</v>
      </c>
      <c r="D32" s="88"/>
      <c r="E32" s="88"/>
      <c r="F32" s="69">
        <v>36</v>
      </c>
      <c r="G32" s="69">
        <v>28</v>
      </c>
      <c r="H32" s="69">
        <f t="shared" ref="H32" si="6">F32*F32*G32*0.001</f>
        <v>36.288000000000004</v>
      </c>
      <c r="I32" s="69">
        <v>46</v>
      </c>
      <c r="J32" s="69">
        <v>52</v>
      </c>
      <c r="K32" s="69">
        <v>14000</v>
      </c>
      <c r="L32" s="69">
        <v>7</v>
      </c>
      <c r="M32" s="69">
        <v>12</v>
      </c>
      <c r="N32" s="69">
        <v>13.2</v>
      </c>
      <c r="O32" s="69">
        <v>9.9600000000000009</v>
      </c>
      <c r="P32" s="69">
        <v>4.08</v>
      </c>
      <c r="Q32" s="8" t="s">
        <v>15</v>
      </c>
      <c r="R32" s="9">
        <v>0</v>
      </c>
      <c r="S32" s="9">
        <v>6.2305293333333328E-4</v>
      </c>
      <c r="T32" s="9">
        <v>1.3629283333333334E-3</v>
      </c>
      <c r="U32" s="9">
        <v>2.2196260000000002E-3</v>
      </c>
      <c r="V32" s="9">
        <v>2.8816198333333335E-3</v>
      </c>
      <c r="W32" s="9">
        <v>3.9719626666666662E-3</v>
      </c>
      <c r="X32" s="9">
        <v>4.4781933333333333E-3</v>
      </c>
      <c r="Y32" s="9">
        <v>5.1791275000000001E-3</v>
      </c>
      <c r="Z32" s="9">
        <v>6.658878333333334E-3</v>
      </c>
      <c r="AA32" s="11"/>
      <c r="AB32" s="11"/>
      <c r="AC32" s="11"/>
      <c r="AD32" s="11"/>
      <c r="AE32" s="11"/>
      <c r="AF32" s="11"/>
      <c r="AG32" s="11"/>
      <c r="AH32" s="11"/>
      <c r="AJ32" s="73">
        <v>5.2</v>
      </c>
      <c r="AL32" s="73">
        <v>24</v>
      </c>
    </row>
    <row r="33" spans="1:38" ht="15.95" customHeight="1" x14ac:dyDescent="0.2">
      <c r="A33" s="86"/>
      <c r="B33" s="87"/>
      <c r="C33" s="88"/>
      <c r="D33" s="88"/>
      <c r="E33" s="88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8" t="s">
        <v>16</v>
      </c>
      <c r="R33" s="10">
        <v>273.36446999999998</v>
      </c>
      <c r="S33" s="10">
        <v>259.3458</v>
      </c>
      <c r="T33" s="10">
        <v>215.88784999999999</v>
      </c>
      <c r="U33" s="10">
        <v>166.82243</v>
      </c>
      <c r="V33" s="10">
        <v>151.40187</v>
      </c>
      <c r="W33" s="10">
        <v>147.19626</v>
      </c>
      <c r="X33" s="10">
        <v>138.78505000000001</v>
      </c>
      <c r="Y33" s="10">
        <v>100.93458</v>
      </c>
      <c r="Z33" s="10">
        <v>0</v>
      </c>
      <c r="AA33" s="10"/>
      <c r="AB33" s="11"/>
      <c r="AC33" s="11"/>
      <c r="AD33" s="11"/>
      <c r="AE33" s="11"/>
      <c r="AF33" s="11"/>
      <c r="AG33" s="11"/>
      <c r="AH33" s="11"/>
      <c r="AJ33" s="73"/>
      <c r="AL33" s="73"/>
    </row>
    <row r="34" spans="1:38" ht="15.95" customHeight="1" x14ac:dyDescent="0.2">
      <c r="A34" s="79" t="s">
        <v>12</v>
      </c>
      <c r="B34" s="80"/>
      <c r="C34" s="83" t="s">
        <v>32</v>
      </c>
      <c r="D34" s="83"/>
      <c r="E34" s="83"/>
      <c r="F34" s="71">
        <v>38</v>
      </c>
      <c r="G34" s="71">
        <v>28</v>
      </c>
      <c r="H34" s="69">
        <f t="shared" ref="H34" si="7">F34*F34*G34*0.001</f>
        <v>40.432000000000002</v>
      </c>
      <c r="I34" s="71">
        <v>50</v>
      </c>
      <c r="J34" s="71">
        <v>54</v>
      </c>
      <c r="K34" s="71">
        <v>15900</v>
      </c>
      <c r="L34" s="71">
        <v>7</v>
      </c>
      <c r="M34" s="71">
        <v>12</v>
      </c>
      <c r="N34" s="71">
        <v>13.2</v>
      </c>
      <c r="O34" s="71">
        <v>9.86</v>
      </c>
      <c r="P34" s="71">
        <v>7.2</v>
      </c>
      <c r="Q34" s="2" t="s">
        <v>15</v>
      </c>
      <c r="R34" s="7">
        <v>0</v>
      </c>
      <c r="S34" s="7">
        <v>6.8332558333333328E-4</v>
      </c>
      <c r="T34" s="7">
        <v>1.2927078333333333E-3</v>
      </c>
      <c r="U34" s="7">
        <v>1.6847190000000001E-3</v>
      </c>
      <c r="V34" s="7">
        <v>2.290757E-3</v>
      </c>
      <c r="W34" s="7">
        <v>3.0684624999999998E-3</v>
      </c>
      <c r="X34" s="7">
        <v>3.9312586666666672E-3</v>
      </c>
      <c r="Y34" s="7">
        <v>5.3109150000000003E-3</v>
      </c>
      <c r="Z34" s="7">
        <v>6.1307941666666668E-3</v>
      </c>
      <c r="AA34" s="7">
        <v>6.6078961666666668E-3</v>
      </c>
      <c r="AB34" s="7">
        <v>7.4768229999999996E-3</v>
      </c>
      <c r="AC34" s="7">
        <v>8.6541573333333323E-3</v>
      </c>
      <c r="AD34" s="7">
        <v>9.4823966666666704E-3</v>
      </c>
      <c r="AE34" s="3"/>
      <c r="AF34" s="3"/>
      <c r="AG34" s="3"/>
      <c r="AH34" s="3"/>
      <c r="AJ34" s="73">
        <v>6.6</v>
      </c>
      <c r="AL34" s="73">
        <v>34</v>
      </c>
    </row>
    <row r="35" spans="1:38" ht="15.95" customHeight="1" x14ac:dyDescent="0.2">
      <c r="A35" s="81"/>
      <c r="B35" s="82"/>
      <c r="C35" s="83"/>
      <c r="D35" s="83"/>
      <c r="E35" s="83"/>
      <c r="F35" s="72"/>
      <c r="G35" s="72"/>
      <c r="H35" s="70"/>
      <c r="I35" s="72"/>
      <c r="J35" s="72"/>
      <c r="K35" s="72"/>
      <c r="L35" s="72"/>
      <c r="M35" s="72"/>
      <c r="N35" s="72"/>
      <c r="O35" s="72"/>
      <c r="P35" s="72"/>
      <c r="Q35" s="2" t="s">
        <v>16</v>
      </c>
      <c r="R35" s="4">
        <v>315.21737999999999</v>
      </c>
      <c r="S35" s="4">
        <v>289.21008</v>
      </c>
      <c r="T35" s="4">
        <v>254.49306999999999</v>
      </c>
      <c r="U35" s="4">
        <v>230.62219999999999</v>
      </c>
      <c r="V35" s="4">
        <v>215.47038000000001</v>
      </c>
      <c r="W35" s="4">
        <v>204.68514999999999</v>
      </c>
      <c r="X35" s="4">
        <v>200.43102999999999</v>
      </c>
      <c r="Y35" s="4">
        <v>198.40703999999999</v>
      </c>
      <c r="Z35" s="4">
        <v>193.06128000000001</v>
      </c>
      <c r="AA35" s="4">
        <v>175.72150999999999</v>
      </c>
      <c r="AB35" s="4">
        <v>135.59782000000001</v>
      </c>
      <c r="AC35" s="4">
        <v>56.3765</v>
      </c>
      <c r="AD35" s="4">
        <v>0</v>
      </c>
      <c r="AE35" s="3"/>
      <c r="AF35" s="3"/>
      <c r="AG35" s="3"/>
      <c r="AH35" s="3"/>
      <c r="AJ35" s="73"/>
      <c r="AL35" s="73"/>
    </row>
    <row r="36" spans="1:38" ht="15.95" customHeight="1" x14ac:dyDescent="0.2">
      <c r="A36" s="84" t="s">
        <v>12</v>
      </c>
      <c r="B36" s="85"/>
      <c r="C36" s="88" t="s">
        <v>33</v>
      </c>
      <c r="D36" s="88"/>
      <c r="E36" s="88"/>
      <c r="F36" s="69">
        <v>38</v>
      </c>
      <c r="G36" s="69">
        <v>28</v>
      </c>
      <c r="H36" s="69">
        <f t="shared" ref="H36" si="8">F36*F36*G36*0.001</f>
        <v>40.432000000000002</v>
      </c>
      <c r="I36" s="69">
        <v>50</v>
      </c>
      <c r="J36" s="69">
        <v>43</v>
      </c>
      <c r="K36" s="69">
        <v>10500</v>
      </c>
      <c r="L36" s="69">
        <v>4.5</v>
      </c>
      <c r="M36" s="69">
        <v>12</v>
      </c>
      <c r="N36" s="69">
        <v>13.2</v>
      </c>
      <c r="O36" s="69">
        <v>7.98</v>
      </c>
      <c r="P36" s="69">
        <v>2.52</v>
      </c>
      <c r="Q36" s="8" t="s">
        <v>15</v>
      </c>
      <c r="R36" s="29">
        <v>0</v>
      </c>
      <c r="S36" s="29">
        <v>4.3537414999999998E-4</v>
      </c>
      <c r="T36" s="29">
        <v>8.1632650000000009E-4</v>
      </c>
      <c r="U36" s="29">
        <v>1.2517006666666667E-3</v>
      </c>
      <c r="V36" s="29">
        <v>1.5782313333333332E-3</v>
      </c>
      <c r="W36" s="29">
        <v>1.9591836666666669E-3</v>
      </c>
      <c r="X36" s="29">
        <v>2.5578229999999999E-3</v>
      </c>
      <c r="Y36" s="29">
        <v>3.3197278333333335E-3</v>
      </c>
      <c r="Z36" s="29">
        <v>3.8911563333333334E-3</v>
      </c>
      <c r="AA36" s="29">
        <v>4.3537413333333327E-3</v>
      </c>
      <c r="AB36" s="29">
        <v>4.7891154999999998E-3</v>
      </c>
      <c r="AC36" s="29">
        <v>5.3333333333333332E-3</v>
      </c>
      <c r="AD36" s="29">
        <v>6.1224490000000003E-3</v>
      </c>
      <c r="AE36" s="11"/>
      <c r="AF36" s="11"/>
      <c r="AG36" s="11"/>
      <c r="AH36" s="11"/>
      <c r="AJ36" s="73">
        <v>4.3</v>
      </c>
      <c r="AL36" s="73">
        <v>22</v>
      </c>
    </row>
    <row r="37" spans="1:38" ht="15.95" customHeight="1" x14ac:dyDescent="0.2">
      <c r="A37" s="86"/>
      <c r="B37" s="87"/>
      <c r="C37" s="88"/>
      <c r="D37" s="88"/>
      <c r="E37" s="88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8" t="s">
        <v>16</v>
      </c>
      <c r="R37" s="10">
        <v>130.94263000000001</v>
      </c>
      <c r="S37" s="10">
        <v>122.33607000000001</v>
      </c>
      <c r="T37" s="10">
        <v>106.96722</v>
      </c>
      <c r="U37" s="10">
        <v>89.754099999999994</v>
      </c>
      <c r="V37" s="10">
        <v>81.762299999999996</v>
      </c>
      <c r="W37" s="10">
        <v>76.844260000000006</v>
      </c>
      <c r="X37" s="10">
        <v>75.614750000000001</v>
      </c>
      <c r="Y37" s="10">
        <v>76.844260000000006</v>
      </c>
      <c r="Z37" s="10">
        <v>76.844260000000006</v>
      </c>
      <c r="AA37" s="10">
        <v>71.926230000000004</v>
      </c>
      <c r="AB37" s="10">
        <v>59.631149999999998</v>
      </c>
      <c r="AC37" s="10">
        <v>36.270493000000002</v>
      </c>
      <c r="AD37" s="10">
        <v>0</v>
      </c>
      <c r="AE37" s="11"/>
      <c r="AF37" s="11"/>
      <c r="AG37" s="11"/>
      <c r="AH37" s="11"/>
      <c r="AJ37" s="73"/>
      <c r="AL37" s="73"/>
    </row>
    <row r="38" spans="1:38" ht="15.95" customHeight="1" x14ac:dyDescent="0.2">
      <c r="A38" s="79" t="s">
        <v>12</v>
      </c>
      <c r="B38" s="80"/>
      <c r="C38" s="83" t="s">
        <v>34</v>
      </c>
      <c r="D38" s="83"/>
      <c r="E38" s="83"/>
      <c r="F38" s="71">
        <v>52</v>
      </c>
      <c r="G38" s="71">
        <v>15</v>
      </c>
      <c r="H38" s="69">
        <f t="shared" ref="H38" si="9">F38*F38*G38*0.001</f>
        <v>40.56</v>
      </c>
      <c r="I38" s="71">
        <v>55</v>
      </c>
      <c r="J38" s="71">
        <v>27</v>
      </c>
      <c r="K38" s="71">
        <v>4600</v>
      </c>
      <c r="L38" s="71">
        <v>7</v>
      </c>
      <c r="M38" s="71">
        <v>12</v>
      </c>
      <c r="N38" s="71">
        <v>13.8</v>
      </c>
      <c r="O38" s="71">
        <v>6.69</v>
      </c>
      <c r="P38" s="71">
        <v>1.2</v>
      </c>
      <c r="Q38" s="2" t="s">
        <v>15</v>
      </c>
      <c r="R38" s="7">
        <v>0</v>
      </c>
      <c r="S38" s="7">
        <v>3.9215686666666666E-4</v>
      </c>
      <c r="T38" s="7">
        <v>1E-3</v>
      </c>
      <c r="U38" s="7">
        <v>1.3333333333333333E-3</v>
      </c>
      <c r="V38" s="7">
        <v>1.5882353333333333E-3</v>
      </c>
      <c r="W38" s="7">
        <v>1.7254901666666667E-3</v>
      </c>
      <c r="X38" s="7">
        <v>1.9215686666666668E-3</v>
      </c>
      <c r="Y38" s="7">
        <v>2.4509804999999999E-3</v>
      </c>
      <c r="Z38" s="7">
        <v>2.9019606666666666E-3</v>
      </c>
      <c r="AA38" s="7">
        <v>3.2941176666666668E-3</v>
      </c>
      <c r="AB38" s="7">
        <v>3.784313833333333E-3</v>
      </c>
      <c r="AC38" s="7">
        <v>4.2352939999999997E-3</v>
      </c>
      <c r="AD38" s="3"/>
      <c r="AE38" s="3"/>
      <c r="AF38" s="3"/>
      <c r="AG38" s="3"/>
      <c r="AH38" s="3"/>
      <c r="AJ38" s="73">
        <v>1.6</v>
      </c>
      <c r="AL38" s="73">
        <v>15.3</v>
      </c>
    </row>
    <row r="39" spans="1:38" ht="15.95" customHeight="1" x14ac:dyDescent="0.2">
      <c r="A39" s="81"/>
      <c r="B39" s="82"/>
      <c r="C39" s="83"/>
      <c r="D39" s="83"/>
      <c r="E39" s="83"/>
      <c r="F39" s="72"/>
      <c r="G39" s="72"/>
      <c r="H39" s="70"/>
      <c r="I39" s="72"/>
      <c r="J39" s="72"/>
      <c r="K39" s="72"/>
      <c r="L39" s="72"/>
      <c r="M39" s="72"/>
      <c r="N39" s="72"/>
      <c r="O39" s="72"/>
      <c r="P39" s="72"/>
      <c r="Q39" s="2" t="s">
        <v>16</v>
      </c>
      <c r="R39" s="4">
        <v>31.378299999999999</v>
      </c>
      <c r="S39" s="4">
        <v>28.005865</v>
      </c>
      <c r="T39" s="4">
        <v>22.287389999999998</v>
      </c>
      <c r="U39" s="4">
        <v>17.888563000000001</v>
      </c>
      <c r="V39" s="4">
        <v>12.609971</v>
      </c>
      <c r="W39" s="4">
        <v>10.850440000000001</v>
      </c>
      <c r="X39" s="4">
        <v>10.117302</v>
      </c>
      <c r="Y39" s="4">
        <v>10.117302</v>
      </c>
      <c r="Z39" s="4">
        <v>9.5307919999999999</v>
      </c>
      <c r="AA39" s="4">
        <v>8.2111435000000004</v>
      </c>
      <c r="AB39" s="4">
        <v>5.1319647000000002</v>
      </c>
      <c r="AC39" s="4">
        <v>0</v>
      </c>
      <c r="AD39" s="3"/>
      <c r="AE39" s="3"/>
      <c r="AF39" s="3"/>
      <c r="AG39" s="3"/>
      <c r="AH39" s="3"/>
      <c r="AJ39" s="73"/>
      <c r="AL39" s="73"/>
    </row>
    <row r="40" spans="1:38" ht="15.95" customHeight="1" x14ac:dyDescent="0.2">
      <c r="A40" s="84" t="s">
        <v>12</v>
      </c>
      <c r="B40" s="85"/>
      <c r="C40" s="88" t="s">
        <v>35</v>
      </c>
      <c r="D40" s="88"/>
      <c r="E40" s="88"/>
      <c r="F40" s="69">
        <v>52</v>
      </c>
      <c r="G40" s="69">
        <v>15</v>
      </c>
      <c r="H40" s="69">
        <f t="shared" ref="H40" si="10">F40*F40*G40*0.001</f>
        <v>40.56</v>
      </c>
      <c r="I40" s="69">
        <v>55</v>
      </c>
      <c r="J40" s="69">
        <v>36</v>
      </c>
      <c r="K40" s="69">
        <v>6800</v>
      </c>
      <c r="L40" s="69">
        <v>14</v>
      </c>
      <c r="M40" s="69">
        <v>24</v>
      </c>
      <c r="N40" s="69">
        <v>27.6</v>
      </c>
      <c r="O40" s="69">
        <v>6.09</v>
      </c>
      <c r="P40" s="69">
        <v>2.64</v>
      </c>
      <c r="Q40" s="8" t="s">
        <v>15</v>
      </c>
      <c r="R40" s="29">
        <v>0</v>
      </c>
      <c r="S40" s="29">
        <v>8.2949306666666659E-4</v>
      </c>
      <c r="T40" s="29">
        <v>1.6282641666666667E-3</v>
      </c>
      <c r="U40" s="29">
        <v>2.2427034999999997E-3</v>
      </c>
      <c r="V40" s="29">
        <v>2.4577573333333332E-3</v>
      </c>
      <c r="W40" s="29">
        <v>2.7035330000000002E-3</v>
      </c>
      <c r="X40" s="29">
        <v>3.1643623333333331E-3</v>
      </c>
      <c r="Y40" s="29">
        <v>3.7788018333333334E-3</v>
      </c>
      <c r="Z40" s="29">
        <v>4.3010749999999997E-3</v>
      </c>
      <c r="AA40" s="29">
        <v>4.9462363333333337E-3</v>
      </c>
      <c r="AB40" s="29">
        <v>5.5606758333333331E-3</v>
      </c>
      <c r="AC40" s="29">
        <v>6.2058370000000005E-3</v>
      </c>
      <c r="AD40" s="11"/>
      <c r="AE40" s="11"/>
      <c r="AF40" s="11"/>
      <c r="AG40" s="11"/>
      <c r="AH40" s="11"/>
      <c r="AJ40" s="73">
        <v>2.2999999999999998</v>
      </c>
      <c r="AL40" s="73">
        <v>22.4</v>
      </c>
    </row>
    <row r="41" spans="1:38" ht="15.95" customHeight="1" x14ac:dyDescent="0.2">
      <c r="A41" s="86"/>
      <c r="B41" s="87"/>
      <c r="C41" s="88"/>
      <c r="D41" s="88"/>
      <c r="E41" s="88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8" t="s">
        <v>16</v>
      </c>
      <c r="R41" s="10">
        <v>69.446640000000002</v>
      </c>
      <c r="S41" s="10">
        <v>59.209488</v>
      </c>
      <c r="T41" s="10">
        <v>45.928851999999999</v>
      </c>
      <c r="U41" s="10">
        <v>32.094859999999997</v>
      </c>
      <c r="V41" s="10">
        <v>25.177866000000002</v>
      </c>
      <c r="W41" s="10">
        <v>22.411068</v>
      </c>
      <c r="X41" s="10">
        <v>21.857707999999999</v>
      </c>
      <c r="Y41" s="10">
        <v>21.857707999999999</v>
      </c>
      <c r="Z41" s="10">
        <v>20.750988</v>
      </c>
      <c r="AA41" s="10">
        <v>17.154150000000001</v>
      </c>
      <c r="AB41" s="10">
        <v>9.9604739999999996</v>
      </c>
      <c r="AC41" s="10">
        <v>0</v>
      </c>
      <c r="AD41" s="11"/>
      <c r="AE41" s="11"/>
      <c r="AF41" s="11"/>
      <c r="AG41" s="11"/>
      <c r="AH41" s="11"/>
      <c r="AJ41" s="73"/>
      <c r="AL41" s="73"/>
    </row>
    <row r="42" spans="1:38" ht="15.95" customHeight="1" x14ac:dyDescent="0.2">
      <c r="A42" s="79" t="s">
        <v>12</v>
      </c>
      <c r="B42" s="80"/>
      <c r="C42" s="83" t="s">
        <v>36</v>
      </c>
      <c r="D42" s="83"/>
      <c r="E42" s="83"/>
      <c r="F42" s="71">
        <v>60</v>
      </c>
      <c r="G42" s="71">
        <v>25</v>
      </c>
      <c r="H42" s="69">
        <f t="shared" ref="H42" si="11">F42*F42*G42*0.001</f>
        <v>90</v>
      </c>
      <c r="I42" s="71">
        <v>90</v>
      </c>
      <c r="J42" s="71">
        <v>53</v>
      </c>
      <c r="K42" s="71">
        <v>11000</v>
      </c>
      <c r="L42" s="71">
        <v>10.199999999999999</v>
      </c>
      <c r="M42" s="71">
        <v>12</v>
      </c>
      <c r="N42" s="71">
        <v>13.8</v>
      </c>
      <c r="O42" s="71">
        <v>16.84</v>
      </c>
      <c r="P42" s="71">
        <v>8.0399999999999991</v>
      </c>
      <c r="Q42" s="2" t="s">
        <v>15</v>
      </c>
      <c r="R42" s="6">
        <v>0</v>
      </c>
      <c r="S42" s="6">
        <v>2.5249966666666666E-3</v>
      </c>
      <c r="T42" s="6">
        <v>3.8825366666666665E-3</v>
      </c>
      <c r="U42" s="6">
        <v>5.8197791666666663E-3</v>
      </c>
      <c r="V42" s="6">
        <v>7.2749866666666661E-3</v>
      </c>
      <c r="W42" s="6">
        <v>8.6374273333333328E-3</v>
      </c>
      <c r="X42" s="6">
        <v>9.9025516666666671E-3</v>
      </c>
      <c r="Y42" s="6">
        <v>1.1065806666666667E-2</v>
      </c>
      <c r="Z42" s="6">
        <v>1.2807015499999999E-2</v>
      </c>
      <c r="AA42" s="6">
        <v>1.5127575000000001E-2</v>
      </c>
      <c r="AB42" s="6">
        <v>1.7258401666666666E-2</v>
      </c>
      <c r="AC42" s="6">
        <v>2.0170566666666667E-2</v>
      </c>
      <c r="AD42" s="6">
        <v>2.3188101666666669E-2</v>
      </c>
      <c r="AE42" s="3"/>
      <c r="AF42" s="3"/>
      <c r="AG42" s="3"/>
      <c r="AH42" s="3"/>
      <c r="AJ42" s="73">
        <v>6.5</v>
      </c>
      <c r="AL42" s="73">
        <v>84</v>
      </c>
    </row>
    <row r="43" spans="1:38" ht="15.95" customHeight="1" x14ac:dyDescent="0.2">
      <c r="A43" s="81"/>
      <c r="B43" s="82"/>
      <c r="C43" s="83"/>
      <c r="D43" s="83"/>
      <c r="E43" s="83"/>
      <c r="F43" s="72"/>
      <c r="G43" s="72"/>
      <c r="H43" s="70"/>
      <c r="I43" s="72"/>
      <c r="J43" s="72"/>
      <c r="K43" s="72"/>
      <c r="L43" s="72"/>
      <c r="M43" s="72"/>
      <c r="N43" s="72"/>
      <c r="O43" s="72"/>
      <c r="P43" s="72"/>
      <c r="Q43" s="2" t="s">
        <v>16</v>
      </c>
      <c r="R43" s="4">
        <v>298.63760000000002</v>
      </c>
      <c r="S43" s="4">
        <v>260.59708000000001</v>
      </c>
      <c r="T43" s="4">
        <v>245.39350999999999</v>
      </c>
      <c r="U43" s="4">
        <v>230.21364</v>
      </c>
      <c r="V43" s="4">
        <v>211.74426</v>
      </c>
      <c r="W43" s="4">
        <v>181.28184999999999</v>
      </c>
      <c r="X43" s="4">
        <v>152.99529999999999</v>
      </c>
      <c r="Y43" s="4">
        <v>141.05359000000001</v>
      </c>
      <c r="Z43" s="4">
        <v>134.58516</v>
      </c>
      <c r="AA43" s="4">
        <v>129.23034999999999</v>
      </c>
      <c r="AB43" s="4">
        <v>112.968445</v>
      </c>
      <c r="AC43" s="4">
        <v>70.580110000000005</v>
      </c>
      <c r="AD43" s="4">
        <v>0</v>
      </c>
      <c r="AE43" s="3"/>
      <c r="AF43" s="3"/>
      <c r="AG43" s="3"/>
      <c r="AH43" s="3"/>
      <c r="AJ43" s="73"/>
      <c r="AL43" s="73"/>
    </row>
    <row r="44" spans="1:38" ht="15.95" customHeight="1" x14ac:dyDescent="0.2">
      <c r="A44" s="84" t="s">
        <v>12</v>
      </c>
      <c r="B44" s="85"/>
      <c r="C44" s="88" t="s">
        <v>37</v>
      </c>
      <c r="D44" s="88"/>
      <c r="E44" s="88"/>
      <c r="F44" s="69">
        <v>60</v>
      </c>
      <c r="G44" s="69">
        <v>25</v>
      </c>
      <c r="H44" s="69">
        <f t="shared" ref="H44" si="12">F44*F44*G44*0.001</f>
        <v>90</v>
      </c>
      <c r="I44" s="69">
        <v>90</v>
      </c>
      <c r="J44" s="69">
        <v>49</v>
      </c>
      <c r="K44" s="69">
        <v>9500</v>
      </c>
      <c r="L44" s="69">
        <v>10.199999999999999</v>
      </c>
      <c r="M44" s="69">
        <v>12</v>
      </c>
      <c r="N44" s="69">
        <v>13.8</v>
      </c>
      <c r="O44" s="69">
        <v>12.06</v>
      </c>
      <c r="P44" s="69">
        <v>6</v>
      </c>
      <c r="Q44" s="8" t="s">
        <v>15</v>
      </c>
      <c r="R44" s="9">
        <v>0</v>
      </c>
      <c r="S44" s="9">
        <v>2.0725883333333334E-3</v>
      </c>
      <c r="T44" s="9">
        <v>2.7411651666666664E-3</v>
      </c>
      <c r="U44" s="9">
        <v>3.4097419999999999E-3</v>
      </c>
      <c r="V44" s="9">
        <v>4.8806111666666674E-3</v>
      </c>
      <c r="W44" s="9">
        <v>5.7497610000000008E-3</v>
      </c>
      <c r="X44" s="9">
        <v>6.7526266666666666E-3</v>
      </c>
      <c r="Y44" s="9">
        <v>8.2234958333333337E-3</v>
      </c>
      <c r="Z44" s="9">
        <v>9.493791666666666E-3</v>
      </c>
      <c r="AA44" s="9">
        <v>1.0897803333333334E-2</v>
      </c>
      <c r="AB44" s="9">
        <v>1.2569245666666668E-2</v>
      </c>
      <c r="AC44" s="9">
        <v>1.3839541666666667E-2</v>
      </c>
      <c r="AD44" s="9">
        <v>1.6446991666666667E-2</v>
      </c>
      <c r="AE44" s="9">
        <v>1.7717288333333334E-2</v>
      </c>
      <c r="AF44" s="9">
        <v>2.0191021666666666E-2</v>
      </c>
      <c r="AG44" s="11"/>
      <c r="AH44" s="11"/>
      <c r="AJ44" s="73">
        <v>5.6</v>
      </c>
      <c r="AL44" s="73">
        <v>73</v>
      </c>
    </row>
    <row r="45" spans="1:38" ht="15.95" customHeight="1" x14ac:dyDescent="0.2">
      <c r="A45" s="86"/>
      <c r="B45" s="87"/>
      <c r="C45" s="88"/>
      <c r="D45" s="88"/>
      <c r="E45" s="88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8" t="s">
        <v>16</v>
      </c>
      <c r="R45" s="10">
        <v>223.0077</v>
      </c>
      <c r="S45" s="10">
        <v>196.65809999999999</v>
      </c>
      <c r="T45" s="10">
        <v>188.30333999999999</v>
      </c>
      <c r="U45" s="10">
        <v>182.51929000000001</v>
      </c>
      <c r="V45" s="10">
        <v>174.16452000000001</v>
      </c>
      <c r="W45" s="10">
        <v>166.45244</v>
      </c>
      <c r="X45" s="10">
        <v>151.67094</v>
      </c>
      <c r="Y45" s="10">
        <v>120.17995000000001</v>
      </c>
      <c r="Z45" s="10">
        <v>106.04113</v>
      </c>
      <c r="AA45" s="10">
        <v>100.25707</v>
      </c>
      <c r="AB45" s="10">
        <v>98.329049999999995</v>
      </c>
      <c r="AC45" s="10">
        <v>93.187659999999994</v>
      </c>
      <c r="AD45" s="10">
        <v>68.123390000000001</v>
      </c>
      <c r="AE45" s="10">
        <v>50.771210000000004</v>
      </c>
      <c r="AF45" s="10">
        <v>0</v>
      </c>
      <c r="AG45" s="11"/>
      <c r="AH45" s="11"/>
      <c r="AJ45" s="73"/>
      <c r="AL45" s="73"/>
    </row>
    <row r="46" spans="1:38" ht="15.95" customHeight="1" x14ac:dyDescent="0.2">
      <c r="A46" s="79" t="s">
        <v>12</v>
      </c>
      <c r="B46" s="80"/>
      <c r="C46" s="83" t="s">
        <v>38</v>
      </c>
      <c r="D46" s="83"/>
      <c r="E46" s="83"/>
      <c r="F46" s="71">
        <v>60</v>
      </c>
      <c r="G46" s="71">
        <v>25</v>
      </c>
      <c r="H46" s="69">
        <f t="shared" ref="H46" si="13">F46*F46*G46*0.001</f>
        <v>90</v>
      </c>
      <c r="I46" s="71">
        <v>90</v>
      </c>
      <c r="J46" s="71">
        <v>53</v>
      </c>
      <c r="K46" s="71">
        <v>11000</v>
      </c>
      <c r="L46" s="71">
        <v>20.399999999999999</v>
      </c>
      <c r="M46" s="71">
        <v>24</v>
      </c>
      <c r="N46" s="71">
        <v>27.6</v>
      </c>
      <c r="O46" s="71">
        <v>17.41</v>
      </c>
      <c r="P46" s="71">
        <v>8.16</v>
      </c>
      <c r="Q46" s="2" t="s">
        <v>15</v>
      </c>
      <c r="R46" s="6">
        <v>0</v>
      </c>
      <c r="S46" s="6">
        <v>2.5249966666666666E-3</v>
      </c>
      <c r="T46" s="6">
        <v>3.8825366666666665E-3</v>
      </c>
      <c r="U46" s="6">
        <v>5.8197791666666663E-3</v>
      </c>
      <c r="V46" s="6">
        <v>7.2749866666666661E-3</v>
      </c>
      <c r="W46" s="6">
        <v>8.6374273333333328E-3</v>
      </c>
      <c r="X46" s="6">
        <v>9.9025516666666671E-3</v>
      </c>
      <c r="Y46" s="6">
        <v>1.1065806666666667E-2</v>
      </c>
      <c r="Z46" s="6">
        <v>1.2807015499999999E-2</v>
      </c>
      <c r="AA46" s="6">
        <v>1.5127575000000001E-2</v>
      </c>
      <c r="AB46" s="6">
        <v>1.7258401666666666E-2</v>
      </c>
      <c r="AC46" s="6">
        <v>2.0170566666666667E-2</v>
      </c>
      <c r="AD46" s="6">
        <v>2.3188101666666669E-2</v>
      </c>
      <c r="AE46" s="3"/>
      <c r="AF46" s="3"/>
      <c r="AG46" s="3"/>
      <c r="AH46" s="3"/>
      <c r="AJ46" s="73">
        <v>6.5</v>
      </c>
      <c r="AL46" s="73">
        <v>84</v>
      </c>
    </row>
    <row r="47" spans="1:38" ht="15.95" customHeight="1" x14ac:dyDescent="0.2">
      <c r="A47" s="81"/>
      <c r="B47" s="82"/>
      <c r="C47" s="83"/>
      <c r="D47" s="83"/>
      <c r="E47" s="83"/>
      <c r="F47" s="72"/>
      <c r="G47" s="72"/>
      <c r="H47" s="70"/>
      <c r="I47" s="72"/>
      <c r="J47" s="72"/>
      <c r="K47" s="72"/>
      <c r="L47" s="72"/>
      <c r="M47" s="72"/>
      <c r="N47" s="72"/>
      <c r="O47" s="72"/>
      <c r="P47" s="72"/>
      <c r="Q47" s="2" t="s">
        <v>16</v>
      </c>
      <c r="R47" s="4">
        <v>298.63760000000002</v>
      </c>
      <c r="S47" s="4">
        <v>260.59708000000001</v>
      </c>
      <c r="T47" s="4">
        <v>245.39350999999999</v>
      </c>
      <c r="U47" s="4">
        <v>230.21364</v>
      </c>
      <c r="V47" s="4">
        <v>211.74426</v>
      </c>
      <c r="W47" s="4">
        <v>181.28184999999999</v>
      </c>
      <c r="X47" s="4">
        <v>152.99529999999999</v>
      </c>
      <c r="Y47" s="4">
        <v>141.05359000000001</v>
      </c>
      <c r="Z47" s="4">
        <v>134.58516</v>
      </c>
      <c r="AA47" s="4">
        <v>129.23034999999999</v>
      </c>
      <c r="AB47" s="4">
        <v>112.968445</v>
      </c>
      <c r="AC47" s="4">
        <v>70.580110000000005</v>
      </c>
      <c r="AD47" s="4">
        <v>0</v>
      </c>
      <c r="AE47" s="3"/>
      <c r="AF47" s="3"/>
      <c r="AG47" s="3"/>
      <c r="AH47" s="3"/>
      <c r="AJ47" s="73"/>
      <c r="AL47" s="73"/>
    </row>
    <row r="48" spans="1:38" ht="15.95" customHeight="1" x14ac:dyDescent="0.2">
      <c r="A48" s="84" t="s">
        <v>12</v>
      </c>
      <c r="B48" s="85"/>
      <c r="C48" s="88" t="s">
        <v>39</v>
      </c>
      <c r="D48" s="88"/>
      <c r="E48" s="88"/>
      <c r="F48" s="69">
        <v>60</v>
      </c>
      <c r="G48" s="69">
        <v>25</v>
      </c>
      <c r="H48" s="69">
        <f t="shared" ref="H48" si="14">F48*F48*G48*0.001</f>
        <v>90</v>
      </c>
      <c r="I48" s="69">
        <v>90</v>
      </c>
      <c r="J48" s="69">
        <v>49</v>
      </c>
      <c r="K48" s="69">
        <v>9500</v>
      </c>
      <c r="L48" s="69">
        <v>20.399999999999999</v>
      </c>
      <c r="M48" s="69">
        <v>24</v>
      </c>
      <c r="N48" s="69">
        <v>27.6</v>
      </c>
      <c r="O48" s="69">
        <v>12.46</v>
      </c>
      <c r="P48" s="69">
        <v>6</v>
      </c>
      <c r="Q48" s="8" t="s">
        <v>15</v>
      </c>
      <c r="R48" s="9">
        <v>0</v>
      </c>
      <c r="S48" s="9">
        <v>2.0725883333333334E-3</v>
      </c>
      <c r="T48" s="9">
        <v>2.7411651666666664E-3</v>
      </c>
      <c r="U48" s="9">
        <v>3.4097419999999999E-3</v>
      </c>
      <c r="V48" s="9">
        <v>4.8806111666666674E-3</v>
      </c>
      <c r="W48" s="9">
        <v>5.7497610000000008E-3</v>
      </c>
      <c r="X48" s="9">
        <v>6.7526266666666666E-3</v>
      </c>
      <c r="Y48" s="9">
        <v>8.2234958333333337E-3</v>
      </c>
      <c r="Z48" s="9">
        <v>9.493791666666666E-3</v>
      </c>
      <c r="AA48" s="9">
        <v>1.0897803333333334E-2</v>
      </c>
      <c r="AB48" s="9">
        <v>1.2569245666666668E-2</v>
      </c>
      <c r="AC48" s="9">
        <v>1.3839541666666667E-2</v>
      </c>
      <c r="AD48" s="9">
        <v>1.6446991666666667E-2</v>
      </c>
      <c r="AE48" s="9">
        <v>1.7717288333333334E-2</v>
      </c>
      <c r="AF48" s="9">
        <v>2.0191021666666666E-2</v>
      </c>
      <c r="AG48" s="11"/>
      <c r="AH48" s="11"/>
      <c r="AJ48" s="73">
        <v>5.6</v>
      </c>
      <c r="AL48" s="73">
        <v>73</v>
      </c>
    </row>
    <row r="49" spans="1:38" ht="15.95" customHeight="1" x14ac:dyDescent="0.2">
      <c r="A49" s="86"/>
      <c r="B49" s="87"/>
      <c r="C49" s="88"/>
      <c r="D49" s="88"/>
      <c r="E49" s="88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8" t="s">
        <v>16</v>
      </c>
      <c r="R49" s="10">
        <v>223.0077</v>
      </c>
      <c r="S49" s="10">
        <v>196.65809999999999</v>
      </c>
      <c r="T49" s="10">
        <v>188.30333999999999</v>
      </c>
      <c r="U49" s="10">
        <v>182.51929000000001</v>
      </c>
      <c r="V49" s="10">
        <v>174.16452000000001</v>
      </c>
      <c r="W49" s="10">
        <v>166.45244</v>
      </c>
      <c r="X49" s="10">
        <v>151.67094</v>
      </c>
      <c r="Y49" s="10">
        <v>120.17995000000001</v>
      </c>
      <c r="Z49" s="10">
        <v>106.04113</v>
      </c>
      <c r="AA49" s="10">
        <v>100.25707</v>
      </c>
      <c r="AB49" s="10">
        <v>98.329049999999995</v>
      </c>
      <c r="AC49" s="10">
        <v>93.187659999999994</v>
      </c>
      <c r="AD49" s="10">
        <v>68.123390000000001</v>
      </c>
      <c r="AE49" s="10">
        <v>50.771210000000004</v>
      </c>
      <c r="AF49" s="10">
        <v>0</v>
      </c>
      <c r="AG49" s="11"/>
      <c r="AH49" s="11"/>
      <c r="AJ49" s="73"/>
      <c r="AL49" s="73"/>
    </row>
    <row r="50" spans="1:38" ht="15.95" customHeight="1" x14ac:dyDescent="0.2">
      <c r="A50" s="79" t="s">
        <v>12</v>
      </c>
      <c r="B50" s="80"/>
      <c r="C50" s="83" t="s">
        <v>42</v>
      </c>
      <c r="D50" s="83"/>
      <c r="E50" s="83"/>
      <c r="F50" s="71">
        <v>40</v>
      </c>
      <c r="G50" s="71">
        <v>20</v>
      </c>
      <c r="H50" s="69">
        <f t="shared" ref="H50" si="15">F50*F50*G50*0.001</f>
        <v>32</v>
      </c>
      <c r="I50" s="71">
        <v>45</v>
      </c>
      <c r="J50" s="71">
        <v>42</v>
      </c>
      <c r="K50" s="71">
        <v>11000</v>
      </c>
      <c r="L50" s="71">
        <v>12</v>
      </c>
      <c r="M50" s="71">
        <v>24</v>
      </c>
      <c r="N50" s="71">
        <v>27.6</v>
      </c>
      <c r="O50" s="71">
        <v>8.9499999999999993</v>
      </c>
      <c r="P50" s="71">
        <v>3.12</v>
      </c>
      <c r="Q50" s="2" t="s">
        <v>15</v>
      </c>
      <c r="R50" s="6">
        <v>0</v>
      </c>
      <c r="S50" s="6">
        <v>3.6764706666666668E-4</v>
      </c>
      <c r="T50" s="6">
        <v>9.3137255000000005E-4</v>
      </c>
      <c r="U50" s="6">
        <v>1.4950980666666666E-3</v>
      </c>
      <c r="V50" s="6">
        <v>1.9607843333333333E-3</v>
      </c>
      <c r="W50" s="6">
        <v>2.2794116666666666E-3</v>
      </c>
      <c r="X50" s="6">
        <v>2.5735293333333333E-3</v>
      </c>
      <c r="Y50" s="6">
        <v>2.941176666666667E-3</v>
      </c>
      <c r="Z50" s="6">
        <v>3.4803921666666667E-3</v>
      </c>
      <c r="AA50" s="6">
        <v>4.1421566666666665E-3</v>
      </c>
      <c r="AB50" s="6">
        <v>4.7549020000000001E-3</v>
      </c>
      <c r="AC50" s="6">
        <v>5.1470588333333333E-3</v>
      </c>
      <c r="AD50" s="3"/>
      <c r="AE50" s="3"/>
      <c r="AF50" s="3"/>
      <c r="AG50" s="3"/>
      <c r="AH50" s="3"/>
      <c r="AJ50" s="73">
        <v>3.5</v>
      </c>
      <c r="AL50" s="73">
        <v>18.5</v>
      </c>
    </row>
    <row r="51" spans="1:38" ht="15.95" customHeight="1" x14ac:dyDescent="0.2">
      <c r="A51" s="81"/>
      <c r="B51" s="82"/>
      <c r="C51" s="83"/>
      <c r="D51" s="83"/>
      <c r="E51" s="83"/>
      <c r="F51" s="72"/>
      <c r="G51" s="72"/>
      <c r="H51" s="70"/>
      <c r="I51" s="72"/>
      <c r="J51" s="72"/>
      <c r="K51" s="72"/>
      <c r="L51" s="72"/>
      <c r="M51" s="72"/>
      <c r="N51" s="72"/>
      <c r="O51" s="72"/>
      <c r="P51" s="72"/>
      <c r="Q51" s="2" t="s">
        <v>16</v>
      </c>
      <c r="R51" s="4">
        <v>125.17906000000001</v>
      </c>
      <c r="S51" s="4">
        <v>118.56749000000001</v>
      </c>
      <c r="T51" s="4">
        <v>102.25896</v>
      </c>
      <c r="U51" s="4">
        <v>79.779619999999994</v>
      </c>
      <c r="V51" s="4">
        <v>59.063361999999998</v>
      </c>
      <c r="W51" s="4">
        <v>44.517906000000004</v>
      </c>
      <c r="X51" s="4">
        <v>38.347107000000001</v>
      </c>
      <c r="Y51" s="4">
        <v>34.380164999999998</v>
      </c>
      <c r="Z51" s="4">
        <v>31.735537000000001</v>
      </c>
      <c r="AA51" s="4">
        <v>25.123965999999999</v>
      </c>
      <c r="AB51" s="4">
        <v>12.78237</v>
      </c>
      <c r="AC51" s="4">
        <v>0</v>
      </c>
      <c r="AD51" s="3"/>
      <c r="AE51" s="3"/>
      <c r="AF51" s="3"/>
      <c r="AG51" s="3"/>
      <c r="AH51" s="3"/>
      <c r="AJ51" s="73"/>
      <c r="AL51" s="73"/>
    </row>
    <row r="52" spans="1:38" ht="15.95" customHeight="1" x14ac:dyDescent="0.2">
      <c r="A52" s="84" t="s">
        <v>12</v>
      </c>
      <c r="B52" s="85"/>
      <c r="C52" s="89" t="s">
        <v>43</v>
      </c>
      <c r="D52" s="88"/>
      <c r="E52" s="88"/>
      <c r="F52" s="69">
        <v>40</v>
      </c>
      <c r="G52" s="69">
        <v>20</v>
      </c>
      <c r="H52" s="69">
        <f t="shared" ref="H52" si="16">F52*F52*G52*0.001</f>
        <v>32</v>
      </c>
      <c r="I52" s="69">
        <v>35</v>
      </c>
      <c r="J52" s="69">
        <v>40</v>
      </c>
      <c r="K52" s="69">
        <v>12400</v>
      </c>
      <c r="L52" s="69">
        <v>10.199999999999999</v>
      </c>
      <c r="M52" s="69">
        <v>12</v>
      </c>
      <c r="N52" s="69">
        <v>13.8</v>
      </c>
      <c r="O52" s="69">
        <v>12.34</v>
      </c>
      <c r="P52" s="69">
        <v>1.68</v>
      </c>
      <c r="Q52" s="8" t="s">
        <v>15</v>
      </c>
      <c r="R52" s="9">
        <v>0</v>
      </c>
      <c r="S52" s="9">
        <v>3.5714286666666667E-4</v>
      </c>
      <c r="T52" s="9">
        <v>5.9523811666666667E-4</v>
      </c>
      <c r="U52" s="9">
        <v>9.5238094999999996E-4</v>
      </c>
      <c r="V52" s="9">
        <v>1.5674603333333333E-3</v>
      </c>
      <c r="W52" s="9">
        <v>2.043650833333333E-3</v>
      </c>
      <c r="X52" s="9">
        <v>2.5396826666666669E-3</v>
      </c>
      <c r="Y52" s="9">
        <v>2.8174603333333335E-3</v>
      </c>
      <c r="Z52" s="9">
        <v>3.2341268333333337E-3</v>
      </c>
      <c r="AA52" s="9">
        <v>3.5912698333333336E-3</v>
      </c>
      <c r="AB52" s="9">
        <v>4.1865080000000002E-3</v>
      </c>
      <c r="AC52" s="9">
        <v>4.8214286666666672E-3</v>
      </c>
      <c r="AD52" s="9">
        <v>5.4960316666666665E-3</v>
      </c>
      <c r="AE52" s="11"/>
      <c r="AF52" s="11"/>
      <c r="AG52" s="11"/>
      <c r="AH52" s="11"/>
      <c r="AJ52" s="73">
        <v>4</v>
      </c>
      <c r="AL52" s="73">
        <v>20</v>
      </c>
    </row>
    <row r="53" spans="1:38" ht="15.95" customHeight="1" x14ac:dyDescent="0.2">
      <c r="A53" s="86"/>
      <c r="B53" s="87"/>
      <c r="C53" s="88"/>
      <c r="D53" s="88"/>
      <c r="E53" s="88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8" t="s">
        <v>16</v>
      </c>
      <c r="R53" s="10">
        <v>192.38754</v>
      </c>
      <c r="S53" s="10">
        <v>187.54326</v>
      </c>
      <c r="T53" s="10">
        <v>179.23875000000001</v>
      </c>
      <c r="U53" s="10">
        <v>159.86159000000001</v>
      </c>
      <c r="V53" s="10">
        <v>130.79585</v>
      </c>
      <c r="W53" s="10">
        <v>105.19031</v>
      </c>
      <c r="X53" s="10">
        <v>78.200689999999994</v>
      </c>
      <c r="Y53" s="10">
        <v>69.204155</v>
      </c>
      <c r="Z53" s="10">
        <v>66.435990000000004</v>
      </c>
      <c r="AA53" s="10">
        <v>65.051900000000003</v>
      </c>
      <c r="AB53" s="10">
        <v>53.979239999999997</v>
      </c>
      <c r="AC53" s="10">
        <v>31.141869</v>
      </c>
      <c r="AD53" s="10">
        <v>0</v>
      </c>
      <c r="AE53" s="11"/>
      <c r="AF53" s="11"/>
      <c r="AG53" s="11"/>
      <c r="AH53" s="11"/>
      <c r="AJ53" s="73"/>
      <c r="AL53" s="73"/>
    </row>
    <row r="54" spans="1:38" ht="15.95" customHeight="1" x14ac:dyDescent="0.2">
      <c r="A54" s="79" t="s">
        <v>12</v>
      </c>
      <c r="B54" s="80"/>
      <c r="C54" s="83"/>
      <c r="D54" s="83"/>
      <c r="E54" s="83"/>
      <c r="F54" s="71"/>
      <c r="G54" s="71"/>
      <c r="H54" s="32"/>
      <c r="I54" s="71"/>
      <c r="J54" s="71"/>
      <c r="K54" s="71"/>
      <c r="L54" s="71"/>
      <c r="M54" s="71"/>
      <c r="N54" s="71"/>
      <c r="O54" s="32"/>
      <c r="P54" s="71"/>
      <c r="Q54" s="2" t="s">
        <v>15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J54" s="73"/>
      <c r="AL54" s="73"/>
    </row>
    <row r="55" spans="1:38" ht="15.95" customHeight="1" x14ac:dyDescent="0.2">
      <c r="A55" s="81"/>
      <c r="B55" s="82"/>
      <c r="C55" s="83"/>
      <c r="D55" s="83"/>
      <c r="E55" s="83"/>
      <c r="F55" s="72"/>
      <c r="G55" s="72"/>
      <c r="H55" s="33"/>
      <c r="I55" s="72"/>
      <c r="J55" s="72"/>
      <c r="K55" s="72"/>
      <c r="L55" s="72"/>
      <c r="M55" s="72"/>
      <c r="N55" s="72"/>
      <c r="O55" s="33"/>
      <c r="P55" s="72"/>
      <c r="Q55" s="2" t="s">
        <v>16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J55" s="73"/>
      <c r="AL55" s="73"/>
    </row>
    <row r="56" spans="1:38" ht="15.95" customHeight="1" x14ac:dyDescent="0.2">
      <c r="A56" s="84" t="s">
        <v>12</v>
      </c>
      <c r="B56" s="85"/>
      <c r="C56" s="88"/>
      <c r="D56" s="88"/>
      <c r="E56" s="88"/>
      <c r="F56" s="69"/>
      <c r="G56" s="69"/>
      <c r="H56" s="34"/>
      <c r="I56" s="69"/>
      <c r="J56" s="69"/>
      <c r="K56" s="69"/>
      <c r="L56" s="69"/>
      <c r="M56" s="69"/>
      <c r="N56" s="69"/>
      <c r="O56" s="34"/>
      <c r="P56" s="69"/>
      <c r="Q56" s="8" t="s">
        <v>15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J56" s="73"/>
      <c r="AL56" s="73"/>
    </row>
    <row r="57" spans="1:38" ht="15.95" customHeight="1" x14ac:dyDescent="0.2">
      <c r="A57" s="86"/>
      <c r="B57" s="87"/>
      <c r="C57" s="88"/>
      <c r="D57" s="88"/>
      <c r="E57" s="88"/>
      <c r="F57" s="70"/>
      <c r="G57" s="70"/>
      <c r="H57" s="35"/>
      <c r="I57" s="70"/>
      <c r="J57" s="70"/>
      <c r="K57" s="70"/>
      <c r="L57" s="70"/>
      <c r="M57" s="70"/>
      <c r="N57" s="70"/>
      <c r="O57" s="35"/>
      <c r="P57" s="70"/>
      <c r="Q57" s="8" t="s">
        <v>16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J57" s="73"/>
      <c r="AL57" s="73"/>
    </row>
    <row r="58" spans="1:38" ht="15.95" customHeight="1" x14ac:dyDescent="0.2">
      <c r="A58" s="79" t="s">
        <v>12</v>
      </c>
      <c r="B58" s="80"/>
      <c r="C58" s="83"/>
      <c r="D58" s="83"/>
      <c r="E58" s="83"/>
      <c r="F58" s="71"/>
      <c r="G58" s="71"/>
      <c r="H58" s="32"/>
      <c r="I58" s="71"/>
      <c r="J58" s="71"/>
      <c r="K58" s="71"/>
      <c r="L58" s="71"/>
      <c r="M58" s="71"/>
      <c r="N58" s="71"/>
      <c r="O58" s="32"/>
      <c r="P58" s="71"/>
      <c r="Q58" s="2" t="s">
        <v>15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J58" s="73"/>
      <c r="AL58" s="73"/>
    </row>
    <row r="59" spans="1:38" ht="15.95" customHeight="1" x14ac:dyDescent="0.2">
      <c r="A59" s="81"/>
      <c r="B59" s="82"/>
      <c r="C59" s="83"/>
      <c r="D59" s="83"/>
      <c r="E59" s="83"/>
      <c r="F59" s="72"/>
      <c r="G59" s="72"/>
      <c r="H59" s="33"/>
      <c r="I59" s="72"/>
      <c r="J59" s="72"/>
      <c r="K59" s="72"/>
      <c r="L59" s="72"/>
      <c r="M59" s="72"/>
      <c r="N59" s="72"/>
      <c r="O59" s="33"/>
      <c r="P59" s="72"/>
      <c r="Q59" s="2" t="s">
        <v>16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J59" s="73"/>
      <c r="AL59" s="73"/>
    </row>
    <row r="60" spans="1:38" ht="15.95" customHeight="1" x14ac:dyDescent="0.2">
      <c r="A60" s="84" t="s">
        <v>12</v>
      </c>
      <c r="B60" s="85"/>
      <c r="C60" s="88"/>
      <c r="D60" s="88"/>
      <c r="E60" s="88"/>
      <c r="F60" s="69"/>
      <c r="G60" s="69"/>
      <c r="H60" s="34"/>
      <c r="I60" s="69"/>
      <c r="J60" s="69"/>
      <c r="K60" s="69"/>
      <c r="L60" s="69"/>
      <c r="M60" s="69"/>
      <c r="N60" s="69"/>
      <c r="O60" s="34"/>
      <c r="P60" s="69"/>
      <c r="Q60" s="8" t="s">
        <v>15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J60" s="73"/>
      <c r="AL60" s="73"/>
    </row>
    <row r="61" spans="1:38" ht="15.95" customHeight="1" x14ac:dyDescent="0.2">
      <c r="A61" s="86"/>
      <c r="B61" s="87"/>
      <c r="C61" s="88"/>
      <c r="D61" s="88"/>
      <c r="E61" s="88"/>
      <c r="F61" s="70"/>
      <c r="G61" s="70"/>
      <c r="H61" s="35"/>
      <c r="I61" s="70"/>
      <c r="J61" s="70"/>
      <c r="K61" s="70"/>
      <c r="L61" s="70"/>
      <c r="M61" s="70"/>
      <c r="N61" s="70"/>
      <c r="O61" s="35"/>
      <c r="P61" s="70"/>
      <c r="Q61" s="8" t="s">
        <v>16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J61" s="73"/>
      <c r="AL61" s="73"/>
    </row>
    <row r="62" spans="1:38" ht="15.95" customHeight="1" x14ac:dyDescent="0.2">
      <c r="A62" s="79" t="s">
        <v>12</v>
      </c>
      <c r="B62" s="80"/>
      <c r="C62" s="83"/>
      <c r="D62" s="83"/>
      <c r="E62" s="83"/>
      <c r="F62" s="71"/>
      <c r="G62" s="71"/>
      <c r="H62" s="32"/>
      <c r="I62" s="71"/>
      <c r="J62" s="71"/>
      <c r="K62" s="71"/>
      <c r="L62" s="71"/>
      <c r="M62" s="71"/>
      <c r="N62" s="71"/>
      <c r="O62" s="32"/>
      <c r="P62" s="71"/>
      <c r="Q62" s="2" t="s">
        <v>15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J62" s="73"/>
      <c r="AL62" s="73"/>
    </row>
    <row r="63" spans="1:38" ht="15.95" customHeight="1" x14ac:dyDescent="0.2">
      <c r="A63" s="81"/>
      <c r="B63" s="82"/>
      <c r="C63" s="83"/>
      <c r="D63" s="83"/>
      <c r="E63" s="83"/>
      <c r="F63" s="72"/>
      <c r="G63" s="72"/>
      <c r="H63" s="33"/>
      <c r="I63" s="72"/>
      <c r="J63" s="72"/>
      <c r="K63" s="72"/>
      <c r="L63" s="72"/>
      <c r="M63" s="72"/>
      <c r="N63" s="72"/>
      <c r="O63" s="33"/>
      <c r="P63" s="72"/>
      <c r="Q63" s="2" t="s">
        <v>16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J63" s="73"/>
      <c r="AL63" s="73"/>
    </row>
    <row r="64" spans="1:38" ht="15.95" customHeight="1" x14ac:dyDescent="0.2">
      <c r="A64" s="84" t="s">
        <v>12</v>
      </c>
      <c r="B64" s="85"/>
      <c r="C64" s="88"/>
      <c r="D64" s="88"/>
      <c r="E64" s="88"/>
      <c r="F64" s="69"/>
      <c r="G64" s="69"/>
      <c r="H64" s="34"/>
      <c r="I64" s="69"/>
      <c r="J64" s="69"/>
      <c r="K64" s="69"/>
      <c r="L64" s="69"/>
      <c r="M64" s="69"/>
      <c r="N64" s="69"/>
      <c r="O64" s="34"/>
      <c r="P64" s="69"/>
      <c r="Q64" s="8" t="s">
        <v>15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J64" s="73"/>
      <c r="AL64" s="73"/>
    </row>
    <row r="65" spans="1:38" ht="15.95" customHeight="1" x14ac:dyDescent="0.2">
      <c r="A65" s="86"/>
      <c r="B65" s="87"/>
      <c r="C65" s="88"/>
      <c r="D65" s="88"/>
      <c r="E65" s="88"/>
      <c r="F65" s="70"/>
      <c r="G65" s="70"/>
      <c r="H65" s="35"/>
      <c r="I65" s="70"/>
      <c r="J65" s="70"/>
      <c r="K65" s="70"/>
      <c r="L65" s="70"/>
      <c r="M65" s="70"/>
      <c r="N65" s="70"/>
      <c r="O65" s="35"/>
      <c r="P65" s="70"/>
      <c r="Q65" s="8" t="s">
        <v>16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J65" s="73"/>
      <c r="AL65" s="73"/>
    </row>
    <row r="66" spans="1:38" ht="15.95" customHeight="1" x14ac:dyDescent="0.2">
      <c r="A66" s="79" t="s">
        <v>12</v>
      </c>
      <c r="B66" s="80"/>
      <c r="C66" s="83"/>
      <c r="D66" s="83"/>
      <c r="E66" s="83"/>
      <c r="F66" s="71"/>
      <c r="G66" s="71"/>
      <c r="H66" s="32"/>
      <c r="I66" s="71"/>
      <c r="J66" s="71"/>
      <c r="K66" s="71"/>
      <c r="L66" s="71"/>
      <c r="M66" s="71"/>
      <c r="N66" s="71"/>
      <c r="O66" s="32"/>
      <c r="P66" s="71"/>
      <c r="Q66" s="2" t="s">
        <v>15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J66" s="73"/>
      <c r="AL66" s="73"/>
    </row>
    <row r="67" spans="1:38" ht="15.95" customHeight="1" x14ac:dyDescent="0.2">
      <c r="A67" s="81"/>
      <c r="B67" s="82"/>
      <c r="C67" s="83"/>
      <c r="D67" s="83"/>
      <c r="E67" s="83"/>
      <c r="F67" s="72"/>
      <c r="G67" s="72"/>
      <c r="H67" s="33"/>
      <c r="I67" s="72"/>
      <c r="J67" s="72"/>
      <c r="K67" s="72"/>
      <c r="L67" s="72"/>
      <c r="M67" s="72"/>
      <c r="N67" s="72"/>
      <c r="O67" s="33"/>
      <c r="P67" s="72"/>
      <c r="Q67" s="2" t="s">
        <v>16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J67" s="73"/>
      <c r="AL67" s="73"/>
    </row>
    <row r="68" spans="1:38" ht="15.95" customHeight="1" x14ac:dyDescent="0.2">
      <c r="A68" s="84" t="s">
        <v>12</v>
      </c>
      <c r="B68" s="85"/>
      <c r="C68" s="88"/>
      <c r="D68" s="88"/>
      <c r="E68" s="88"/>
      <c r="F68" s="69"/>
      <c r="G68" s="69"/>
      <c r="H68" s="34"/>
      <c r="I68" s="69"/>
      <c r="J68" s="69"/>
      <c r="K68" s="69"/>
      <c r="L68" s="69"/>
      <c r="M68" s="69"/>
      <c r="N68" s="69"/>
      <c r="O68" s="34"/>
      <c r="P68" s="69"/>
      <c r="Q68" s="8" t="s">
        <v>15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J68" s="73"/>
      <c r="AL68" s="73"/>
    </row>
    <row r="69" spans="1:38" ht="15.95" customHeight="1" x14ac:dyDescent="0.2">
      <c r="A69" s="86"/>
      <c r="B69" s="87"/>
      <c r="C69" s="88"/>
      <c r="D69" s="88"/>
      <c r="E69" s="88"/>
      <c r="F69" s="70"/>
      <c r="G69" s="70"/>
      <c r="H69" s="35"/>
      <c r="I69" s="70"/>
      <c r="J69" s="70"/>
      <c r="K69" s="70"/>
      <c r="L69" s="70"/>
      <c r="M69" s="70"/>
      <c r="N69" s="70"/>
      <c r="O69" s="35"/>
      <c r="P69" s="70"/>
      <c r="Q69" s="8" t="s">
        <v>16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J69" s="73"/>
      <c r="AL69" s="73"/>
    </row>
    <row r="70" spans="1:38" ht="15.95" customHeight="1" x14ac:dyDescent="0.2">
      <c r="A70" s="79" t="s">
        <v>12</v>
      </c>
      <c r="B70" s="80"/>
      <c r="C70" s="83"/>
      <c r="D70" s="83"/>
      <c r="E70" s="83"/>
      <c r="F70" s="71"/>
      <c r="G70" s="71"/>
      <c r="H70" s="32"/>
      <c r="I70" s="71"/>
      <c r="J70" s="71"/>
      <c r="K70" s="71"/>
      <c r="L70" s="71"/>
      <c r="M70" s="71"/>
      <c r="N70" s="71"/>
      <c r="O70" s="32"/>
      <c r="P70" s="71"/>
      <c r="Q70" s="2" t="s">
        <v>15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J70" s="73"/>
      <c r="AL70" s="73"/>
    </row>
    <row r="71" spans="1:38" ht="15.95" customHeight="1" x14ac:dyDescent="0.2">
      <c r="A71" s="81"/>
      <c r="B71" s="82"/>
      <c r="C71" s="83"/>
      <c r="D71" s="83"/>
      <c r="E71" s="83"/>
      <c r="F71" s="72"/>
      <c r="G71" s="72"/>
      <c r="H71" s="33"/>
      <c r="I71" s="72"/>
      <c r="J71" s="72"/>
      <c r="K71" s="72"/>
      <c r="L71" s="72"/>
      <c r="M71" s="72"/>
      <c r="N71" s="72"/>
      <c r="O71" s="33"/>
      <c r="P71" s="72"/>
      <c r="Q71" s="2" t="s">
        <v>16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J71" s="73"/>
      <c r="AL71" s="73"/>
    </row>
    <row r="72" spans="1:38" ht="15.95" customHeight="1" x14ac:dyDescent="0.2">
      <c r="A72" s="84" t="s">
        <v>12</v>
      </c>
      <c r="B72" s="85"/>
      <c r="C72" s="88"/>
      <c r="D72" s="88"/>
      <c r="E72" s="88"/>
      <c r="F72" s="69"/>
      <c r="G72" s="69"/>
      <c r="H72" s="34"/>
      <c r="I72" s="69"/>
      <c r="J72" s="69"/>
      <c r="K72" s="69"/>
      <c r="L72" s="69"/>
      <c r="M72" s="69"/>
      <c r="N72" s="69"/>
      <c r="O72" s="34"/>
      <c r="P72" s="69"/>
      <c r="Q72" s="8" t="s">
        <v>15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J72" s="73"/>
      <c r="AL72" s="73"/>
    </row>
    <row r="73" spans="1:38" ht="15.95" customHeight="1" x14ac:dyDescent="0.2">
      <c r="A73" s="86"/>
      <c r="B73" s="87"/>
      <c r="C73" s="88"/>
      <c r="D73" s="88"/>
      <c r="E73" s="88"/>
      <c r="F73" s="70"/>
      <c r="G73" s="70"/>
      <c r="H73" s="35"/>
      <c r="I73" s="70"/>
      <c r="J73" s="70"/>
      <c r="K73" s="70"/>
      <c r="L73" s="70"/>
      <c r="M73" s="70"/>
      <c r="N73" s="70"/>
      <c r="O73" s="35"/>
      <c r="P73" s="70"/>
      <c r="Q73" s="8" t="s">
        <v>16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J73" s="73"/>
      <c r="AL73" s="73"/>
    </row>
    <row r="74" spans="1:38" ht="15.95" customHeight="1" x14ac:dyDescent="0.2">
      <c r="A74" s="79" t="s">
        <v>12</v>
      </c>
      <c r="B74" s="80"/>
      <c r="C74" s="83"/>
      <c r="D74" s="83"/>
      <c r="E74" s="83"/>
      <c r="F74" s="71"/>
      <c r="G74" s="71"/>
      <c r="H74" s="32"/>
      <c r="I74" s="71"/>
      <c r="J74" s="71"/>
      <c r="K74" s="71"/>
      <c r="L74" s="71"/>
      <c r="M74" s="71"/>
      <c r="N74" s="71"/>
      <c r="O74" s="32"/>
      <c r="P74" s="71"/>
      <c r="Q74" s="2" t="s">
        <v>15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J74" s="73"/>
      <c r="AL74" s="73"/>
    </row>
    <row r="75" spans="1:38" ht="15.95" customHeight="1" x14ac:dyDescent="0.2">
      <c r="A75" s="81"/>
      <c r="B75" s="82"/>
      <c r="C75" s="83"/>
      <c r="D75" s="83"/>
      <c r="E75" s="83"/>
      <c r="F75" s="72"/>
      <c r="G75" s="72"/>
      <c r="H75" s="33"/>
      <c r="I75" s="72"/>
      <c r="J75" s="72"/>
      <c r="K75" s="72"/>
      <c r="L75" s="72"/>
      <c r="M75" s="72"/>
      <c r="N75" s="72"/>
      <c r="O75" s="33"/>
      <c r="P75" s="72"/>
      <c r="Q75" s="2" t="s">
        <v>16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J75" s="73"/>
      <c r="AL75" s="73"/>
    </row>
    <row r="76" spans="1:38" ht="15.95" customHeight="1" x14ac:dyDescent="0.2">
      <c r="A76" s="84" t="s">
        <v>12</v>
      </c>
      <c r="B76" s="85"/>
      <c r="C76" s="88"/>
      <c r="D76" s="88"/>
      <c r="E76" s="88"/>
      <c r="F76" s="69"/>
      <c r="G76" s="69"/>
      <c r="H76" s="34"/>
      <c r="I76" s="69"/>
      <c r="J76" s="69"/>
      <c r="K76" s="69"/>
      <c r="L76" s="69"/>
      <c r="M76" s="69"/>
      <c r="N76" s="69"/>
      <c r="O76" s="34"/>
      <c r="P76" s="69"/>
      <c r="Q76" s="8" t="s">
        <v>15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J76" s="73"/>
      <c r="AL76" s="73"/>
    </row>
    <row r="77" spans="1:38" ht="15.95" customHeight="1" x14ac:dyDescent="0.2">
      <c r="A77" s="86"/>
      <c r="B77" s="87"/>
      <c r="C77" s="88"/>
      <c r="D77" s="88"/>
      <c r="E77" s="88"/>
      <c r="F77" s="70"/>
      <c r="G77" s="70"/>
      <c r="H77" s="35"/>
      <c r="I77" s="70"/>
      <c r="J77" s="70"/>
      <c r="K77" s="70"/>
      <c r="L77" s="70"/>
      <c r="M77" s="70"/>
      <c r="N77" s="70"/>
      <c r="O77" s="35"/>
      <c r="P77" s="70"/>
      <c r="Q77" s="8" t="s">
        <v>16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J77" s="73"/>
      <c r="AL77" s="73"/>
    </row>
    <row r="78" spans="1:38" ht="15.95" customHeight="1" x14ac:dyDescent="0.2">
      <c r="A78" s="79" t="s">
        <v>12</v>
      </c>
      <c r="B78" s="80"/>
      <c r="C78" s="83"/>
      <c r="D78" s="83"/>
      <c r="E78" s="83"/>
      <c r="F78" s="71"/>
      <c r="G78" s="71"/>
      <c r="H78" s="32"/>
      <c r="I78" s="71"/>
      <c r="J78" s="71"/>
      <c r="K78" s="71"/>
      <c r="L78" s="71"/>
      <c r="M78" s="71"/>
      <c r="N78" s="71"/>
      <c r="O78" s="32"/>
      <c r="P78" s="71"/>
      <c r="Q78" s="2" t="s">
        <v>15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J78" s="73"/>
      <c r="AL78" s="73"/>
    </row>
    <row r="79" spans="1:38" ht="15.95" customHeight="1" x14ac:dyDescent="0.2">
      <c r="A79" s="81"/>
      <c r="B79" s="82"/>
      <c r="C79" s="83"/>
      <c r="D79" s="83"/>
      <c r="E79" s="83"/>
      <c r="F79" s="72"/>
      <c r="G79" s="72"/>
      <c r="H79" s="33"/>
      <c r="I79" s="72"/>
      <c r="J79" s="72"/>
      <c r="K79" s="72"/>
      <c r="L79" s="72"/>
      <c r="M79" s="72"/>
      <c r="N79" s="72"/>
      <c r="O79" s="33"/>
      <c r="P79" s="72"/>
      <c r="Q79" s="2" t="s">
        <v>16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J79" s="73"/>
      <c r="AL79" s="73"/>
    </row>
    <row r="80" spans="1:38" ht="15.95" customHeight="1" x14ac:dyDescent="0.2">
      <c r="A80" s="84" t="s">
        <v>12</v>
      </c>
      <c r="B80" s="85"/>
      <c r="C80" s="88"/>
      <c r="D80" s="88"/>
      <c r="E80" s="88"/>
      <c r="F80" s="69"/>
      <c r="G80" s="69"/>
      <c r="H80" s="34"/>
      <c r="I80" s="69"/>
      <c r="J80" s="69"/>
      <c r="K80" s="69"/>
      <c r="L80" s="69"/>
      <c r="M80" s="69"/>
      <c r="N80" s="69"/>
      <c r="O80" s="34"/>
      <c r="P80" s="69"/>
      <c r="Q80" s="8" t="s">
        <v>15</v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J80" s="73"/>
      <c r="AL80" s="73"/>
    </row>
    <row r="81" spans="1:38" ht="15.95" customHeight="1" x14ac:dyDescent="0.2">
      <c r="A81" s="86"/>
      <c r="B81" s="87"/>
      <c r="C81" s="88"/>
      <c r="D81" s="88"/>
      <c r="E81" s="88"/>
      <c r="F81" s="70"/>
      <c r="G81" s="70"/>
      <c r="H81" s="35"/>
      <c r="I81" s="70"/>
      <c r="J81" s="70"/>
      <c r="K81" s="70"/>
      <c r="L81" s="70"/>
      <c r="M81" s="70"/>
      <c r="N81" s="70"/>
      <c r="O81" s="35"/>
      <c r="P81" s="70"/>
      <c r="Q81" s="8" t="s">
        <v>16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J81" s="73"/>
      <c r="AL81" s="73"/>
    </row>
    <row r="82" spans="1:38" ht="15.95" customHeight="1" x14ac:dyDescent="0.2">
      <c r="A82" s="79" t="s">
        <v>12</v>
      </c>
      <c r="B82" s="80"/>
      <c r="C82" s="83"/>
      <c r="D82" s="83"/>
      <c r="E82" s="83"/>
      <c r="F82" s="71"/>
      <c r="G82" s="71"/>
      <c r="H82" s="32"/>
      <c r="I82" s="71"/>
      <c r="J82" s="71"/>
      <c r="K82" s="71"/>
      <c r="L82" s="71"/>
      <c r="M82" s="71"/>
      <c r="N82" s="71"/>
      <c r="O82" s="32"/>
      <c r="P82" s="71"/>
      <c r="Q82" s="2" t="s">
        <v>15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J82" s="73"/>
      <c r="AL82" s="73"/>
    </row>
    <row r="83" spans="1:38" ht="15.95" customHeight="1" x14ac:dyDescent="0.2">
      <c r="A83" s="81"/>
      <c r="B83" s="82"/>
      <c r="C83" s="83"/>
      <c r="D83" s="83"/>
      <c r="E83" s="83"/>
      <c r="F83" s="72"/>
      <c r="G83" s="72"/>
      <c r="H83" s="33"/>
      <c r="I83" s="72"/>
      <c r="J83" s="72"/>
      <c r="K83" s="72"/>
      <c r="L83" s="72"/>
      <c r="M83" s="72"/>
      <c r="N83" s="72"/>
      <c r="O83" s="33"/>
      <c r="P83" s="72"/>
      <c r="Q83" s="2" t="s">
        <v>16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J83" s="73"/>
      <c r="AL83" s="73"/>
    </row>
    <row r="84" spans="1:38" ht="15.95" customHeight="1" x14ac:dyDescent="0.2">
      <c r="A84" s="84" t="s">
        <v>12</v>
      </c>
      <c r="B84" s="85"/>
      <c r="C84" s="88"/>
      <c r="D84" s="88"/>
      <c r="E84" s="88"/>
      <c r="F84" s="69"/>
      <c r="G84" s="69"/>
      <c r="H84" s="34"/>
      <c r="I84" s="69"/>
      <c r="J84" s="69"/>
      <c r="K84" s="69"/>
      <c r="L84" s="69"/>
      <c r="M84" s="69"/>
      <c r="N84" s="69"/>
      <c r="O84" s="34"/>
      <c r="P84" s="69"/>
      <c r="Q84" s="8" t="s">
        <v>15</v>
      </c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J84" s="73"/>
      <c r="AL84" s="73"/>
    </row>
    <row r="85" spans="1:38" ht="15.95" customHeight="1" x14ac:dyDescent="0.2">
      <c r="A85" s="86"/>
      <c r="B85" s="87"/>
      <c r="C85" s="88"/>
      <c r="D85" s="88"/>
      <c r="E85" s="88"/>
      <c r="F85" s="70"/>
      <c r="G85" s="70"/>
      <c r="H85" s="35"/>
      <c r="I85" s="70"/>
      <c r="J85" s="70"/>
      <c r="K85" s="70"/>
      <c r="L85" s="70"/>
      <c r="M85" s="70"/>
      <c r="N85" s="70"/>
      <c r="O85" s="35"/>
      <c r="P85" s="70"/>
      <c r="Q85" s="8" t="s">
        <v>16</v>
      </c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J85" s="73"/>
      <c r="AL85" s="73"/>
    </row>
    <row r="86" spans="1:38" ht="15.95" customHeight="1" x14ac:dyDescent="0.2">
      <c r="A86" s="79" t="s">
        <v>12</v>
      </c>
      <c r="B86" s="80"/>
      <c r="C86" s="83"/>
      <c r="D86" s="83"/>
      <c r="E86" s="83"/>
      <c r="F86" s="71"/>
      <c r="G86" s="71"/>
      <c r="H86" s="32"/>
      <c r="I86" s="71"/>
      <c r="J86" s="71"/>
      <c r="K86" s="71"/>
      <c r="L86" s="71"/>
      <c r="M86" s="71"/>
      <c r="N86" s="71"/>
      <c r="O86" s="32"/>
      <c r="P86" s="71"/>
      <c r="Q86" s="2" t="s">
        <v>15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J86" s="73"/>
      <c r="AL86" s="73"/>
    </row>
    <row r="87" spans="1:38" ht="15.95" customHeight="1" x14ac:dyDescent="0.2">
      <c r="A87" s="81"/>
      <c r="B87" s="82"/>
      <c r="C87" s="83"/>
      <c r="D87" s="83"/>
      <c r="E87" s="83"/>
      <c r="F87" s="72"/>
      <c r="G87" s="72"/>
      <c r="H87" s="33"/>
      <c r="I87" s="72"/>
      <c r="J87" s="72"/>
      <c r="K87" s="72"/>
      <c r="L87" s="72"/>
      <c r="M87" s="72"/>
      <c r="N87" s="72"/>
      <c r="O87" s="33"/>
      <c r="P87" s="72"/>
      <c r="Q87" s="2" t="s">
        <v>16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J87" s="73"/>
      <c r="AL87" s="73"/>
    </row>
    <row r="88" spans="1:38" ht="15.95" customHeight="1" x14ac:dyDescent="0.2">
      <c r="A88" s="84" t="s">
        <v>12</v>
      </c>
      <c r="B88" s="85"/>
      <c r="C88" s="88"/>
      <c r="D88" s="88"/>
      <c r="E88" s="88"/>
      <c r="F88" s="69"/>
      <c r="G88" s="69"/>
      <c r="H88" s="34"/>
      <c r="I88" s="69"/>
      <c r="J88" s="69"/>
      <c r="K88" s="69"/>
      <c r="L88" s="69"/>
      <c r="M88" s="69"/>
      <c r="N88" s="69"/>
      <c r="O88" s="34"/>
      <c r="P88" s="69"/>
      <c r="Q88" s="8" t="s">
        <v>15</v>
      </c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J88" s="73"/>
      <c r="AL88" s="73"/>
    </row>
    <row r="89" spans="1:38" ht="15.95" customHeight="1" x14ac:dyDescent="0.2">
      <c r="A89" s="86"/>
      <c r="B89" s="87"/>
      <c r="C89" s="88"/>
      <c r="D89" s="88"/>
      <c r="E89" s="88"/>
      <c r="F89" s="70"/>
      <c r="G89" s="70"/>
      <c r="H89" s="35"/>
      <c r="I89" s="70"/>
      <c r="J89" s="70"/>
      <c r="K89" s="70"/>
      <c r="L89" s="70"/>
      <c r="M89" s="70"/>
      <c r="N89" s="70"/>
      <c r="O89" s="35"/>
      <c r="P89" s="70"/>
      <c r="Q89" s="8" t="s">
        <v>16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J89" s="73"/>
      <c r="AL89" s="73"/>
    </row>
    <row r="90" spans="1:38" ht="15.95" customHeight="1" x14ac:dyDescent="0.2">
      <c r="A90" s="79" t="s">
        <v>12</v>
      </c>
      <c r="B90" s="80"/>
      <c r="C90" s="83"/>
      <c r="D90" s="83"/>
      <c r="E90" s="83"/>
      <c r="F90" s="71"/>
      <c r="G90" s="71"/>
      <c r="H90" s="32"/>
      <c r="I90" s="71"/>
      <c r="J90" s="71"/>
      <c r="K90" s="71"/>
      <c r="L90" s="71"/>
      <c r="M90" s="71"/>
      <c r="N90" s="71"/>
      <c r="O90" s="32"/>
      <c r="P90" s="71"/>
      <c r="Q90" s="2" t="s">
        <v>15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J90" s="73"/>
      <c r="AL90" s="73"/>
    </row>
    <row r="91" spans="1:38" ht="15.95" customHeight="1" x14ac:dyDescent="0.2">
      <c r="A91" s="81"/>
      <c r="B91" s="82"/>
      <c r="C91" s="83"/>
      <c r="D91" s="83"/>
      <c r="E91" s="83"/>
      <c r="F91" s="72"/>
      <c r="G91" s="72"/>
      <c r="H91" s="33"/>
      <c r="I91" s="72"/>
      <c r="J91" s="72"/>
      <c r="K91" s="72"/>
      <c r="L91" s="72"/>
      <c r="M91" s="72"/>
      <c r="N91" s="72"/>
      <c r="O91" s="33"/>
      <c r="P91" s="72"/>
      <c r="Q91" s="2" t="s">
        <v>16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J91" s="73"/>
      <c r="AL91" s="73"/>
    </row>
    <row r="92" spans="1:38" ht="15.95" customHeight="1" x14ac:dyDescent="0.2">
      <c r="A92" s="84" t="s">
        <v>12</v>
      </c>
      <c r="B92" s="85"/>
      <c r="C92" s="88"/>
      <c r="D92" s="88"/>
      <c r="E92" s="88"/>
      <c r="F92" s="69"/>
      <c r="G92" s="69"/>
      <c r="H92" s="34"/>
      <c r="I92" s="69"/>
      <c r="J92" s="69"/>
      <c r="K92" s="69"/>
      <c r="L92" s="69"/>
      <c r="M92" s="69"/>
      <c r="N92" s="69"/>
      <c r="O92" s="34"/>
      <c r="P92" s="69"/>
      <c r="Q92" s="8" t="s">
        <v>15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J92" s="73"/>
      <c r="AL92" s="73"/>
    </row>
    <row r="93" spans="1:38" ht="15.95" customHeight="1" x14ac:dyDescent="0.2">
      <c r="A93" s="86"/>
      <c r="B93" s="87"/>
      <c r="C93" s="88"/>
      <c r="D93" s="88"/>
      <c r="E93" s="88"/>
      <c r="F93" s="70"/>
      <c r="G93" s="70"/>
      <c r="H93" s="35"/>
      <c r="I93" s="70"/>
      <c r="J93" s="70"/>
      <c r="K93" s="70"/>
      <c r="L93" s="70"/>
      <c r="M93" s="70"/>
      <c r="N93" s="70"/>
      <c r="O93" s="35"/>
      <c r="P93" s="70"/>
      <c r="Q93" s="8" t="s">
        <v>16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J93" s="73"/>
      <c r="AL93" s="73"/>
    </row>
    <row r="94" spans="1:38" ht="15.95" customHeight="1" x14ac:dyDescent="0.2">
      <c r="A94" s="79" t="s">
        <v>12</v>
      </c>
      <c r="B94" s="80"/>
      <c r="C94" s="83"/>
      <c r="D94" s="83"/>
      <c r="E94" s="83"/>
      <c r="F94" s="71"/>
      <c r="G94" s="71"/>
      <c r="H94" s="32"/>
      <c r="I94" s="71"/>
      <c r="J94" s="71"/>
      <c r="K94" s="71"/>
      <c r="L94" s="71"/>
      <c r="M94" s="71"/>
      <c r="N94" s="71"/>
      <c r="O94" s="32"/>
      <c r="P94" s="71"/>
      <c r="Q94" s="2" t="s">
        <v>15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J94" s="73"/>
      <c r="AL94" s="73"/>
    </row>
    <row r="95" spans="1:38" ht="15.95" customHeight="1" x14ac:dyDescent="0.2">
      <c r="A95" s="81"/>
      <c r="B95" s="82"/>
      <c r="C95" s="83"/>
      <c r="D95" s="83"/>
      <c r="E95" s="83"/>
      <c r="F95" s="72"/>
      <c r="G95" s="72"/>
      <c r="H95" s="33"/>
      <c r="I95" s="72"/>
      <c r="J95" s="72"/>
      <c r="K95" s="72"/>
      <c r="L95" s="72"/>
      <c r="M95" s="72"/>
      <c r="N95" s="72"/>
      <c r="O95" s="33"/>
      <c r="P95" s="72"/>
      <c r="Q95" s="2" t="s">
        <v>16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J95" s="73"/>
      <c r="AL95" s="73"/>
    </row>
    <row r="96" spans="1:38" ht="15.95" customHeight="1" x14ac:dyDescent="0.2">
      <c r="A96" s="84" t="s">
        <v>12</v>
      </c>
      <c r="B96" s="85"/>
      <c r="C96" s="88"/>
      <c r="D96" s="88"/>
      <c r="E96" s="88"/>
      <c r="F96" s="69"/>
      <c r="G96" s="69"/>
      <c r="H96" s="34"/>
      <c r="I96" s="69"/>
      <c r="J96" s="69"/>
      <c r="K96" s="69"/>
      <c r="L96" s="69"/>
      <c r="M96" s="69"/>
      <c r="N96" s="69"/>
      <c r="O96" s="34"/>
      <c r="P96" s="69"/>
      <c r="Q96" s="8" t="s">
        <v>15</v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J96" s="73"/>
      <c r="AL96" s="73"/>
    </row>
    <row r="97" spans="1:38" ht="15.95" customHeight="1" x14ac:dyDescent="0.2">
      <c r="A97" s="86"/>
      <c r="B97" s="87"/>
      <c r="C97" s="88"/>
      <c r="D97" s="88"/>
      <c r="E97" s="88"/>
      <c r="F97" s="70"/>
      <c r="G97" s="70"/>
      <c r="H97" s="35"/>
      <c r="I97" s="70"/>
      <c r="J97" s="70"/>
      <c r="K97" s="70"/>
      <c r="L97" s="70"/>
      <c r="M97" s="70"/>
      <c r="N97" s="70"/>
      <c r="O97" s="35"/>
      <c r="P97" s="70"/>
      <c r="Q97" s="8" t="s">
        <v>16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J97" s="73"/>
      <c r="AL97" s="73"/>
    </row>
    <row r="98" spans="1:38" ht="15.95" customHeight="1" x14ac:dyDescent="0.2">
      <c r="A98" s="79" t="s">
        <v>12</v>
      </c>
      <c r="B98" s="80"/>
      <c r="C98" s="83"/>
      <c r="D98" s="83"/>
      <c r="E98" s="83"/>
      <c r="F98" s="71"/>
      <c r="G98" s="71"/>
      <c r="H98" s="32"/>
      <c r="I98" s="71"/>
      <c r="J98" s="71"/>
      <c r="K98" s="71"/>
      <c r="L98" s="71"/>
      <c r="M98" s="71"/>
      <c r="N98" s="71"/>
      <c r="O98" s="32"/>
      <c r="P98" s="71"/>
      <c r="Q98" s="2" t="s">
        <v>15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J98" s="73"/>
      <c r="AL98" s="73"/>
    </row>
    <row r="99" spans="1:38" ht="15.95" customHeight="1" x14ac:dyDescent="0.2">
      <c r="A99" s="81"/>
      <c r="B99" s="82"/>
      <c r="C99" s="83"/>
      <c r="D99" s="83"/>
      <c r="E99" s="83"/>
      <c r="F99" s="72"/>
      <c r="G99" s="72"/>
      <c r="H99" s="33"/>
      <c r="I99" s="72"/>
      <c r="J99" s="72"/>
      <c r="K99" s="72"/>
      <c r="L99" s="72"/>
      <c r="M99" s="72"/>
      <c r="N99" s="72"/>
      <c r="O99" s="33"/>
      <c r="P99" s="72"/>
      <c r="Q99" s="2" t="s">
        <v>16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J99" s="73"/>
      <c r="AL99" s="73"/>
    </row>
    <row r="100" spans="1:38" ht="15.95" customHeight="1" x14ac:dyDescent="0.2">
      <c r="A100" s="84" t="s">
        <v>12</v>
      </c>
      <c r="B100" s="85"/>
      <c r="C100" s="88"/>
      <c r="D100" s="88"/>
      <c r="E100" s="88"/>
      <c r="F100" s="69"/>
      <c r="G100" s="69"/>
      <c r="H100" s="34"/>
      <c r="I100" s="69"/>
      <c r="J100" s="69"/>
      <c r="K100" s="69"/>
      <c r="L100" s="69"/>
      <c r="M100" s="69"/>
      <c r="N100" s="69"/>
      <c r="O100" s="34"/>
      <c r="P100" s="69"/>
      <c r="Q100" s="8" t="s">
        <v>15</v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J100" s="73"/>
      <c r="AL100" s="73"/>
    </row>
    <row r="101" spans="1:38" ht="15.95" customHeight="1" x14ac:dyDescent="0.2">
      <c r="A101" s="86"/>
      <c r="B101" s="87"/>
      <c r="C101" s="88"/>
      <c r="D101" s="88"/>
      <c r="E101" s="88"/>
      <c r="F101" s="70"/>
      <c r="G101" s="70"/>
      <c r="H101" s="35"/>
      <c r="I101" s="70"/>
      <c r="J101" s="70"/>
      <c r="K101" s="70"/>
      <c r="L101" s="70"/>
      <c r="M101" s="70"/>
      <c r="N101" s="70"/>
      <c r="O101" s="35"/>
      <c r="P101" s="70"/>
      <c r="Q101" s="8" t="s">
        <v>16</v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J101" s="73"/>
      <c r="AL101" s="73"/>
    </row>
    <row r="102" spans="1:38" ht="15.95" customHeight="1" x14ac:dyDescent="0.2">
      <c r="A102" s="79" t="s">
        <v>12</v>
      </c>
      <c r="B102" s="80"/>
      <c r="C102" s="83"/>
      <c r="D102" s="83"/>
      <c r="E102" s="83"/>
      <c r="F102" s="71"/>
      <c r="G102" s="71"/>
      <c r="H102" s="32"/>
      <c r="I102" s="71"/>
      <c r="J102" s="71"/>
      <c r="K102" s="71"/>
      <c r="L102" s="71"/>
      <c r="M102" s="71"/>
      <c r="N102" s="71"/>
      <c r="O102" s="32"/>
      <c r="P102" s="71"/>
      <c r="Q102" s="2" t="s">
        <v>15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J102" s="73"/>
      <c r="AL102" s="73"/>
    </row>
    <row r="103" spans="1:38" ht="15.95" customHeight="1" x14ac:dyDescent="0.2">
      <c r="A103" s="81"/>
      <c r="B103" s="82"/>
      <c r="C103" s="83"/>
      <c r="D103" s="83"/>
      <c r="E103" s="83"/>
      <c r="F103" s="72"/>
      <c r="G103" s="72"/>
      <c r="H103" s="33"/>
      <c r="I103" s="72"/>
      <c r="J103" s="72"/>
      <c r="K103" s="72"/>
      <c r="L103" s="72"/>
      <c r="M103" s="72"/>
      <c r="N103" s="72"/>
      <c r="O103" s="33"/>
      <c r="P103" s="72"/>
      <c r="Q103" s="2" t="s">
        <v>16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J103" s="73"/>
      <c r="AL103" s="73"/>
    </row>
    <row r="104" spans="1:38" ht="15.95" customHeight="1" x14ac:dyDescent="0.2">
      <c r="A104" s="84" t="s">
        <v>12</v>
      </c>
      <c r="B104" s="85"/>
      <c r="C104" s="88"/>
      <c r="D104" s="88"/>
      <c r="E104" s="88"/>
      <c r="F104" s="69"/>
      <c r="G104" s="69"/>
      <c r="H104" s="34"/>
      <c r="I104" s="69"/>
      <c r="J104" s="69"/>
      <c r="K104" s="69"/>
      <c r="L104" s="69"/>
      <c r="M104" s="69"/>
      <c r="N104" s="69"/>
      <c r="O104" s="34"/>
      <c r="P104" s="69"/>
      <c r="Q104" s="8" t="s">
        <v>15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J104" s="73"/>
      <c r="AL104" s="73"/>
    </row>
    <row r="105" spans="1:38" ht="15.95" customHeight="1" x14ac:dyDescent="0.2">
      <c r="A105" s="86"/>
      <c r="B105" s="87"/>
      <c r="C105" s="88"/>
      <c r="D105" s="88"/>
      <c r="E105" s="88"/>
      <c r="F105" s="70"/>
      <c r="G105" s="70"/>
      <c r="H105" s="35"/>
      <c r="I105" s="70"/>
      <c r="J105" s="70"/>
      <c r="K105" s="70"/>
      <c r="L105" s="70"/>
      <c r="M105" s="70"/>
      <c r="N105" s="70"/>
      <c r="O105" s="35"/>
      <c r="P105" s="70"/>
      <c r="Q105" s="8" t="s">
        <v>16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J105" s="73"/>
      <c r="AL105" s="73"/>
    </row>
    <row r="106" spans="1:38" ht="15.95" customHeight="1" x14ac:dyDescent="0.2">
      <c r="A106" s="79" t="s">
        <v>12</v>
      </c>
      <c r="B106" s="80"/>
      <c r="C106" s="83"/>
      <c r="D106" s="83"/>
      <c r="E106" s="83"/>
      <c r="F106" s="71"/>
      <c r="G106" s="71"/>
      <c r="H106" s="32"/>
      <c r="I106" s="71"/>
      <c r="J106" s="71"/>
      <c r="K106" s="71"/>
      <c r="L106" s="71"/>
      <c r="M106" s="71"/>
      <c r="N106" s="71"/>
      <c r="O106" s="32"/>
      <c r="P106" s="71"/>
      <c r="Q106" s="2" t="s">
        <v>15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J106" s="73"/>
      <c r="AL106" s="73"/>
    </row>
    <row r="107" spans="1:38" ht="15.95" customHeight="1" x14ac:dyDescent="0.2">
      <c r="A107" s="81"/>
      <c r="B107" s="82"/>
      <c r="C107" s="83"/>
      <c r="D107" s="83"/>
      <c r="E107" s="83"/>
      <c r="F107" s="72"/>
      <c r="G107" s="72"/>
      <c r="H107" s="33"/>
      <c r="I107" s="72"/>
      <c r="J107" s="72"/>
      <c r="K107" s="72"/>
      <c r="L107" s="72"/>
      <c r="M107" s="72"/>
      <c r="N107" s="72"/>
      <c r="O107" s="33"/>
      <c r="P107" s="72"/>
      <c r="Q107" s="2" t="s">
        <v>16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J107" s="73"/>
      <c r="AL107" s="73"/>
    </row>
    <row r="108" spans="1:38" ht="15.95" customHeight="1" x14ac:dyDescent="0.2">
      <c r="A108" s="84" t="s">
        <v>12</v>
      </c>
      <c r="B108" s="85"/>
      <c r="C108" s="88"/>
      <c r="D108" s="88"/>
      <c r="E108" s="88"/>
      <c r="F108" s="69"/>
      <c r="G108" s="69"/>
      <c r="H108" s="34"/>
      <c r="I108" s="69"/>
      <c r="J108" s="69"/>
      <c r="K108" s="69"/>
      <c r="L108" s="69"/>
      <c r="M108" s="69"/>
      <c r="N108" s="69"/>
      <c r="O108" s="34"/>
      <c r="P108" s="69"/>
      <c r="Q108" s="8" t="s">
        <v>15</v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J108" s="73"/>
      <c r="AL108" s="73"/>
    </row>
    <row r="109" spans="1:38" ht="15.95" customHeight="1" x14ac:dyDescent="0.2">
      <c r="A109" s="86"/>
      <c r="B109" s="87"/>
      <c r="C109" s="88"/>
      <c r="D109" s="88"/>
      <c r="E109" s="88"/>
      <c r="F109" s="70"/>
      <c r="G109" s="70"/>
      <c r="H109" s="35"/>
      <c r="I109" s="70"/>
      <c r="J109" s="70"/>
      <c r="K109" s="70"/>
      <c r="L109" s="70"/>
      <c r="M109" s="70"/>
      <c r="N109" s="70"/>
      <c r="O109" s="35"/>
      <c r="P109" s="70"/>
      <c r="Q109" s="8" t="s">
        <v>16</v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J109" s="73"/>
      <c r="AL109" s="73"/>
    </row>
    <row r="110" spans="1:38" ht="15.95" customHeight="1" x14ac:dyDescent="0.2">
      <c r="A110" s="79" t="s">
        <v>12</v>
      </c>
      <c r="B110" s="80"/>
      <c r="C110" s="83"/>
      <c r="D110" s="83"/>
      <c r="E110" s="83"/>
      <c r="F110" s="71"/>
      <c r="G110" s="71"/>
      <c r="H110" s="32"/>
      <c r="I110" s="71"/>
      <c r="J110" s="71"/>
      <c r="K110" s="71"/>
      <c r="L110" s="71"/>
      <c r="M110" s="71"/>
      <c r="N110" s="71"/>
      <c r="O110" s="32"/>
      <c r="P110" s="71"/>
      <c r="Q110" s="2" t="s">
        <v>15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J110" s="73"/>
      <c r="AL110" s="73"/>
    </row>
    <row r="111" spans="1:38" ht="15.95" customHeight="1" x14ac:dyDescent="0.2">
      <c r="A111" s="81"/>
      <c r="B111" s="82"/>
      <c r="C111" s="83"/>
      <c r="D111" s="83"/>
      <c r="E111" s="83"/>
      <c r="F111" s="72"/>
      <c r="G111" s="72"/>
      <c r="H111" s="33"/>
      <c r="I111" s="72"/>
      <c r="J111" s="72"/>
      <c r="K111" s="72"/>
      <c r="L111" s="72"/>
      <c r="M111" s="72"/>
      <c r="N111" s="72"/>
      <c r="O111" s="33"/>
      <c r="P111" s="72"/>
      <c r="Q111" s="2" t="s">
        <v>16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J111" s="73"/>
      <c r="AL111" s="73"/>
    </row>
    <row r="112" spans="1:38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</sheetData>
  <mergeCells count="612">
    <mergeCell ref="M108:M109"/>
    <mergeCell ref="M110:M111"/>
    <mergeCell ref="AJ40:AJ41"/>
    <mergeCell ref="AJ42:AJ43"/>
    <mergeCell ref="AJ44:AJ45"/>
    <mergeCell ref="AJ46:AJ47"/>
    <mergeCell ref="G4:I4"/>
    <mergeCell ref="M24:M25"/>
    <mergeCell ref="M26:M27"/>
    <mergeCell ref="M28:M29"/>
    <mergeCell ref="M30:M31"/>
    <mergeCell ref="M32:M33"/>
    <mergeCell ref="M34:M35"/>
    <mergeCell ref="M36:M37"/>
    <mergeCell ref="M38:M39"/>
    <mergeCell ref="M40:M41"/>
    <mergeCell ref="M42:M43"/>
    <mergeCell ref="M44:M45"/>
    <mergeCell ref="M46:M47"/>
    <mergeCell ref="A20:AF20"/>
    <mergeCell ref="AJ24:AJ25"/>
    <mergeCell ref="AJ26:AJ27"/>
    <mergeCell ref="AJ28:AJ29"/>
    <mergeCell ref="AJ30:AJ31"/>
    <mergeCell ref="AJ32:AJ33"/>
    <mergeCell ref="AJ34:AJ35"/>
    <mergeCell ref="AJ36:AJ37"/>
    <mergeCell ref="AJ38:AJ39"/>
    <mergeCell ref="P24:P25"/>
    <mergeCell ref="P26:P27"/>
    <mergeCell ref="L26:L27"/>
    <mergeCell ref="C28:E29"/>
    <mergeCell ref="C30:E31"/>
    <mergeCell ref="C32:E33"/>
    <mergeCell ref="C34:E35"/>
    <mergeCell ref="C36:E37"/>
    <mergeCell ref="C38:E39"/>
    <mergeCell ref="C24:E25"/>
    <mergeCell ref="C26:E27"/>
    <mergeCell ref="L32:L33"/>
    <mergeCell ref="P32:P33"/>
    <mergeCell ref="F34:F35"/>
    <mergeCell ref="G34:G35"/>
    <mergeCell ref="I34:I35"/>
    <mergeCell ref="J34:J35"/>
    <mergeCell ref="K34:K35"/>
    <mergeCell ref="L34:L35"/>
    <mergeCell ref="P34:P35"/>
    <mergeCell ref="A24:B25"/>
    <mergeCell ref="F24:F25"/>
    <mergeCell ref="G24:G25"/>
    <mergeCell ref="I24:I25"/>
    <mergeCell ref="J24:J25"/>
    <mergeCell ref="K24:K25"/>
    <mergeCell ref="L24:L25"/>
    <mergeCell ref="K28:K29"/>
    <mergeCell ref="K26:K27"/>
    <mergeCell ref="J26:J27"/>
    <mergeCell ref="I26:I27"/>
    <mergeCell ref="G26:G27"/>
    <mergeCell ref="F26:F27"/>
    <mergeCell ref="H24:H25"/>
    <mergeCell ref="H26:H27"/>
    <mergeCell ref="H28:H29"/>
    <mergeCell ref="C44:E45"/>
    <mergeCell ref="C46:E47"/>
    <mergeCell ref="A26:B27"/>
    <mergeCell ref="A28:B29"/>
    <mergeCell ref="A30:B31"/>
    <mergeCell ref="A32:B33"/>
    <mergeCell ref="A34:B35"/>
    <mergeCell ref="A36:B37"/>
    <mergeCell ref="A38:B39"/>
    <mergeCell ref="A40:B41"/>
    <mergeCell ref="A42:B43"/>
    <mergeCell ref="A44:B45"/>
    <mergeCell ref="A46:B47"/>
    <mergeCell ref="C40:E41"/>
    <mergeCell ref="C42:E43"/>
    <mergeCell ref="N32:N33"/>
    <mergeCell ref="N34:N35"/>
    <mergeCell ref="F32:F33"/>
    <mergeCell ref="G32:G33"/>
    <mergeCell ref="I32:I33"/>
    <mergeCell ref="J32:J33"/>
    <mergeCell ref="K32:K33"/>
    <mergeCell ref="F38:F39"/>
    <mergeCell ref="F40:F41"/>
    <mergeCell ref="G40:G41"/>
    <mergeCell ref="I40:I41"/>
    <mergeCell ref="J40:J41"/>
    <mergeCell ref="L36:L37"/>
    <mergeCell ref="P36:P37"/>
    <mergeCell ref="P38:P39"/>
    <mergeCell ref="L38:L39"/>
    <mergeCell ref="K38:K39"/>
    <mergeCell ref="N36:N37"/>
    <mergeCell ref="N38:N39"/>
    <mergeCell ref="F36:F37"/>
    <mergeCell ref="G36:G37"/>
    <mergeCell ref="I36:I37"/>
    <mergeCell ref="J36:J37"/>
    <mergeCell ref="K36:K37"/>
    <mergeCell ref="P40:P41"/>
    <mergeCell ref="P42:P43"/>
    <mergeCell ref="L42:L43"/>
    <mergeCell ref="K42:K43"/>
    <mergeCell ref="N40:N41"/>
    <mergeCell ref="N42:N43"/>
    <mergeCell ref="J38:J39"/>
    <mergeCell ref="I38:I39"/>
    <mergeCell ref="G38:G39"/>
    <mergeCell ref="I42:I43"/>
    <mergeCell ref="G42:G43"/>
    <mergeCell ref="F42:F43"/>
    <mergeCell ref="F44:F45"/>
    <mergeCell ref="G44:G45"/>
    <mergeCell ref="I44:I45"/>
    <mergeCell ref="J44:J45"/>
    <mergeCell ref="K40:K41"/>
    <mergeCell ref="L40:L41"/>
    <mergeCell ref="K44:K45"/>
    <mergeCell ref="L44:L45"/>
    <mergeCell ref="P44:P45"/>
    <mergeCell ref="P46:P47"/>
    <mergeCell ref="L46:L47"/>
    <mergeCell ref="K46:K47"/>
    <mergeCell ref="N44:N45"/>
    <mergeCell ref="N46:N47"/>
    <mergeCell ref="J42:J43"/>
    <mergeCell ref="J46:J47"/>
    <mergeCell ref="I46:I47"/>
    <mergeCell ref="G46:G47"/>
    <mergeCell ref="F46:F47"/>
    <mergeCell ref="A48:B49"/>
    <mergeCell ref="C48:E49"/>
    <mergeCell ref="F48:F49"/>
    <mergeCell ref="G48:G49"/>
    <mergeCell ref="I48:I49"/>
    <mergeCell ref="J48:J49"/>
    <mergeCell ref="K48:K49"/>
    <mergeCell ref="L48:L49"/>
    <mergeCell ref="P48:P49"/>
    <mergeCell ref="A50:B51"/>
    <mergeCell ref="C50:E51"/>
    <mergeCell ref="F50:F51"/>
    <mergeCell ref="G50:G51"/>
    <mergeCell ref="I50:I51"/>
    <mergeCell ref="J50:J51"/>
    <mergeCell ref="K50:K51"/>
    <mergeCell ref="L50:L51"/>
    <mergeCell ref="P50:P51"/>
    <mergeCell ref="N48:N49"/>
    <mergeCell ref="N50:N51"/>
    <mergeCell ref="M48:M49"/>
    <mergeCell ref="M50:M51"/>
    <mergeCell ref="O50:O51"/>
    <mergeCell ref="O48:O49"/>
    <mergeCell ref="H48:H49"/>
    <mergeCell ref="H50:H51"/>
    <mergeCell ref="J52:J53"/>
    <mergeCell ref="K52:K53"/>
    <mergeCell ref="L52:L53"/>
    <mergeCell ref="P52:P53"/>
    <mergeCell ref="A54:B55"/>
    <mergeCell ref="C54:E55"/>
    <mergeCell ref="F54:F55"/>
    <mergeCell ref="G54:G55"/>
    <mergeCell ref="I54:I55"/>
    <mergeCell ref="J54:J55"/>
    <mergeCell ref="K54:K55"/>
    <mergeCell ref="L54:L55"/>
    <mergeCell ref="P54:P55"/>
    <mergeCell ref="N52:N53"/>
    <mergeCell ref="N54:N55"/>
    <mergeCell ref="A52:B53"/>
    <mergeCell ref="C52:E53"/>
    <mergeCell ref="F52:F53"/>
    <mergeCell ref="G52:G53"/>
    <mergeCell ref="I52:I53"/>
    <mergeCell ref="M52:M53"/>
    <mergeCell ref="M54:M55"/>
    <mergeCell ref="O52:O53"/>
    <mergeCell ref="H52:H53"/>
    <mergeCell ref="J56:J57"/>
    <mergeCell ref="K56:K57"/>
    <mergeCell ref="L56:L57"/>
    <mergeCell ref="P56:P57"/>
    <mergeCell ref="A58:B59"/>
    <mergeCell ref="C58:E59"/>
    <mergeCell ref="F58:F59"/>
    <mergeCell ref="G58:G59"/>
    <mergeCell ref="I58:I59"/>
    <mergeCell ref="J58:J59"/>
    <mergeCell ref="K58:K59"/>
    <mergeCell ref="L58:L59"/>
    <mergeCell ref="P58:P59"/>
    <mergeCell ref="N56:N57"/>
    <mergeCell ref="N58:N59"/>
    <mergeCell ref="A56:B57"/>
    <mergeCell ref="C56:E57"/>
    <mergeCell ref="F56:F57"/>
    <mergeCell ref="G56:G57"/>
    <mergeCell ref="I56:I57"/>
    <mergeCell ref="M56:M57"/>
    <mergeCell ref="M58:M59"/>
    <mergeCell ref="J60:J61"/>
    <mergeCell ref="K60:K61"/>
    <mergeCell ref="L60:L61"/>
    <mergeCell ref="P60:P61"/>
    <mergeCell ref="A62:B63"/>
    <mergeCell ref="C62:E63"/>
    <mergeCell ref="F62:F63"/>
    <mergeCell ref="G62:G63"/>
    <mergeCell ref="I62:I63"/>
    <mergeCell ref="J62:J63"/>
    <mergeCell ref="K62:K63"/>
    <mergeCell ref="L62:L63"/>
    <mergeCell ref="P62:P63"/>
    <mergeCell ref="N60:N61"/>
    <mergeCell ref="N62:N63"/>
    <mergeCell ref="A60:B61"/>
    <mergeCell ref="C60:E61"/>
    <mergeCell ref="F60:F61"/>
    <mergeCell ref="G60:G61"/>
    <mergeCell ref="I60:I61"/>
    <mergeCell ref="M60:M61"/>
    <mergeCell ref="M62:M63"/>
    <mergeCell ref="J64:J65"/>
    <mergeCell ref="K64:K65"/>
    <mergeCell ref="L64:L65"/>
    <mergeCell ref="P64:P65"/>
    <mergeCell ref="A66:B67"/>
    <mergeCell ref="C66:E67"/>
    <mergeCell ref="F66:F67"/>
    <mergeCell ref="G66:G67"/>
    <mergeCell ref="I66:I67"/>
    <mergeCell ref="J66:J67"/>
    <mergeCell ref="K66:K67"/>
    <mergeCell ref="L66:L67"/>
    <mergeCell ref="P66:P67"/>
    <mergeCell ref="N64:N65"/>
    <mergeCell ref="N66:N67"/>
    <mergeCell ref="A64:B65"/>
    <mergeCell ref="C64:E65"/>
    <mergeCell ref="F64:F65"/>
    <mergeCell ref="G64:G65"/>
    <mergeCell ref="I64:I65"/>
    <mergeCell ref="M64:M65"/>
    <mergeCell ref="M66:M67"/>
    <mergeCell ref="J68:J69"/>
    <mergeCell ref="K68:K69"/>
    <mergeCell ref="L68:L69"/>
    <mergeCell ref="P68:P69"/>
    <mergeCell ref="A70:B71"/>
    <mergeCell ref="C70:E71"/>
    <mergeCell ref="F70:F71"/>
    <mergeCell ref="G70:G71"/>
    <mergeCell ref="I70:I71"/>
    <mergeCell ref="J70:J71"/>
    <mergeCell ref="K70:K71"/>
    <mergeCell ref="L70:L71"/>
    <mergeCell ref="P70:P71"/>
    <mergeCell ref="N68:N69"/>
    <mergeCell ref="N70:N71"/>
    <mergeCell ref="A68:B69"/>
    <mergeCell ref="C68:E69"/>
    <mergeCell ref="F68:F69"/>
    <mergeCell ref="G68:G69"/>
    <mergeCell ref="I68:I69"/>
    <mergeCell ref="M68:M69"/>
    <mergeCell ref="M70:M71"/>
    <mergeCell ref="J72:J73"/>
    <mergeCell ref="K72:K73"/>
    <mergeCell ref="L72:L73"/>
    <mergeCell ref="P72:P73"/>
    <mergeCell ref="A74:B75"/>
    <mergeCell ref="C74:E75"/>
    <mergeCell ref="F74:F75"/>
    <mergeCell ref="G74:G75"/>
    <mergeCell ref="I74:I75"/>
    <mergeCell ref="J74:J75"/>
    <mergeCell ref="K74:K75"/>
    <mergeCell ref="L74:L75"/>
    <mergeCell ref="P74:P75"/>
    <mergeCell ref="N72:N73"/>
    <mergeCell ref="N74:N75"/>
    <mergeCell ref="A72:B73"/>
    <mergeCell ref="C72:E73"/>
    <mergeCell ref="F72:F73"/>
    <mergeCell ref="G72:G73"/>
    <mergeCell ref="I72:I73"/>
    <mergeCell ref="M72:M73"/>
    <mergeCell ref="M74:M75"/>
    <mergeCell ref="J76:J77"/>
    <mergeCell ref="K76:K77"/>
    <mergeCell ref="L76:L77"/>
    <mergeCell ref="P76:P77"/>
    <mergeCell ref="A78:B79"/>
    <mergeCell ref="C78:E79"/>
    <mergeCell ref="F78:F79"/>
    <mergeCell ref="G78:G79"/>
    <mergeCell ref="I78:I79"/>
    <mergeCell ref="J78:J79"/>
    <mergeCell ref="K78:K79"/>
    <mergeCell ref="L78:L79"/>
    <mergeCell ref="P78:P79"/>
    <mergeCell ref="N76:N77"/>
    <mergeCell ref="N78:N79"/>
    <mergeCell ref="A76:B77"/>
    <mergeCell ref="C76:E77"/>
    <mergeCell ref="F76:F77"/>
    <mergeCell ref="G76:G77"/>
    <mergeCell ref="I76:I77"/>
    <mergeCell ref="M76:M77"/>
    <mergeCell ref="M78:M79"/>
    <mergeCell ref="J80:J81"/>
    <mergeCell ref="K80:K81"/>
    <mergeCell ref="L80:L81"/>
    <mergeCell ref="P80:P81"/>
    <mergeCell ref="A82:B83"/>
    <mergeCell ref="C82:E83"/>
    <mergeCell ref="F82:F83"/>
    <mergeCell ref="G82:G83"/>
    <mergeCell ref="I82:I83"/>
    <mergeCell ref="J82:J83"/>
    <mergeCell ref="K82:K83"/>
    <mergeCell ref="L82:L83"/>
    <mergeCell ref="P82:P83"/>
    <mergeCell ref="N80:N81"/>
    <mergeCell ref="N82:N83"/>
    <mergeCell ref="A80:B81"/>
    <mergeCell ref="C80:E81"/>
    <mergeCell ref="F80:F81"/>
    <mergeCell ref="G80:G81"/>
    <mergeCell ref="I80:I81"/>
    <mergeCell ref="M80:M81"/>
    <mergeCell ref="M82:M83"/>
    <mergeCell ref="J84:J85"/>
    <mergeCell ref="K84:K85"/>
    <mergeCell ref="L84:L85"/>
    <mergeCell ref="P84:P85"/>
    <mergeCell ref="A86:B87"/>
    <mergeCell ref="C86:E87"/>
    <mergeCell ref="F86:F87"/>
    <mergeCell ref="G86:G87"/>
    <mergeCell ref="I86:I87"/>
    <mergeCell ref="J86:J87"/>
    <mergeCell ref="K86:K87"/>
    <mergeCell ref="L86:L87"/>
    <mergeCell ref="P86:P87"/>
    <mergeCell ref="N84:N85"/>
    <mergeCell ref="N86:N87"/>
    <mergeCell ref="A84:B85"/>
    <mergeCell ref="C84:E85"/>
    <mergeCell ref="F84:F85"/>
    <mergeCell ref="G84:G85"/>
    <mergeCell ref="I84:I85"/>
    <mergeCell ref="M84:M85"/>
    <mergeCell ref="M86:M87"/>
    <mergeCell ref="J88:J89"/>
    <mergeCell ref="K88:K89"/>
    <mergeCell ref="L88:L89"/>
    <mergeCell ref="P88:P89"/>
    <mergeCell ref="A90:B91"/>
    <mergeCell ref="C90:E91"/>
    <mergeCell ref="F90:F91"/>
    <mergeCell ref="G90:G91"/>
    <mergeCell ref="I90:I91"/>
    <mergeCell ref="J90:J91"/>
    <mergeCell ref="K90:K91"/>
    <mergeCell ref="L90:L91"/>
    <mergeCell ref="P90:P91"/>
    <mergeCell ref="N88:N89"/>
    <mergeCell ref="N90:N91"/>
    <mergeCell ref="A88:B89"/>
    <mergeCell ref="C88:E89"/>
    <mergeCell ref="F88:F89"/>
    <mergeCell ref="G88:G89"/>
    <mergeCell ref="I88:I89"/>
    <mergeCell ref="M88:M89"/>
    <mergeCell ref="M90:M91"/>
    <mergeCell ref="J92:J93"/>
    <mergeCell ref="K92:K93"/>
    <mergeCell ref="L92:L93"/>
    <mergeCell ref="P92:P93"/>
    <mergeCell ref="A94:B95"/>
    <mergeCell ref="C94:E95"/>
    <mergeCell ref="F94:F95"/>
    <mergeCell ref="G94:G95"/>
    <mergeCell ref="I94:I95"/>
    <mergeCell ref="J94:J95"/>
    <mergeCell ref="K94:K95"/>
    <mergeCell ref="L94:L95"/>
    <mergeCell ref="P94:P95"/>
    <mergeCell ref="N92:N93"/>
    <mergeCell ref="N94:N95"/>
    <mergeCell ref="A92:B93"/>
    <mergeCell ref="C92:E93"/>
    <mergeCell ref="F92:F93"/>
    <mergeCell ref="G92:G93"/>
    <mergeCell ref="I92:I93"/>
    <mergeCell ref="M92:M93"/>
    <mergeCell ref="M94:M95"/>
    <mergeCell ref="J96:J97"/>
    <mergeCell ref="K96:K97"/>
    <mergeCell ref="L96:L97"/>
    <mergeCell ref="P96:P97"/>
    <mergeCell ref="A98:B99"/>
    <mergeCell ref="C98:E99"/>
    <mergeCell ref="F98:F99"/>
    <mergeCell ref="G98:G99"/>
    <mergeCell ref="I98:I99"/>
    <mergeCell ref="J98:J99"/>
    <mergeCell ref="K98:K99"/>
    <mergeCell ref="L98:L99"/>
    <mergeCell ref="P98:P99"/>
    <mergeCell ref="N96:N97"/>
    <mergeCell ref="N98:N99"/>
    <mergeCell ref="A96:B97"/>
    <mergeCell ref="C96:E97"/>
    <mergeCell ref="F96:F97"/>
    <mergeCell ref="G96:G97"/>
    <mergeCell ref="I96:I97"/>
    <mergeCell ref="M96:M97"/>
    <mergeCell ref="M98:M99"/>
    <mergeCell ref="J100:J101"/>
    <mergeCell ref="K100:K101"/>
    <mergeCell ref="L100:L101"/>
    <mergeCell ref="P100:P101"/>
    <mergeCell ref="A102:B103"/>
    <mergeCell ref="C102:E103"/>
    <mergeCell ref="F102:F103"/>
    <mergeCell ref="G102:G103"/>
    <mergeCell ref="I102:I103"/>
    <mergeCell ref="J102:J103"/>
    <mergeCell ref="K102:K103"/>
    <mergeCell ref="L102:L103"/>
    <mergeCell ref="P102:P103"/>
    <mergeCell ref="N100:N101"/>
    <mergeCell ref="N102:N103"/>
    <mergeCell ref="A100:B101"/>
    <mergeCell ref="C100:E101"/>
    <mergeCell ref="F100:F101"/>
    <mergeCell ref="G100:G101"/>
    <mergeCell ref="I100:I101"/>
    <mergeCell ref="M100:M101"/>
    <mergeCell ref="M102:M103"/>
    <mergeCell ref="P104:P105"/>
    <mergeCell ref="A106:B107"/>
    <mergeCell ref="C106:E107"/>
    <mergeCell ref="F106:F107"/>
    <mergeCell ref="G106:G107"/>
    <mergeCell ref="I106:I107"/>
    <mergeCell ref="J106:J107"/>
    <mergeCell ref="K106:K107"/>
    <mergeCell ref="L106:L107"/>
    <mergeCell ref="P106:P107"/>
    <mergeCell ref="N104:N105"/>
    <mergeCell ref="N106:N107"/>
    <mergeCell ref="A104:B105"/>
    <mergeCell ref="C104:E105"/>
    <mergeCell ref="F104:F105"/>
    <mergeCell ref="G104:G105"/>
    <mergeCell ref="I104:I105"/>
    <mergeCell ref="M104:M105"/>
    <mergeCell ref="M106:M107"/>
    <mergeCell ref="G1:J1"/>
    <mergeCell ref="J108:J109"/>
    <mergeCell ref="K108:K109"/>
    <mergeCell ref="L108:L109"/>
    <mergeCell ref="P108:P109"/>
    <mergeCell ref="A110:B111"/>
    <mergeCell ref="C110:E111"/>
    <mergeCell ref="F110:F111"/>
    <mergeCell ref="G110:G111"/>
    <mergeCell ref="I110:I111"/>
    <mergeCell ref="J110:J111"/>
    <mergeCell ref="K110:K111"/>
    <mergeCell ref="L110:L111"/>
    <mergeCell ref="P110:P111"/>
    <mergeCell ref="N108:N109"/>
    <mergeCell ref="N110:N111"/>
    <mergeCell ref="A108:B109"/>
    <mergeCell ref="C108:E109"/>
    <mergeCell ref="F108:F109"/>
    <mergeCell ref="G108:G109"/>
    <mergeCell ref="I108:I109"/>
    <mergeCell ref="J104:J105"/>
    <mergeCell ref="K104:K105"/>
    <mergeCell ref="L104:L105"/>
    <mergeCell ref="A22:B22"/>
    <mergeCell ref="C22:E22"/>
    <mergeCell ref="Q22:AH22"/>
    <mergeCell ref="N26:N27"/>
    <mergeCell ref="N30:N31"/>
    <mergeCell ref="N24:N25"/>
    <mergeCell ref="N28:N29"/>
    <mergeCell ref="G3:I3"/>
    <mergeCell ref="G2:I2"/>
    <mergeCell ref="G5:I5"/>
    <mergeCell ref="G6:I6"/>
    <mergeCell ref="L28:L29"/>
    <mergeCell ref="P28:P29"/>
    <mergeCell ref="F30:F31"/>
    <mergeCell ref="G30:G31"/>
    <mergeCell ref="I30:I31"/>
    <mergeCell ref="J30:J31"/>
    <mergeCell ref="K30:K31"/>
    <mergeCell ref="L30:L31"/>
    <mergeCell ref="P30:P31"/>
    <mergeCell ref="F28:F29"/>
    <mergeCell ref="G28:G29"/>
    <mergeCell ref="I28:I29"/>
    <mergeCell ref="J28:J29"/>
    <mergeCell ref="AJ56:AJ57"/>
    <mergeCell ref="AJ58:AJ59"/>
    <mergeCell ref="AJ60:AJ61"/>
    <mergeCell ref="AJ62:AJ63"/>
    <mergeCell ref="AJ64:AJ65"/>
    <mergeCell ref="AJ48:AJ49"/>
    <mergeCell ref="AJ50:AJ51"/>
    <mergeCell ref="AJ52:AJ53"/>
    <mergeCell ref="AJ54:AJ55"/>
    <mergeCell ref="AJ92:AJ93"/>
    <mergeCell ref="AJ94:AJ95"/>
    <mergeCell ref="AJ76:AJ77"/>
    <mergeCell ref="AJ78:AJ79"/>
    <mergeCell ref="AJ80:AJ81"/>
    <mergeCell ref="AJ82:AJ83"/>
    <mergeCell ref="AJ84:AJ85"/>
    <mergeCell ref="AJ66:AJ67"/>
    <mergeCell ref="AJ68:AJ69"/>
    <mergeCell ref="AJ70:AJ71"/>
    <mergeCell ref="AJ72:AJ73"/>
    <mergeCell ref="AJ74:AJ75"/>
    <mergeCell ref="AJ106:AJ107"/>
    <mergeCell ref="AJ108:AJ109"/>
    <mergeCell ref="AJ110:AJ111"/>
    <mergeCell ref="AL24:AL25"/>
    <mergeCell ref="AL26:AL27"/>
    <mergeCell ref="AL28:AL29"/>
    <mergeCell ref="AL30:AL31"/>
    <mergeCell ref="AL32:AL33"/>
    <mergeCell ref="AL34:AL35"/>
    <mergeCell ref="AL36:AL37"/>
    <mergeCell ref="AL38:AL39"/>
    <mergeCell ref="AL40:AL41"/>
    <mergeCell ref="AL42:AL43"/>
    <mergeCell ref="AL44:AL45"/>
    <mergeCell ref="AL46:AL47"/>
    <mergeCell ref="AL48:AL49"/>
    <mergeCell ref="AJ96:AJ97"/>
    <mergeCell ref="AJ98:AJ99"/>
    <mergeCell ref="AJ100:AJ101"/>
    <mergeCell ref="AJ102:AJ103"/>
    <mergeCell ref="AJ104:AJ105"/>
    <mergeCell ref="AJ86:AJ87"/>
    <mergeCell ref="AJ88:AJ89"/>
    <mergeCell ref="AJ90:AJ91"/>
    <mergeCell ref="AL60:AL61"/>
    <mergeCell ref="AL62:AL63"/>
    <mergeCell ref="AL64:AL65"/>
    <mergeCell ref="AL66:AL67"/>
    <mergeCell ref="AL68:AL69"/>
    <mergeCell ref="AL50:AL51"/>
    <mergeCell ref="AL52:AL53"/>
    <mergeCell ref="AL54:AL55"/>
    <mergeCell ref="AL56:AL57"/>
    <mergeCell ref="AL58:AL59"/>
    <mergeCell ref="AL80:AL81"/>
    <mergeCell ref="AL82:AL83"/>
    <mergeCell ref="AL84:AL85"/>
    <mergeCell ref="AL86:AL87"/>
    <mergeCell ref="AL88:AL89"/>
    <mergeCell ref="AL70:AL71"/>
    <mergeCell ref="AL72:AL73"/>
    <mergeCell ref="AL74:AL75"/>
    <mergeCell ref="AL76:AL77"/>
    <mergeCell ref="AL78:AL79"/>
    <mergeCell ref="AL110:AL111"/>
    <mergeCell ref="AL100:AL101"/>
    <mergeCell ref="AL102:AL103"/>
    <mergeCell ref="AL104:AL105"/>
    <mergeCell ref="AL106:AL107"/>
    <mergeCell ref="AL108:AL109"/>
    <mergeCell ref="AL90:AL91"/>
    <mergeCell ref="AL92:AL93"/>
    <mergeCell ref="AL94:AL95"/>
    <mergeCell ref="AL96:AL97"/>
    <mergeCell ref="AL98:AL99"/>
    <mergeCell ref="O24:O25"/>
    <mergeCell ref="O26:O27"/>
    <mergeCell ref="O32:O33"/>
    <mergeCell ref="O36:O37"/>
    <mergeCell ref="O30:O31"/>
    <mergeCell ref="O34:O35"/>
    <mergeCell ref="O38:O39"/>
    <mergeCell ref="O42:O43"/>
    <mergeCell ref="O46:O47"/>
    <mergeCell ref="O44:O45"/>
    <mergeCell ref="O40:O41"/>
    <mergeCell ref="O28:O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Fans</vt:lpstr>
      <vt:lpstr>Old Sheet</vt:lpstr>
    </vt:vector>
  </TitlesOfParts>
  <Company>Promutuel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Arial</dc:creator>
  <cp:lastModifiedBy>Alvaro Morentin Etayo</cp:lastModifiedBy>
  <dcterms:created xsi:type="dcterms:W3CDTF">2006-05-26T17:47:14Z</dcterms:created>
  <dcterms:modified xsi:type="dcterms:W3CDTF">2017-03-16T09:41:37Z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-1375203744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jeremy.bourdon@airbus.com</vt:lpwstr>
  </property>
  <property fmtid="{D5CDD505-2E9C-101B-9397-08002B2CF9AE}" pid="6" name="_AuthorEmailDisplayName">
    <vt:lpwstr>BOURDON, Jeremy</vt:lpwstr>
  </property>
  <property fmtid="{D5CDD505-2E9C-101B-9397-08002B2CF9AE}" pid="7" name="_PreviousAdHocReviewCycleID">
    <vt:i4>-1315603878</vt:i4>
  </property>
  <property fmtid="{D5CDD505-2E9C-101B-9397-08002B2CF9AE}" pid="8" name="_ReviewingToolsShownOnce">
    <vt:lpwstr/>
  </property>
</Properties>
</file>