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28A9AB6B-33E8-4EEB-91F4-6567532959B4}" xr6:coauthVersionLast="47" xr6:coauthVersionMax="47" xr10:uidLastSave="{00000000-0000-0000-0000-000000000000}"/>
  <bookViews>
    <workbookView xWindow="-28920" yWindow="-30" windowWidth="29040" windowHeight="15720" tabRatio="820" firstSheet="2" activeTab="8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Hit% Sponza vs Random100 chart" sheetId="10" r:id="rId8"/>
    <sheet name="Accuracy chart" sheetId="5" r:id="rId9"/>
    <sheet name="Overlapping% chart" sheetId="13" r:id="rId10"/>
    <sheet name="All quality comparisons" sheetId="15" r:id="rId11"/>
    <sheet name="PAH and SPFH build time" sheetId="9" r:id="rId12"/>
  </sheets>
  <definedNames>
    <definedName name="_xlnm._FilterDatabase" localSheetId="8" hidden="1">'Accuracy chart'!$A$1:$E$9</definedName>
    <definedName name="_xlnm._FilterDatabase" localSheetId="10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data'!$A$1:$AM$249</definedName>
    <definedName name="_xlnm._FilterDatabase" localSheetId="6" hidden="1">'Octree performance'!$A$1:$I$21</definedName>
    <definedName name="_xlnm._FilterDatabase" localSheetId="9" hidden="1">'Overlapping% chart'!$A$2:$G$10</definedName>
    <definedName name="_xlnm._FilterDatabase" localSheetId="11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50" i="17" l="1"/>
  <c r="AJ250" i="17"/>
  <c r="AK250" i="17"/>
  <c r="AL250" i="17"/>
  <c r="AM250" i="17"/>
  <c r="AI251" i="17"/>
  <c r="AJ251" i="17"/>
  <c r="AK251" i="17"/>
  <c r="AL251" i="17"/>
  <c r="AM251" i="17"/>
  <c r="AI252" i="17"/>
  <c r="AJ252" i="17"/>
  <c r="AK252" i="17"/>
  <c r="AL252" i="17"/>
  <c r="AM252" i="17"/>
  <c r="AI253" i="17"/>
  <c r="AJ253" i="17"/>
  <c r="AK253" i="17"/>
  <c r="AL253" i="17"/>
  <c r="AM253" i="17"/>
  <c r="AI254" i="17"/>
  <c r="AJ254" i="17"/>
  <c r="AK254" i="17"/>
  <c r="AL254" i="17"/>
  <c r="AM254" i="17"/>
  <c r="AI255" i="17"/>
  <c r="AJ255" i="17"/>
  <c r="AK255" i="17"/>
  <c r="AL255" i="17"/>
  <c r="AM255" i="17"/>
  <c r="AI256" i="17"/>
  <c r="AJ256" i="17"/>
  <c r="AK256" i="17"/>
  <c r="AL256" i="17"/>
  <c r="AM256" i="17"/>
  <c r="AI257" i="17"/>
  <c r="AJ257" i="17"/>
  <c r="AK257" i="17"/>
  <c r="AL257" i="17"/>
  <c r="AM257" i="17"/>
  <c r="A250" i="17" a="1"/>
  <c r="A250" i="17" s="1"/>
  <c r="A251" i="17" a="1"/>
  <c r="A251" i="17" s="1"/>
  <c r="A252" i="17" a="1"/>
  <c r="A252" i="17" s="1"/>
  <c r="A253" i="17" a="1"/>
  <c r="A253" i="17" s="1"/>
  <c r="A254" i="17" a="1"/>
  <c r="A254" i="17" s="1"/>
  <c r="A255" i="17" a="1"/>
  <c r="A255" i="17" s="1"/>
  <c r="A256" i="17" a="1"/>
  <c r="A256" i="17" s="1"/>
  <c r="A257" i="17" a="1"/>
  <c r="A257" i="17" s="1"/>
  <c r="AI226" i="17"/>
  <c r="AJ226" i="17"/>
  <c r="AK226" i="17"/>
  <c r="AL226" i="17"/>
  <c r="AM226" i="17"/>
  <c r="AI227" i="17"/>
  <c r="AJ227" i="17"/>
  <c r="AK227" i="17"/>
  <c r="AL227" i="17"/>
  <c r="AM227" i="17"/>
  <c r="AI228" i="17"/>
  <c r="AJ228" i="17"/>
  <c r="AK228" i="17"/>
  <c r="AL228" i="17"/>
  <c r="AM228" i="17"/>
  <c r="AI229" i="17"/>
  <c r="AJ229" i="17"/>
  <c r="AK229" i="17"/>
  <c r="AL229" i="17"/>
  <c r="AM229" i="17"/>
  <c r="AI230" i="17"/>
  <c r="AJ230" i="17"/>
  <c r="AK230" i="17"/>
  <c r="AL230" i="17"/>
  <c r="AM230" i="17"/>
  <c r="AI231" i="17"/>
  <c r="AJ231" i="17"/>
  <c r="AK231" i="17"/>
  <c r="AL231" i="17"/>
  <c r="AM231" i="17"/>
  <c r="AI232" i="17"/>
  <c r="AJ232" i="17"/>
  <c r="AK232" i="17"/>
  <c r="AL232" i="17"/>
  <c r="AM232" i="17"/>
  <c r="AI233" i="17"/>
  <c r="AJ233" i="17"/>
  <c r="AK233" i="17"/>
  <c r="AL233" i="17"/>
  <c r="AM233" i="17"/>
  <c r="AI234" i="17"/>
  <c r="AJ234" i="17"/>
  <c r="AK234" i="17"/>
  <c r="AL234" i="17"/>
  <c r="AM234" i="17"/>
  <c r="AI235" i="17"/>
  <c r="AJ235" i="17"/>
  <c r="AK235" i="17"/>
  <c r="AL235" i="17"/>
  <c r="AM235" i="17"/>
  <c r="AI236" i="17"/>
  <c r="AJ236" i="17"/>
  <c r="AK236" i="17"/>
  <c r="AL236" i="17"/>
  <c r="AM236" i="17"/>
  <c r="AI237" i="17"/>
  <c r="AJ237" i="17"/>
  <c r="AK237" i="17"/>
  <c r="AL237" i="17"/>
  <c r="AM237" i="17"/>
  <c r="AI238" i="17"/>
  <c r="AJ238" i="17"/>
  <c r="AK238" i="17"/>
  <c r="AL238" i="17"/>
  <c r="AM238" i="17"/>
  <c r="AI239" i="17"/>
  <c r="AJ239" i="17"/>
  <c r="AK239" i="17"/>
  <c r="AL239" i="17"/>
  <c r="AM239" i="17"/>
  <c r="AI240" i="17"/>
  <c r="AJ240" i="17"/>
  <c r="AK240" i="17"/>
  <c r="AL240" i="17"/>
  <c r="AM240" i="17"/>
  <c r="AI241" i="17"/>
  <c r="AJ241" i="17"/>
  <c r="AK241" i="17"/>
  <c r="AL241" i="17"/>
  <c r="AM241" i="17"/>
  <c r="AI242" i="17"/>
  <c r="AJ242" i="17"/>
  <c r="AK242" i="17"/>
  <c r="AL242" i="17"/>
  <c r="AM242" i="17"/>
  <c r="AI243" i="17"/>
  <c r="AJ243" i="17"/>
  <c r="AK243" i="17"/>
  <c r="AL243" i="17"/>
  <c r="AM243" i="17"/>
  <c r="AI244" i="17"/>
  <c r="AJ244" i="17"/>
  <c r="AK244" i="17"/>
  <c r="AL244" i="17"/>
  <c r="AM244" i="17"/>
  <c r="AI245" i="17"/>
  <c r="AJ245" i="17"/>
  <c r="AK245" i="17"/>
  <c r="AL245" i="17"/>
  <c r="AM245" i="17"/>
  <c r="AI246" i="17"/>
  <c r="AJ246" i="17"/>
  <c r="AK246" i="17"/>
  <c r="AL246" i="17"/>
  <c r="AM246" i="17"/>
  <c r="AI247" i="17"/>
  <c r="AJ247" i="17"/>
  <c r="AK247" i="17"/>
  <c r="AL247" i="17"/>
  <c r="AM247" i="17"/>
  <c r="AI248" i="17"/>
  <c r="AJ248" i="17"/>
  <c r="AK248" i="17"/>
  <c r="AL248" i="17"/>
  <c r="AM248" i="17"/>
  <c r="AI249" i="17"/>
  <c r="AJ249" i="17"/>
  <c r="AK249" i="17"/>
  <c r="AL249" i="17"/>
  <c r="AM249" i="17"/>
  <c r="A234" i="17" a="1"/>
  <c r="A234" i="17" s="1"/>
  <c r="A235" i="17" a="1"/>
  <c r="A235" i="17" s="1"/>
  <c r="A236" i="17" a="1"/>
  <c r="A236" i="17" s="1"/>
  <c r="A237" i="17" a="1"/>
  <c r="A237" i="17" s="1"/>
  <c r="A238" i="17" a="1"/>
  <c r="A238" i="17" s="1"/>
  <c r="A239" i="17" a="1"/>
  <c r="A239" i="17" s="1"/>
  <c r="A240" i="17" a="1"/>
  <c r="A240" i="17" s="1"/>
  <c r="A241" i="17" a="1"/>
  <c r="A241" i="17" s="1"/>
  <c r="A242" i="17" a="1"/>
  <c r="A242" i="17" s="1"/>
  <c r="A243" i="17" a="1"/>
  <c r="A243" i="17" s="1"/>
  <c r="A244" i="17" a="1"/>
  <c r="A244" i="17" s="1"/>
  <c r="A245" i="17" a="1"/>
  <c r="A245" i="17" s="1"/>
  <c r="A246" i="17" a="1"/>
  <c r="A246" i="17" s="1"/>
  <c r="A247" i="17" a="1"/>
  <c r="A247" i="17" s="1"/>
  <c r="A248" i="17" a="1"/>
  <c r="A248" i="17" s="1"/>
  <c r="A249" i="17" a="1"/>
  <c r="A249" i="17" s="1"/>
  <c r="A226" i="17" a="1"/>
  <c r="A226" i="17" s="1"/>
  <c r="A227" i="17" a="1"/>
  <c r="A227" i="17" s="1"/>
  <c r="A228" i="17" a="1"/>
  <c r="A228" i="17" s="1"/>
  <c r="A229" i="17" a="1"/>
  <c r="A229" i="17" s="1"/>
  <c r="A230" i="17" a="1"/>
  <c r="A230" i="17" s="1"/>
  <c r="A231" i="17" a="1"/>
  <c r="A231" i="17" s="1"/>
  <c r="A232" i="17" a="1"/>
  <c r="A232" i="17" s="1"/>
  <c r="A233" i="17" a="1"/>
  <c r="A233" i="17" s="1"/>
  <c r="AI2" i="17"/>
  <c r="AI3" i="17"/>
  <c r="AI4" i="17"/>
  <c r="AI5" i="17"/>
  <c r="AI30" i="17"/>
  <c r="AI31" i="17"/>
  <c r="AI32" i="17"/>
  <c r="AI33" i="17"/>
  <c r="AI6" i="17"/>
  <c r="AI7" i="17"/>
  <c r="AI8" i="17"/>
  <c r="AI9" i="17"/>
  <c r="AI34" i="17"/>
  <c r="AI35" i="17"/>
  <c r="AI36" i="17"/>
  <c r="AI37" i="17"/>
  <c r="AI10" i="17"/>
  <c r="AI11" i="17"/>
  <c r="AI12" i="17"/>
  <c r="AI13" i="17"/>
  <c r="AI38" i="17"/>
  <c r="AI39" i="17"/>
  <c r="AI40" i="17"/>
  <c r="AI41" i="17"/>
  <c r="AI14" i="17"/>
  <c r="AI15" i="17"/>
  <c r="AI16" i="17"/>
  <c r="AI17" i="17"/>
  <c r="AI42" i="17"/>
  <c r="AI43" i="17"/>
  <c r="AI44" i="17"/>
  <c r="AI45" i="17"/>
  <c r="AI18" i="17"/>
  <c r="AI19" i="17"/>
  <c r="AI20" i="17"/>
  <c r="AI21" i="17"/>
  <c r="AI46" i="17"/>
  <c r="G17" i="22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G23" i="22" l="1"/>
  <c r="G24" i="22"/>
  <c r="H24" i="22"/>
  <c r="H25" i="22"/>
  <c r="G25" i="22"/>
  <c r="H23" i="22"/>
  <c r="AM2" i="17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17" i="17"/>
  <c r="AM70" i="17"/>
  <c r="AM101" i="17"/>
  <c r="AM14" i="17"/>
  <c r="AM98" i="17"/>
  <c r="AM39" i="17"/>
  <c r="AM45" i="17"/>
  <c r="AM42" i="17"/>
  <c r="AM157" i="17"/>
  <c r="AM154" i="17"/>
  <c r="AM43" i="17"/>
  <c r="AM155" i="17"/>
  <c r="AM213" i="17"/>
  <c r="AM211" i="17"/>
  <c r="AM210" i="17"/>
  <c r="AM99" i="17"/>
  <c r="AM129" i="17"/>
  <c r="AM71" i="17"/>
  <c r="AM126" i="17"/>
  <c r="AM185" i="17"/>
  <c r="AM207" i="17"/>
  <c r="AM151" i="17"/>
  <c r="AM15" i="17"/>
  <c r="AM182" i="17"/>
  <c r="AM208" i="17"/>
  <c r="AM152" i="17"/>
  <c r="AM128" i="17"/>
  <c r="AM127" i="17"/>
  <c r="AM184" i="17"/>
  <c r="AM192" i="17"/>
  <c r="AM183" i="17"/>
  <c r="AM156" i="17"/>
  <c r="AM95" i="17"/>
  <c r="AM212" i="17"/>
  <c r="AM38" i="17"/>
  <c r="AM72" i="17"/>
  <c r="AM80" i="17"/>
  <c r="AM41" i="17"/>
  <c r="AM81" i="17"/>
  <c r="AM94" i="17"/>
  <c r="AM24" i="17"/>
  <c r="AM96" i="17"/>
  <c r="AM206" i="17"/>
  <c r="AM150" i="17"/>
  <c r="AM97" i="17"/>
  <c r="AM40" i="17"/>
  <c r="AM25" i="17"/>
  <c r="AM100" i="17"/>
  <c r="AM16" i="17"/>
  <c r="AM50" i="17"/>
  <c r="AM106" i="17"/>
  <c r="AM209" i="17"/>
  <c r="AM153" i="17"/>
  <c r="AM53" i="17"/>
  <c r="AM109" i="17"/>
  <c r="AM137" i="17"/>
  <c r="AM193" i="17"/>
  <c r="AM162" i="17"/>
  <c r="AM218" i="17"/>
  <c r="AM22" i="17"/>
  <c r="AM164" i="17"/>
  <c r="AM220" i="17"/>
  <c r="AM44" i="17"/>
  <c r="AM51" i="17"/>
  <c r="AM78" i="17"/>
  <c r="AM163" i="17"/>
  <c r="AM165" i="17"/>
  <c r="AM221" i="17"/>
  <c r="AM219" i="17"/>
  <c r="AM107" i="17"/>
  <c r="AM134" i="17"/>
  <c r="AM190" i="17"/>
  <c r="AM23" i="17"/>
  <c r="AM135" i="17"/>
  <c r="AM191" i="17"/>
  <c r="AM79" i="17"/>
  <c r="AM77" i="17"/>
  <c r="AM69" i="17"/>
  <c r="AM55" i="17"/>
  <c r="AM61" i="17"/>
  <c r="AM86" i="17"/>
  <c r="AM30" i="17"/>
  <c r="AM111" i="17"/>
  <c r="AM89" i="17"/>
  <c r="AM136" i="17"/>
  <c r="AM57" i="17"/>
  <c r="AM108" i="17"/>
  <c r="AM113" i="17"/>
  <c r="AM102" i="17"/>
  <c r="AM5" i="17"/>
  <c r="AM52" i="17"/>
  <c r="AM33" i="17"/>
  <c r="AM105" i="17"/>
  <c r="AM54" i="17"/>
  <c r="AM46" i="17"/>
  <c r="AM49" i="17"/>
  <c r="AM47" i="17"/>
  <c r="AM74" i="17"/>
  <c r="AM110" i="17"/>
  <c r="AM214" i="17"/>
  <c r="AM217" i="17"/>
  <c r="AM161" i="17"/>
  <c r="AM215" i="17"/>
  <c r="AM158" i="17"/>
  <c r="AM159" i="17"/>
  <c r="AM65" i="17"/>
  <c r="AM21" i="17"/>
  <c r="AM103" i="17"/>
  <c r="AM13" i="17"/>
  <c r="AM18" i="17"/>
  <c r="AM90" i="17"/>
  <c r="AM34" i="17"/>
  <c r="AM133" i="17"/>
  <c r="AM189" i="17"/>
  <c r="AM93" i="17"/>
  <c r="AM130" i="17"/>
  <c r="AM186" i="17"/>
  <c r="AM85" i="17"/>
  <c r="AM9" i="17"/>
  <c r="AM19" i="17"/>
  <c r="AM75" i="17"/>
  <c r="AM125" i="17"/>
  <c r="AM37" i="17"/>
  <c r="AM131" i="17"/>
  <c r="AM187" i="17"/>
  <c r="AM181" i="17"/>
  <c r="AM10" i="17"/>
  <c r="AM112" i="17"/>
  <c r="AM132" i="17"/>
  <c r="AM188" i="17"/>
  <c r="AM11" i="17"/>
  <c r="AM58" i="17"/>
  <c r="AM123" i="17"/>
  <c r="AM178" i="17"/>
  <c r="AM82" i="17"/>
  <c r="AM179" i="17"/>
  <c r="AM31" i="17"/>
  <c r="AM122" i="17"/>
  <c r="AM180" i="17"/>
  <c r="AM29" i="17"/>
  <c r="AM26" i="17"/>
  <c r="AM124" i="17"/>
  <c r="AM66" i="17"/>
  <c r="AM3" i="17"/>
  <c r="AM56" i="17"/>
  <c r="AM88" i="17"/>
  <c r="AM223" i="17"/>
  <c r="AM216" i="17"/>
  <c r="AM160" i="17"/>
  <c r="AM87" i="17"/>
  <c r="AM59" i="17"/>
  <c r="AM6" i="17"/>
  <c r="AM32" i="17"/>
  <c r="AM62" i="17"/>
  <c r="AM35" i="17"/>
  <c r="AM7" i="17"/>
  <c r="AM167" i="17"/>
  <c r="AM84" i="17"/>
  <c r="AM91" i="17"/>
  <c r="AM76" i="17"/>
  <c r="AM36" i="17"/>
  <c r="AM63" i="17"/>
  <c r="AM20" i="17"/>
  <c r="AM104" i="17"/>
  <c r="AM142" i="17"/>
  <c r="AM198" i="17"/>
  <c r="AM28" i="17"/>
  <c r="AM92" i="17"/>
  <c r="AM117" i="17"/>
  <c r="AM12" i="17"/>
  <c r="AM200" i="17"/>
  <c r="AM144" i="17"/>
  <c r="AM68" i="17"/>
  <c r="AM145" i="17"/>
  <c r="AM169" i="17"/>
  <c r="AM225" i="17"/>
  <c r="AM224" i="17"/>
  <c r="AM201" i="17"/>
  <c r="AM4" i="17"/>
  <c r="AM173" i="17"/>
  <c r="AM48" i="17"/>
  <c r="AM197" i="17"/>
  <c r="AM67" i="17"/>
  <c r="AM222" i="17"/>
  <c r="AM60" i="17"/>
  <c r="AM149" i="17"/>
  <c r="AM146" i="17"/>
  <c r="AM141" i="17"/>
  <c r="AM148" i="17"/>
  <c r="AM27" i="17"/>
  <c r="AM205" i="17"/>
  <c r="AM8" i="17"/>
  <c r="AM202" i="17"/>
  <c r="AM114" i="17"/>
  <c r="AM204" i="17"/>
  <c r="AM170" i="17"/>
  <c r="AM177" i="17"/>
  <c r="AM64" i="17"/>
  <c r="AM172" i="17"/>
  <c r="AM116" i="17"/>
  <c r="AM143" i="17"/>
  <c r="AM171" i="17"/>
  <c r="AM115" i="17"/>
  <c r="AM199" i="17"/>
  <c r="AM196" i="17"/>
  <c r="AM194" i="17"/>
  <c r="AM140" i="17"/>
  <c r="AM174" i="17"/>
  <c r="AM121" i="17"/>
  <c r="AM83" i="17"/>
  <c r="AM138" i="17"/>
  <c r="AM118" i="17"/>
  <c r="AM147" i="17"/>
  <c r="AM203" i="17"/>
  <c r="AM120" i="17"/>
  <c r="AM176" i="17"/>
  <c r="AM195" i="17"/>
  <c r="AM119" i="17"/>
  <c r="AM175" i="17"/>
  <c r="AM168" i="17"/>
  <c r="AM166" i="17"/>
  <c r="AM139" i="17"/>
  <c r="AM73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28" i="17"/>
  <c r="AJ24" i="17"/>
  <c r="AJ40" i="17"/>
  <c r="AJ4" i="17"/>
  <c r="AJ48" i="17"/>
  <c r="AJ8" i="17"/>
  <c r="AJ32" i="17"/>
  <c r="AJ12" i="17"/>
  <c r="AJ16" i="17"/>
  <c r="AJ20" i="17"/>
  <c r="AJ56" i="17"/>
  <c r="AJ44" i="17"/>
  <c r="AJ52" i="17"/>
  <c r="AJ36" i="17"/>
  <c r="AJ196" i="17"/>
  <c r="AJ192" i="17"/>
  <c r="AJ208" i="17"/>
  <c r="AJ172" i="17"/>
  <c r="AJ216" i="17"/>
  <c r="AJ176" i="17"/>
  <c r="AJ200" i="17"/>
  <c r="AJ180" i="17"/>
  <c r="AJ184" i="17"/>
  <c r="AJ188" i="17"/>
  <c r="AJ224" i="17"/>
  <c r="AJ212" i="17"/>
  <c r="AJ220" i="17"/>
  <c r="AJ204" i="17"/>
  <c r="AJ140" i="17"/>
  <c r="AJ136" i="17"/>
  <c r="AJ152" i="17"/>
  <c r="AJ116" i="17"/>
  <c r="AJ160" i="17"/>
  <c r="AJ120" i="17"/>
  <c r="AJ144" i="17"/>
  <c r="AJ124" i="17"/>
  <c r="AJ128" i="17"/>
  <c r="AJ132" i="17"/>
  <c r="AJ168" i="17"/>
  <c r="AJ156" i="17"/>
  <c r="AJ164" i="17"/>
  <c r="AJ148" i="17"/>
  <c r="AJ80" i="17"/>
  <c r="AJ104" i="17"/>
  <c r="AJ64" i="17"/>
  <c r="AJ84" i="17"/>
  <c r="AJ96" i="17"/>
  <c r="AJ60" i="17"/>
  <c r="AJ88" i="17"/>
  <c r="AJ68" i="17"/>
  <c r="AJ72" i="17"/>
  <c r="AJ76" i="17"/>
  <c r="AJ112" i="17"/>
  <c r="AJ100" i="17"/>
  <c r="AJ108" i="17"/>
  <c r="AJ9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18" i="17"/>
  <c r="AJ27" i="17"/>
  <c r="AJ29" i="17"/>
  <c r="AJ35" i="17"/>
  <c r="AJ25" i="17"/>
  <c r="AJ19" i="17"/>
  <c r="AJ26" i="17"/>
  <c r="AJ57" i="17"/>
  <c r="AJ22" i="17"/>
  <c r="AJ21" i="17"/>
  <c r="AJ23" i="17"/>
  <c r="AJ41" i="17"/>
  <c r="AJ5" i="17"/>
  <c r="AJ43" i="17"/>
  <c r="AJ45" i="17"/>
  <c r="AJ38" i="17"/>
  <c r="AJ2" i="17"/>
  <c r="AJ42" i="17"/>
  <c r="AJ39" i="17"/>
  <c r="AJ3" i="17"/>
  <c r="AJ49" i="17"/>
  <c r="AJ9" i="17"/>
  <c r="AJ46" i="17"/>
  <c r="AJ55" i="17"/>
  <c r="AJ6" i="17"/>
  <c r="AJ47" i="17"/>
  <c r="AJ37" i="17"/>
  <c r="AJ54" i="17"/>
  <c r="AJ7" i="17"/>
  <c r="AJ33" i="17"/>
  <c r="AJ13" i="17"/>
  <c r="AJ30" i="17"/>
  <c r="AJ10" i="17"/>
  <c r="AJ31" i="17"/>
  <c r="AJ11" i="17"/>
  <c r="AJ15" i="17"/>
  <c r="AJ17" i="17"/>
  <c r="AJ14" i="17"/>
  <c r="AJ53" i="17"/>
  <c r="AJ50" i="17"/>
  <c r="AJ51" i="17"/>
  <c r="AJ34" i="17"/>
  <c r="AJ186" i="17"/>
  <c r="AJ195" i="17"/>
  <c r="AJ197" i="17"/>
  <c r="AJ203" i="17"/>
  <c r="AJ193" i="17"/>
  <c r="AJ187" i="17"/>
  <c r="AJ194" i="17"/>
  <c r="AJ225" i="17"/>
  <c r="AJ190" i="17"/>
  <c r="AJ189" i="17"/>
  <c r="AJ191" i="17"/>
  <c r="AJ209" i="17"/>
  <c r="AJ173" i="17"/>
  <c r="AJ211" i="17"/>
  <c r="AJ213" i="17"/>
  <c r="AJ206" i="17"/>
  <c r="AJ170" i="17"/>
  <c r="AJ210" i="17"/>
  <c r="AJ207" i="17"/>
  <c r="AJ171" i="17"/>
  <c r="AJ217" i="17"/>
  <c r="AJ177" i="17"/>
  <c r="AJ214" i="17"/>
  <c r="AJ223" i="17"/>
  <c r="AJ174" i="17"/>
  <c r="AJ215" i="17"/>
  <c r="AJ205" i="17"/>
  <c r="AJ222" i="17"/>
  <c r="AJ175" i="17"/>
  <c r="AJ201" i="17"/>
  <c r="AJ181" i="17"/>
  <c r="AJ198" i="17"/>
  <c r="AJ178" i="17"/>
  <c r="AJ199" i="17"/>
  <c r="AJ179" i="17"/>
  <c r="AJ183" i="17"/>
  <c r="AJ185" i="17"/>
  <c r="AJ182" i="17"/>
  <c r="AJ221" i="17"/>
  <c r="AJ218" i="17"/>
  <c r="AJ219" i="17"/>
  <c r="AJ202" i="17"/>
  <c r="AJ130" i="17"/>
  <c r="AJ139" i="17"/>
  <c r="AJ141" i="17"/>
  <c r="AJ147" i="17"/>
  <c r="AJ137" i="17"/>
  <c r="AJ131" i="17"/>
  <c r="AJ138" i="17"/>
  <c r="AJ169" i="17"/>
  <c r="AJ134" i="17"/>
  <c r="AJ133" i="17"/>
  <c r="AJ135" i="17"/>
  <c r="AJ153" i="17"/>
  <c r="AJ117" i="17"/>
  <c r="AJ155" i="17"/>
  <c r="AJ157" i="17"/>
  <c r="AJ150" i="17"/>
  <c r="AJ114" i="17"/>
  <c r="AJ154" i="17"/>
  <c r="AJ151" i="17"/>
  <c r="AJ115" i="17"/>
  <c r="AJ161" i="17"/>
  <c r="AJ121" i="17"/>
  <c r="AJ158" i="17"/>
  <c r="AJ167" i="17"/>
  <c r="AJ118" i="17"/>
  <c r="AJ159" i="17"/>
  <c r="AJ149" i="17"/>
  <c r="AJ166" i="17"/>
  <c r="AJ119" i="17"/>
  <c r="AJ145" i="17"/>
  <c r="AJ125" i="17"/>
  <c r="AJ142" i="17"/>
  <c r="AJ122" i="17"/>
  <c r="AJ143" i="17"/>
  <c r="AJ123" i="17"/>
  <c r="AJ127" i="17"/>
  <c r="AJ129" i="17"/>
  <c r="AJ126" i="17"/>
  <c r="AJ165" i="17"/>
  <c r="AJ162" i="17"/>
  <c r="AJ163" i="17"/>
  <c r="AJ146" i="17"/>
  <c r="AJ85" i="17"/>
  <c r="AJ91" i="17"/>
  <c r="AJ81" i="17"/>
  <c r="AJ75" i="17"/>
  <c r="AJ82" i="17"/>
  <c r="AJ74" i="17"/>
  <c r="AJ83" i="17"/>
  <c r="AJ113" i="17"/>
  <c r="AJ78" i="17"/>
  <c r="AJ77" i="17"/>
  <c r="AJ79" i="17"/>
  <c r="AJ97" i="17"/>
  <c r="AJ61" i="17"/>
  <c r="AJ99" i="17"/>
  <c r="AJ101" i="17"/>
  <c r="AJ94" i="17"/>
  <c r="AJ58" i="17"/>
  <c r="AJ98" i="17"/>
  <c r="AJ95" i="17"/>
  <c r="AJ59" i="17"/>
  <c r="AJ105" i="17"/>
  <c r="AJ65" i="17"/>
  <c r="AJ102" i="17"/>
  <c r="AJ111" i="17"/>
  <c r="AJ62" i="17"/>
  <c r="AJ103" i="17"/>
  <c r="AJ93" i="17"/>
  <c r="AJ110" i="17"/>
  <c r="AJ63" i="17"/>
  <c r="AJ89" i="17"/>
  <c r="AJ69" i="17"/>
  <c r="AJ86" i="17"/>
  <c r="AJ66" i="17"/>
  <c r="AJ87" i="17"/>
  <c r="AJ67" i="17"/>
  <c r="AJ71" i="17"/>
  <c r="AJ73" i="17"/>
  <c r="AJ70" i="17"/>
  <c r="AJ109" i="17"/>
  <c r="AJ106" i="17"/>
  <c r="AJ107" i="17"/>
  <c r="AJ90" i="17"/>
  <c r="AI27" i="17"/>
  <c r="AI29" i="17"/>
  <c r="AI25" i="17"/>
  <c r="AI26" i="17"/>
  <c r="AI57" i="17"/>
  <c r="AI22" i="17"/>
  <c r="AI23" i="17"/>
  <c r="AI24" i="17"/>
  <c r="AI49" i="17"/>
  <c r="AI55" i="17"/>
  <c r="AI47" i="17"/>
  <c r="AI54" i="17"/>
  <c r="AI48" i="17"/>
  <c r="AI56" i="17"/>
  <c r="AI53" i="17"/>
  <c r="AI50" i="17"/>
  <c r="AI51" i="17"/>
  <c r="AI52" i="17"/>
  <c r="AI196" i="17"/>
  <c r="AI186" i="17"/>
  <c r="AI195" i="17"/>
  <c r="AI197" i="17"/>
  <c r="AI203" i="17"/>
  <c r="AI193" i="17"/>
  <c r="AI187" i="17"/>
  <c r="AI194" i="17"/>
  <c r="AI225" i="17"/>
  <c r="AI190" i="17"/>
  <c r="AI189" i="17"/>
  <c r="AI191" i="17"/>
  <c r="AI192" i="17"/>
  <c r="AI208" i="17"/>
  <c r="AI209" i="17"/>
  <c r="AI172" i="17"/>
  <c r="AI173" i="17"/>
  <c r="AI211" i="17"/>
  <c r="AI213" i="17"/>
  <c r="AI206" i="17"/>
  <c r="AI170" i="17"/>
  <c r="AI210" i="17"/>
  <c r="AI207" i="17"/>
  <c r="AI171" i="17"/>
  <c r="AI217" i="17"/>
  <c r="AI177" i="17"/>
  <c r="AI214" i="17"/>
  <c r="AI223" i="17"/>
  <c r="AI174" i="17"/>
  <c r="AI215" i="17"/>
  <c r="AI205" i="17"/>
  <c r="AI222" i="17"/>
  <c r="AI175" i="17"/>
  <c r="AI216" i="17"/>
  <c r="AI176" i="17"/>
  <c r="AI201" i="17"/>
  <c r="AI181" i="17"/>
  <c r="AI198" i="17"/>
  <c r="AI178" i="17"/>
  <c r="AI199" i="17"/>
  <c r="AI179" i="17"/>
  <c r="AI200" i="17"/>
  <c r="AI180" i="17"/>
  <c r="AI183" i="17"/>
  <c r="AI185" i="17"/>
  <c r="AI182" i="17"/>
  <c r="AI184" i="17"/>
  <c r="AI188" i="17"/>
  <c r="AI224" i="17"/>
  <c r="AI212" i="17"/>
  <c r="AI221" i="17"/>
  <c r="AI218" i="17"/>
  <c r="AI219" i="17"/>
  <c r="AI220" i="17"/>
  <c r="AI202" i="17"/>
  <c r="AI204" i="17"/>
  <c r="AI140" i="17"/>
  <c r="AI130" i="17"/>
  <c r="AI139" i="17"/>
  <c r="AI141" i="17"/>
  <c r="AI147" i="17"/>
  <c r="AI137" i="17"/>
  <c r="AI131" i="17"/>
  <c r="AI138" i="17"/>
  <c r="AI169" i="17"/>
  <c r="AI134" i="17"/>
  <c r="AI133" i="17"/>
  <c r="AI135" i="17"/>
  <c r="AI136" i="17"/>
  <c r="AI152" i="17"/>
  <c r="AI153" i="17"/>
  <c r="AI116" i="17"/>
  <c r="AI117" i="17"/>
  <c r="AI155" i="17"/>
  <c r="AI157" i="17"/>
  <c r="AI150" i="17"/>
  <c r="AI114" i="17"/>
  <c r="AI154" i="17"/>
  <c r="AI151" i="17"/>
  <c r="AI115" i="17"/>
  <c r="AI161" i="17"/>
  <c r="AI121" i="17"/>
  <c r="AI158" i="17"/>
  <c r="AI167" i="17"/>
  <c r="AI118" i="17"/>
  <c r="AI159" i="17"/>
  <c r="AI149" i="17"/>
  <c r="AI166" i="17"/>
  <c r="AI119" i="17"/>
  <c r="AI160" i="17"/>
  <c r="AI120" i="17"/>
  <c r="AI145" i="17"/>
  <c r="AI125" i="17"/>
  <c r="AI142" i="17"/>
  <c r="AI122" i="17"/>
  <c r="AI143" i="17"/>
  <c r="AI123" i="17"/>
  <c r="AI144" i="17"/>
  <c r="AI124" i="17"/>
  <c r="AI127" i="17"/>
  <c r="AI129" i="17"/>
  <c r="AI126" i="17"/>
  <c r="AI128" i="17"/>
  <c r="AI132" i="17"/>
  <c r="AI168" i="17"/>
  <c r="AI156" i="17"/>
  <c r="AI165" i="17"/>
  <c r="AI162" i="17"/>
  <c r="AI163" i="17"/>
  <c r="AI164" i="17"/>
  <c r="AI146" i="17"/>
  <c r="AI148" i="17"/>
  <c r="AI80" i="17"/>
  <c r="AI104" i="17"/>
  <c r="AI64" i="17"/>
  <c r="AI85" i="17"/>
  <c r="AI91" i="17"/>
  <c r="AI81" i="17"/>
  <c r="AI75" i="17"/>
  <c r="AI82" i="17"/>
  <c r="AI84" i="17"/>
  <c r="AI74" i="17"/>
  <c r="AI83" i="17"/>
  <c r="AI113" i="17"/>
  <c r="AI78" i="17"/>
  <c r="AI77" i="17"/>
  <c r="AI79" i="17"/>
  <c r="AI96" i="17"/>
  <c r="AI97" i="17"/>
  <c r="AI60" i="17"/>
  <c r="AI61" i="17"/>
  <c r="AI99" i="17"/>
  <c r="AI101" i="17"/>
  <c r="AI94" i="17"/>
  <c r="AI58" i="17"/>
  <c r="AI98" i="17"/>
  <c r="AI95" i="17"/>
  <c r="AI59" i="17"/>
  <c r="AI105" i="17"/>
  <c r="AI65" i="17"/>
  <c r="AI102" i="17"/>
  <c r="AI111" i="17"/>
  <c r="AI62" i="17"/>
  <c r="AI103" i="17"/>
  <c r="AI93" i="17"/>
  <c r="AI110" i="17"/>
  <c r="AI63" i="17"/>
  <c r="AI89" i="17"/>
  <c r="AI69" i="17"/>
  <c r="AI86" i="17"/>
  <c r="AI66" i="17"/>
  <c r="AI87" i="17"/>
  <c r="AI67" i="17"/>
  <c r="AI88" i="17"/>
  <c r="AI68" i="17"/>
  <c r="AI71" i="17"/>
  <c r="AI73" i="17"/>
  <c r="AI70" i="17"/>
  <c r="AI72" i="17"/>
  <c r="AI76" i="17"/>
  <c r="AI112" i="17"/>
  <c r="AI100" i="17"/>
  <c r="AI109" i="17"/>
  <c r="AI106" i="17"/>
  <c r="AI107" i="17"/>
  <c r="AI108" i="17"/>
  <c r="AI90" i="17"/>
  <c r="AI92" i="17"/>
  <c r="AI28" i="17"/>
  <c r="A103" i="17" a="1"/>
  <c r="A103" i="17" s="1"/>
  <c r="AK103" i="17" s="1"/>
  <c r="A93" i="17" a="1"/>
  <c r="A93" i="17" s="1"/>
  <c r="AK93" i="17" s="1"/>
  <c r="A110" i="17" a="1"/>
  <c r="A110" i="17" s="1"/>
  <c r="A63" i="17" a="1"/>
  <c r="A63" i="17" s="1"/>
  <c r="AL63" i="17" s="1"/>
  <c r="A89" i="17" a="1"/>
  <c r="A89" i="17" s="1"/>
  <c r="AK89" i="17" s="1"/>
  <c r="A69" i="17" a="1"/>
  <c r="A69" i="17" s="1"/>
  <c r="AK69" i="17" s="1"/>
  <c r="A86" i="17" a="1"/>
  <c r="A86" i="17" s="1"/>
  <c r="A66" i="17" a="1"/>
  <c r="A66" i="17" s="1"/>
  <c r="A87" i="17" a="1"/>
  <c r="A87" i="17" s="1"/>
  <c r="AK87" i="17" s="1"/>
  <c r="A67" i="17" a="1"/>
  <c r="A67" i="17" s="1"/>
  <c r="A88" i="17" a="1"/>
  <c r="A88" i="17" s="1"/>
  <c r="AL88" i="17" s="1"/>
  <c r="A68" i="17" a="1"/>
  <c r="A68" i="17" s="1"/>
  <c r="AK68" i="17" s="1"/>
  <c r="A71" i="17" a="1"/>
  <c r="A71" i="17" s="1"/>
  <c r="A73" i="17" a="1"/>
  <c r="A73" i="17" s="1"/>
  <c r="AK73" i="17" s="1"/>
  <c r="A70" i="17" a="1"/>
  <c r="A70" i="17" s="1"/>
  <c r="AL70" i="17" s="1"/>
  <c r="A72" i="17" a="1"/>
  <c r="A72" i="17" s="1"/>
  <c r="AK72" i="17" s="1"/>
  <c r="A76" i="17" a="1"/>
  <c r="A76" i="17" s="1"/>
  <c r="A112" i="17" a="1"/>
  <c r="A112" i="17" s="1"/>
  <c r="AK112" i="17" s="1"/>
  <c r="A100" i="17" a="1"/>
  <c r="A100" i="17" s="1"/>
  <c r="A109" i="17" a="1"/>
  <c r="A109" i="17" s="1"/>
  <c r="A106" i="17" a="1"/>
  <c r="A106" i="17" s="1"/>
  <c r="A107" i="17" a="1"/>
  <c r="A107" i="17" s="1"/>
  <c r="A108" i="17" a="1"/>
  <c r="A108" i="17" s="1"/>
  <c r="A90" i="17" a="1"/>
  <c r="A90" i="17" s="1"/>
  <c r="AL90" i="17" s="1"/>
  <c r="A92" i="17" a="1"/>
  <c r="A92" i="17" s="1"/>
  <c r="AK92" i="17" s="1"/>
  <c r="A83" i="17" a="1"/>
  <c r="A83" i="17" s="1"/>
  <c r="AK83" i="17" s="1"/>
  <c r="A113" i="17" a="1"/>
  <c r="A113" i="17" s="1"/>
  <c r="A78" i="17" a="1"/>
  <c r="A78" i="17" s="1"/>
  <c r="A77" i="17" a="1"/>
  <c r="A77" i="17" s="1"/>
  <c r="AK77" i="17" s="1"/>
  <c r="A79" i="17" a="1"/>
  <c r="A79" i="17" s="1"/>
  <c r="A96" i="17" a="1"/>
  <c r="A96" i="17" s="1"/>
  <c r="AL96" i="17" s="1"/>
  <c r="A97" i="17" a="1"/>
  <c r="A97" i="17" s="1"/>
  <c r="AK97" i="17" s="1"/>
  <c r="D54" i="21" s="1"/>
  <c r="A60" i="17" a="1"/>
  <c r="A60" i="17" s="1"/>
  <c r="AK60" i="17" s="1"/>
  <c r="D244" i="21" s="1"/>
  <c r="A61" i="17" a="1"/>
  <c r="A61" i="17" s="1"/>
  <c r="A99" i="17" a="1"/>
  <c r="A99" i="17" s="1"/>
  <c r="AL99" i="17" s="1"/>
  <c r="A101" i="17" a="1"/>
  <c r="A101" i="17" s="1"/>
  <c r="AK101" i="17" s="1"/>
  <c r="A94" i="17" a="1"/>
  <c r="A94" i="17" s="1"/>
  <c r="AK94" i="17" s="1"/>
  <c r="D25" i="21" s="1"/>
  <c r="A58" i="17" a="1"/>
  <c r="A58" i="17" s="1"/>
  <c r="AK58" i="17" s="1"/>
  <c r="A98" i="17" a="1"/>
  <c r="A98" i="17" s="1"/>
  <c r="AK98" i="17" s="1"/>
  <c r="A95" i="17" a="1"/>
  <c r="A95" i="17" s="1"/>
  <c r="AK95" i="17" s="1"/>
  <c r="D246" i="21" s="1"/>
  <c r="A59" i="17" a="1"/>
  <c r="A59" i="17" s="1"/>
  <c r="A105" i="17" a="1"/>
  <c r="A105" i="17" s="1"/>
  <c r="A65" i="17" a="1"/>
  <c r="A65" i="17" s="1"/>
  <c r="AK65" i="17" s="1"/>
  <c r="A102" i="17" a="1"/>
  <c r="A102" i="17" s="1"/>
  <c r="AK102" i="17" s="1"/>
  <c r="A111" i="17" a="1"/>
  <c r="A111" i="17" s="1"/>
  <c r="A62" i="17" a="1"/>
  <c r="A62" i="17" s="1"/>
  <c r="AL62" i="17" s="1"/>
  <c r="A18" i="17" a="1"/>
  <c r="A18" i="17" s="1"/>
  <c r="A27" i="17" a="1"/>
  <c r="A27" i="17" s="1"/>
  <c r="AK27" i="17" s="1"/>
  <c r="A29" i="17" a="1"/>
  <c r="A29" i="17" s="1"/>
  <c r="AK29" i="17" s="1"/>
  <c r="D61" i="21" s="1"/>
  <c r="A35" i="17" a="1"/>
  <c r="A35" i="17" s="1"/>
  <c r="AK35" i="17" s="1"/>
  <c r="A25" i="17" a="1"/>
  <c r="A19" i="17" a="1"/>
  <c r="A19" i="17" s="1"/>
  <c r="AK19" i="17" s="1"/>
  <c r="A26" i="17" a="1"/>
  <c r="A26" i="17" s="1"/>
  <c r="AK26" i="17" s="1"/>
  <c r="A57" i="17" a="1"/>
  <c r="A57" i="17" s="1"/>
  <c r="AK57" i="17" s="1"/>
  <c r="A22" i="17" a="1"/>
  <c r="A21" i="17" a="1"/>
  <c r="A21" i="17" s="1"/>
  <c r="AL21" i="17" s="1"/>
  <c r="A23" i="17" a="1"/>
  <c r="A24" i="17" a="1"/>
  <c r="A40" i="17" a="1"/>
  <c r="A40" i="17" s="1"/>
  <c r="A41" i="17" a="1"/>
  <c r="A41" i="17" s="1"/>
  <c r="AK41" i="17" s="1"/>
  <c r="D53" i="21" s="1"/>
  <c r="A4" i="17" a="1"/>
  <c r="A4" i="17" s="1"/>
  <c r="AK4" i="17" s="1"/>
  <c r="A5" i="17" a="1"/>
  <c r="A5" i="17" s="1"/>
  <c r="AK5" i="17" s="1"/>
  <c r="A43" i="17" a="1"/>
  <c r="A43" i="17" s="1"/>
  <c r="A45" i="17" a="1"/>
  <c r="A45" i="17" s="1"/>
  <c r="AK45" i="17" s="1"/>
  <c r="D26" i="21" s="1"/>
  <c r="A38" i="17" a="1"/>
  <c r="A38" i="17" s="1"/>
  <c r="AL38" i="17" s="1"/>
  <c r="A2" i="17" a="1"/>
  <c r="A42" i="17" a="1"/>
  <c r="A42" i="17" s="1"/>
  <c r="AL42" i="17" s="1"/>
  <c r="A39" i="17" a="1"/>
  <c r="A39" i="17" s="1"/>
  <c r="AK39" i="17" s="1"/>
  <c r="A3" i="17" a="1"/>
  <c r="A3" i="17" s="1"/>
  <c r="AK3" i="17" s="1"/>
  <c r="A49" i="17" a="1"/>
  <c r="A49" i="17" s="1"/>
  <c r="AK49" i="17" s="1"/>
  <c r="A9" i="17" a="1"/>
  <c r="A9" i="17" s="1"/>
  <c r="AK9" i="17" s="1"/>
  <c r="A46" i="17" a="1"/>
  <c r="A46" i="17" s="1"/>
  <c r="AK46" i="17" s="1"/>
  <c r="A55" i="17" a="1"/>
  <c r="A55" i="17" s="1"/>
  <c r="AL55" i="17" s="1"/>
  <c r="A6" i="17" a="1"/>
  <c r="A6" i="17" s="1"/>
  <c r="A47" i="17" a="1"/>
  <c r="A47" i="17" s="1"/>
  <c r="AK47" i="17" s="1"/>
  <c r="A37" i="17" a="1"/>
  <c r="A37" i="17" s="1"/>
  <c r="AK37" i="17" s="1"/>
  <c r="D28" i="21" s="1"/>
  <c r="A54" i="17" a="1"/>
  <c r="A54" i="17" s="1"/>
  <c r="AK54" i="17" s="1"/>
  <c r="A7" i="17" a="1"/>
  <c r="A7" i="17" s="1"/>
  <c r="AL7" i="17" s="1"/>
  <c r="A48" i="17" a="1"/>
  <c r="A48" i="17" s="1"/>
  <c r="AL48" i="17" s="1"/>
  <c r="A8" i="17" a="1"/>
  <c r="A8" i="17" s="1"/>
  <c r="AK8" i="17" s="1"/>
  <c r="A33" i="17" a="1"/>
  <c r="A33" i="17" s="1"/>
  <c r="A13" i="17" a="1"/>
  <c r="A13" i="17" s="1"/>
  <c r="AK13" i="17" s="1"/>
  <c r="A30" i="17" a="1"/>
  <c r="A30" i="17" s="1"/>
  <c r="AL30" i="17" s="1"/>
  <c r="A10" i="17" a="1"/>
  <c r="A10" i="17" s="1"/>
  <c r="AK10" i="17" s="1"/>
  <c r="A31" i="17" a="1"/>
  <c r="A31" i="17" s="1"/>
  <c r="AK31" i="17" s="1"/>
  <c r="A11" i="17" a="1"/>
  <c r="A11" i="17" s="1"/>
  <c r="AK11" i="17" s="1"/>
  <c r="A32" i="17" a="1"/>
  <c r="A32" i="17" s="1"/>
  <c r="AK32" i="17" s="1"/>
  <c r="A12" i="17" a="1"/>
  <c r="A12" i="17" s="1"/>
  <c r="A15" i="17" a="1"/>
  <c r="A15" i="17" s="1"/>
  <c r="AK15" i="17" s="1"/>
  <c r="A17" i="17" a="1"/>
  <c r="A17" i="17" s="1"/>
  <c r="AL17" i="17" s="1"/>
  <c r="A14" i="17" a="1"/>
  <c r="A14" i="17" s="1"/>
  <c r="AK14" i="17" s="1"/>
  <c r="A16" i="17" a="1"/>
  <c r="A16" i="17" s="1"/>
  <c r="A20" i="17" a="1"/>
  <c r="A20" i="17" s="1"/>
  <c r="A56" i="17" a="1"/>
  <c r="A56" i="17" s="1"/>
  <c r="A44" i="17" a="1"/>
  <c r="A44" i="17" s="1"/>
  <c r="AK44" i="17" s="1"/>
  <c r="A53" i="17" a="1"/>
  <c r="A53" i="17" s="1"/>
  <c r="AK53" i="17" s="1"/>
  <c r="A50" i="17" a="1"/>
  <c r="A50" i="17" s="1"/>
  <c r="AK50" i="17" s="1"/>
  <c r="A51" i="17" a="1"/>
  <c r="A51" i="17" s="1"/>
  <c r="AK51" i="17" s="1"/>
  <c r="A52" i="17" a="1"/>
  <c r="A34" i="17" a="1"/>
  <c r="A34" i="17" s="1"/>
  <c r="AK34" i="17" s="1"/>
  <c r="D40" i="21" s="1"/>
  <c r="A36" i="17" a="1"/>
  <c r="A36" i="17" s="1"/>
  <c r="AL36" i="17" s="1"/>
  <c r="A196" i="17" a="1"/>
  <c r="A196" i="17" s="1"/>
  <c r="AK196" i="17" s="1"/>
  <c r="A186" i="17" a="1"/>
  <c r="A186" i="17" s="1"/>
  <c r="A195" i="17" a="1"/>
  <c r="A195" i="17" s="1"/>
  <c r="AK195" i="17" s="1"/>
  <c r="A197" i="17" a="1"/>
  <c r="A197" i="17" s="1"/>
  <c r="AL197" i="17" s="1"/>
  <c r="A203" i="17" a="1"/>
  <c r="A203" i="17" s="1"/>
  <c r="AK203" i="17" s="1"/>
  <c r="A193" i="17" a="1"/>
  <c r="A193" i="17" s="1"/>
  <c r="AK193" i="17" s="1"/>
  <c r="A187" i="17" a="1"/>
  <c r="A187" i="17" s="1"/>
  <c r="AL187" i="17" s="1"/>
  <c r="A194" i="17" a="1"/>
  <c r="A194" i="17" s="1"/>
  <c r="AL194" i="17" s="1"/>
  <c r="A225" i="17" a="1"/>
  <c r="A225" i="17" s="1"/>
  <c r="AK225" i="17" s="1"/>
  <c r="A190" i="17" a="1"/>
  <c r="A190" i="17" s="1"/>
  <c r="AK190" i="17" s="1"/>
  <c r="A189" i="17" a="1"/>
  <c r="A189" i="17" s="1"/>
  <c r="AK189" i="17" s="1"/>
  <c r="A191" i="17" a="1"/>
  <c r="A191" i="17" s="1"/>
  <c r="AK191" i="17" s="1"/>
  <c r="A192" i="17" a="1"/>
  <c r="A192" i="17" s="1"/>
  <c r="AL192" i="17" s="1"/>
  <c r="A208" i="17" a="1"/>
  <c r="A208" i="17" s="1"/>
  <c r="A209" i="17" a="1"/>
  <c r="A209" i="17" s="1"/>
  <c r="AK209" i="17" s="1"/>
  <c r="A172" i="17" a="1"/>
  <c r="A172" i="17" s="1"/>
  <c r="AK172" i="17" s="1"/>
  <c r="A173" i="17" a="1"/>
  <c r="A173" i="17" s="1"/>
  <c r="AK173" i="17" s="1"/>
  <c r="A211" i="17" a="1"/>
  <c r="A211" i="17" s="1"/>
  <c r="AL211" i="17" s="1"/>
  <c r="A213" i="17" a="1"/>
  <c r="A213" i="17" s="1"/>
  <c r="AL213" i="17" s="1"/>
  <c r="A206" i="17" a="1"/>
  <c r="A206" i="17" s="1"/>
  <c r="AK206" i="17" s="1"/>
  <c r="D76" i="21" s="1"/>
  <c r="A170" i="17" a="1"/>
  <c r="A170" i="17" s="1"/>
  <c r="A210" i="17" a="1"/>
  <c r="A210" i="17" s="1"/>
  <c r="AL210" i="17" s="1"/>
  <c r="A207" i="17" a="1"/>
  <c r="A207" i="17" s="1"/>
  <c r="AK207" i="17" s="1"/>
  <c r="A171" i="17" a="1"/>
  <c r="A171" i="17" s="1"/>
  <c r="AK171" i="17" s="1"/>
  <c r="A217" i="17" a="1"/>
  <c r="A217" i="17" s="1"/>
  <c r="A177" i="17" a="1"/>
  <c r="A177" i="17" s="1"/>
  <c r="AK177" i="17" s="1"/>
  <c r="A214" i="17" a="1"/>
  <c r="A214" i="17" s="1"/>
  <c r="AK214" i="17" s="1"/>
  <c r="D100" i="21" s="1"/>
  <c r="A223" i="17" a="1"/>
  <c r="A223" i="17" s="1"/>
  <c r="A174" i="17" a="1"/>
  <c r="A174" i="17" s="1"/>
  <c r="AK174" i="17" s="1"/>
  <c r="A215" i="17" a="1"/>
  <c r="A215" i="17" s="1"/>
  <c r="AL215" i="17" s="1"/>
  <c r="A205" i="17" a="1"/>
  <c r="A205" i="17" s="1"/>
  <c r="AK205" i="17" s="1"/>
  <c r="A222" i="17" a="1"/>
  <c r="A222" i="17" s="1"/>
  <c r="AK222" i="17" s="1"/>
  <c r="A175" i="17" a="1"/>
  <c r="A175" i="17" s="1"/>
  <c r="A216" i="17" a="1"/>
  <c r="A216" i="17" s="1"/>
  <c r="AK216" i="17" s="1"/>
  <c r="A176" i="17" a="1"/>
  <c r="A176" i="17" s="1"/>
  <c r="AK176" i="17" s="1"/>
  <c r="A201" i="17" a="1"/>
  <c r="A201" i="17" s="1"/>
  <c r="AK201" i="17" s="1"/>
  <c r="A181" i="17" a="1"/>
  <c r="A181" i="17" s="1"/>
  <c r="A198" i="17" a="1"/>
  <c r="A198" i="17" s="1"/>
  <c r="AK198" i="17" s="1"/>
  <c r="A178" i="17" a="1"/>
  <c r="A178" i="17" s="1"/>
  <c r="AK178" i="17" s="1"/>
  <c r="A199" i="17" a="1"/>
  <c r="A199" i="17" s="1"/>
  <c r="AK199" i="17" s="1"/>
  <c r="A179" i="17" a="1"/>
  <c r="A179" i="17" s="1"/>
  <c r="AL179" i="17" s="1"/>
  <c r="A200" i="17" a="1"/>
  <c r="A200" i="17" s="1"/>
  <c r="AK200" i="17" s="1"/>
  <c r="D136" i="21" s="1"/>
  <c r="A180" i="17" a="1"/>
  <c r="A180" i="17" s="1"/>
  <c r="AL180" i="17" s="1"/>
  <c r="A183" i="17" a="1"/>
  <c r="A183" i="17" s="1"/>
  <c r="AK183" i="17" s="1"/>
  <c r="A185" i="17" a="1"/>
  <c r="A185" i="17" s="1"/>
  <c r="AK185" i="17" s="1"/>
  <c r="A182" i="17" a="1"/>
  <c r="A182" i="17" s="1"/>
  <c r="AK182" i="17" s="1"/>
  <c r="A184" i="17" a="1"/>
  <c r="A184" i="17" s="1"/>
  <c r="AK184" i="17" s="1"/>
  <c r="A188" i="17" a="1"/>
  <c r="A188" i="17" s="1"/>
  <c r="A224" i="17" a="1"/>
  <c r="A224" i="17" s="1"/>
  <c r="AK224" i="17" s="1"/>
  <c r="A212" i="17" a="1"/>
  <c r="A212" i="17" s="1"/>
  <c r="AL212" i="17" s="1"/>
  <c r="A221" i="17" a="1"/>
  <c r="A221" i="17" s="1"/>
  <c r="AL221" i="17" s="1"/>
  <c r="A218" i="17" a="1"/>
  <c r="A218" i="17" s="1"/>
  <c r="AK218" i="17" s="1"/>
  <c r="A219" i="17" a="1"/>
  <c r="A219" i="17" s="1"/>
  <c r="AK219" i="17" s="1"/>
  <c r="A220" i="17" a="1"/>
  <c r="A220" i="17" s="1"/>
  <c r="AL220" i="17" s="1"/>
  <c r="A202" i="17" a="1"/>
  <c r="A202" i="17" s="1"/>
  <c r="AK202" i="17" s="1"/>
  <c r="A204" i="17" a="1"/>
  <c r="A204" i="17" s="1"/>
  <c r="AL204" i="17" s="1"/>
  <c r="A140" i="17" a="1"/>
  <c r="A140" i="17" s="1"/>
  <c r="A130" i="17" a="1"/>
  <c r="A130" i="17" s="1"/>
  <c r="A139" i="17" a="1"/>
  <c r="A139" i="17" s="1"/>
  <c r="A141" i="17" a="1"/>
  <c r="A141" i="17" s="1"/>
  <c r="A147" i="17" a="1"/>
  <c r="A147" i="17" s="1"/>
  <c r="A137" i="17" a="1"/>
  <c r="A137" i="17" s="1"/>
  <c r="A131" i="17" a="1"/>
  <c r="A131" i="17" s="1"/>
  <c r="A138" i="17" a="1"/>
  <c r="A138" i="17" s="1"/>
  <c r="A169" i="17" a="1"/>
  <c r="A169" i="17" s="1"/>
  <c r="A134" i="17" a="1"/>
  <c r="A134" i="17" s="1"/>
  <c r="A133" i="17" a="1"/>
  <c r="A133" i="17" s="1"/>
  <c r="A135" i="17" a="1"/>
  <c r="A135" i="17" s="1"/>
  <c r="A136" i="17" a="1"/>
  <c r="A136" i="17" s="1"/>
  <c r="A152" i="17" a="1"/>
  <c r="A152" i="17" s="1"/>
  <c r="A153" i="17" a="1"/>
  <c r="A153" i="17" s="1"/>
  <c r="A116" i="17" a="1"/>
  <c r="A116" i="17" s="1"/>
  <c r="A117" i="17" a="1"/>
  <c r="A117" i="17" s="1"/>
  <c r="A155" i="17" a="1"/>
  <c r="A155" i="17" s="1"/>
  <c r="A157" i="17" a="1"/>
  <c r="A157" i="17" s="1"/>
  <c r="A150" i="17" a="1"/>
  <c r="A150" i="17" s="1"/>
  <c r="A114" i="17" a="1"/>
  <c r="A114" i="17" s="1"/>
  <c r="A154" i="17" a="1"/>
  <c r="A154" i="17" s="1"/>
  <c r="A151" i="17" a="1"/>
  <c r="A151" i="17" s="1"/>
  <c r="A115" i="17" a="1"/>
  <c r="A115" i="17" s="1"/>
  <c r="A161" i="17" a="1"/>
  <c r="A161" i="17" s="1"/>
  <c r="A121" i="17" a="1"/>
  <c r="A121" i="17" s="1"/>
  <c r="A158" i="17" a="1"/>
  <c r="A158" i="17" s="1"/>
  <c r="A167" i="17" a="1"/>
  <c r="A167" i="17" s="1"/>
  <c r="A118" i="17" a="1"/>
  <c r="A118" i="17" s="1"/>
  <c r="A159" i="17" a="1"/>
  <c r="A159" i="17" s="1"/>
  <c r="A149" i="17" a="1"/>
  <c r="A149" i="17" s="1"/>
  <c r="A166" i="17" a="1"/>
  <c r="A166" i="17" s="1"/>
  <c r="A119" i="17" a="1"/>
  <c r="A119" i="17" s="1"/>
  <c r="A160" i="17" a="1"/>
  <c r="A160" i="17" s="1"/>
  <c r="A120" i="17" a="1"/>
  <c r="A120" i="17" s="1"/>
  <c r="A145" i="17" a="1"/>
  <c r="A145" i="17" s="1"/>
  <c r="A125" i="17" a="1"/>
  <c r="A125" i="17" s="1"/>
  <c r="A142" i="17" a="1"/>
  <c r="A142" i="17" s="1"/>
  <c r="A122" i="17" a="1"/>
  <c r="A122" i="17" s="1"/>
  <c r="A143" i="17" a="1"/>
  <c r="A143" i="17" s="1"/>
  <c r="A123" i="17" a="1"/>
  <c r="A123" i="17" s="1"/>
  <c r="A144" i="17" a="1"/>
  <c r="A144" i="17" s="1"/>
  <c r="A124" i="17" a="1"/>
  <c r="A124" i="17" s="1"/>
  <c r="A127" i="17" a="1"/>
  <c r="A127" i="17" s="1"/>
  <c r="A129" i="17" a="1"/>
  <c r="A129" i="17" s="1"/>
  <c r="A126" i="17" a="1"/>
  <c r="A126" i="17" s="1"/>
  <c r="A128" i="17" a="1"/>
  <c r="A128" i="17" s="1"/>
  <c r="A132" i="17" a="1"/>
  <c r="A132" i="17" s="1"/>
  <c r="A168" i="17" a="1"/>
  <c r="A168" i="17" s="1"/>
  <c r="A156" i="17" a="1"/>
  <c r="A156" i="17" s="1"/>
  <c r="A165" i="17" a="1"/>
  <c r="A165" i="17" s="1"/>
  <c r="A162" i="17" a="1"/>
  <c r="A162" i="17" s="1"/>
  <c r="A163" i="17" a="1"/>
  <c r="A163" i="17" s="1"/>
  <c r="A164" i="17" a="1"/>
  <c r="A164" i="17" s="1"/>
  <c r="A146" i="17" a="1"/>
  <c r="A146" i="17" s="1"/>
  <c r="A148" i="17" a="1"/>
  <c r="A148" i="17" s="1"/>
  <c r="A80" i="17" a="1"/>
  <c r="A80" i="17" s="1"/>
  <c r="A104" i="17" a="1"/>
  <c r="A104" i="17" s="1"/>
  <c r="A64" i="17" a="1"/>
  <c r="A64" i="17" s="1"/>
  <c r="A85" i="17" a="1"/>
  <c r="A85" i="17" s="1"/>
  <c r="A91" i="17" a="1"/>
  <c r="A91" i="17" s="1"/>
  <c r="A81" i="17" a="1"/>
  <c r="A81" i="17" s="1"/>
  <c r="A75" i="17" a="1"/>
  <c r="A75" i="17" s="1"/>
  <c r="A82" i="17" a="1"/>
  <c r="A82" i="17" s="1"/>
  <c r="A84" i="17" a="1"/>
  <c r="A84" i="17" s="1"/>
  <c r="A74" i="17" a="1"/>
  <c r="A74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28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D55" i="21" l="1"/>
  <c r="D223" i="21"/>
  <c r="D36" i="21"/>
  <c r="D102" i="21"/>
  <c r="D42" i="21"/>
  <c r="D30" i="21"/>
  <c r="D37" i="21"/>
  <c r="D121" i="21"/>
  <c r="D15" i="21"/>
  <c r="D51" i="21"/>
  <c r="E84" i="21"/>
  <c r="F84" i="21" s="1"/>
  <c r="D96" i="21"/>
  <c r="D79" i="21"/>
  <c r="D21" i="21"/>
  <c r="D23" i="21"/>
  <c r="E245" i="21"/>
  <c r="F245" i="21" s="1"/>
  <c r="E18" i="21"/>
  <c r="F18" i="21" s="1"/>
  <c r="E73" i="21"/>
  <c r="F73" i="21" s="1"/>
  <c r="D172" i="21"/>
  <c r="D46" i="21"/>
  <c r="D159" i="21"/>
  <c r="D232" i="21"/>
  <c r="E155" i="21"/>
  <c r="F155" i="21" s="1"/>
  <c r="G155" i="21" s="1"/>
  <c r="D126" i="21"/>
  <c r="D150" i="21"/>
  <c r="D222" i="21"/>
  <c r="D179" i="21"/>
  <c r="D236" i="21"/>
  <c r="D132" i="21"/>
  <c r="D251" i="21"/>
  <c r="D59" i="21"/>
  <c r="D196" i="21"/>
  <c r="D185" i="21"/>
  <c r="D161" i="21"/>
  <c r="E13" i="21"/>
  <c r="F13" i="21" s="1"/>
  <c r="G13" i="21" s="1"/>
  <c r="E66" i="21"/>
  <c r="F66" i="21" s="1"/>
  <c r="G66" i="21" s="1"/>
  <c r="E60" i="21"/>
  <c r="F60" i="21" s="1"/>
  <c r="G60" i="21" s="1"/>
  <c r="D67" i="21"/>
  <c r="D169" i="21"/>
  <c r="D253" i="21"/>
  <c r="D199" i="21"/>
  <c r="E229" i="21"/>
  <c r="F229" i="21" s="1"/>
  <c r="G229" i="21" s="1"/>
  <c r="E101" i="21"/>
  <c r="F101" i="21" s="1"/>
  <c r="E210" i="21"/>
  <c r="F210" i="21" s="1"/>
  <c r="D241" i="21"/>
  <c r="E65" i="21"/>
  <c r="F65" i="21" s="1"/>
  <c r="E240" i="21"/>
  <c r="F240" i="21" s="1"/>
  <c r="G240" i="21" s="1"/>
  <c r="E156" i="21"/>
  <c r="F156" i="21" s="1"/>
  <c r="D108" i="21"/>
  <c r="D72" i="21"/>
  <c r="D186" i="21"/>
  <c r="D117" i="21"/>
  <c r="E57" i="21"/>
  <c r="F57" i="21" s="1"/>
  <c r="D234" i="21"/>
  <c r="A2" i="17"/>
  <c r="AK2" i="17" s="1"/>
  <c r="D27" i="21" s="1"/>
  <c r="G2" i="19"/>
  <c r="S2" i="19"/>
  <c r="N3" i="13" s="1"/>
  <c r="AE2" i="19"/>
  <c r="J3" i="19"/>
  <c r="E5" i="15" s="1"/>
  <c r="V3" i="19"/>
  <c r="AH3" i="19"/>
  <c r="M4" i="19"/>
  <c r="Y4" i="19"/>
  <c r="P5" i="19"/>
  <c r="E6" i="13" s="1"/>
  <c r="AB5" i="19"/>
  <c r="G6" i="19"/>
  <c r="S6" i="19"/>
  <c r="N7" i="13" s="1"/>
  <c r="AE6" i="19"/>
  <c r="J7" i="19"/>
  <c r="E9" i="15" s="1"/>
  <c r="V7" i="19"/>
  <c r="AH7" i="19"/>
  <c r="M8" i="19"/>
  <c r="Y8" i="19"/>
  <c r="P9" i="19"/>
  <c r="E10" i="13" s="1"/>
  <c r="AB9" i="19"/>
  <c r="G10" i="19"/>
  <c r="S10" i="19"/>
  <c r="AE10" i="19"/>
  <c r="J11" i="19"/>
  <c r="D5" i="15" s="1"/>
  <c r="V11" i="19"/>
  <c r="AH11" i="19"/>
  <c r="M12" i="19"/>
  <c r="Y12" i="19"/>
  <c r="P13" i="19"/>
  <c r="D6" i="13" s="1"/>
  <c r="AB13" i="19"/>
  <c r="G14" i="19"/>
  <c r="S14" i="19"/>
  <c r="AE14" i="19"/>
  <c r="J15" i="19"/>
  <c r="D9" i="15" s="1"/>
  <c r="V15" i="19"/>
  <c r="AH15" i="19"/>
  <c r="M16" i="19"/>
  <c r="Y16" i="19"/>
  <c r="P17" i="19"/>
  <c r="D10" i="13" s="1"/>
  <c r="AB17" i="19"/>
  <c r="G18" i="19"/>
  <c r="S18" i="19"/>
  <c r="AE18" i="19"/>
  <c r="J19" i="19"/>
  <c r="F5" i="15" s="1"/>
  <c r="V19" i="19"/>
  <c r="AH19" i="19"/>
  <c r="K3" i="9" s="1"/>
  <c r="M20" i="19"/>
  <c r="Y20" i="19"/>
  <c r="P21" i="19"/>
  <c r="G6" i="13" s="1"/>
  <c r="AB21" i="19"/>
  <c r="G22" i="19"/>
  <c r="S22" i="19"/>
  <c r="J7" i="13" s="1"/>
  <c r="AE22" i="19"/>
  <c r="F6" i="9" s="1"/>
  <c r="J23" i="19"/>
  <c r="F9" i="15" s="1"/>
  <c r="V23" i="19"/>
  <c r="AH23" i="19"/>
  <c r="K7" i="9" s="1"/>
  <c r="M24" i="19"/>
  <c r="Y24" i="19"/>
  <c r="P25" i="19"/>
  <c r="G10" i="13" s="1"/>
  <c r="AB25" i="19"/>
  <c r="G26" i="19"/>
  <c r="S26" i="19"/>
  <c r="AE26" i="19"/>
  <c r="J27" i="19"/>
  <c r="H5" i="15" s="1"/>
  <c r="V27" i="19"/>
  <c r="AH27" i="19"/>
  <c r="M28" i="19"/>
  <c r="Y28" i="19"/>
  <c r="P29" i="19"/>
  <c r="F6" i="13" s="1"/>
  <c r="AB29" i="19"/>
  <c r="G30" i="19"/>
  <c r="S30" i="19"/>
  <c r="AE30" i="19"/>
  <c r="H2" i="19"/>
  <c r="T2" i="19"/>
  <c r="O3" i="13" s="1"/>
  <c r="AF2" i="19"/>
  <c r="K3" i="19"/>
  <c r="J5" i="15" s="1"/>
  <c r="W3" i="19"/>
  <c r="AI3" i="19"/>
  <c r="N4" i="19"/>
  <c r="Z4" i="19"/>
  <c r="Q5" i="19"/>
  <c r="L6" i="13" s="1"/>
  <c r="AC5" i="19"/>
  <c r="H6" i="19"/>
  <c r="T6" i="19"/>
  <c r="O7" i="13" s="1"/>
  <c r="AF6" i="19"/>
  <c r="K7" i="19"/>
  <c r="J9" i="15" s="1"/>
  <c r="W7" i="19"/>
  <c r="AI7" i="19"/>
  <c r="N8" i="19"/>
  <c r="Z8" i="19"/>
  <c r="Q9" i="19"/>
  <c r="L10" i="13" s="1"/>
  <c r="AC9" i="19"/>
  <c r="H10" i="19"/>
  <c r="T10" i="19"/>
  <c r="AF10" i="19"/>
  <c r="K11" i="19"/>
  <c r="I5" i="15" s="1"/>
  <c r="W11" i="19"/>
  <c r="AI11" i="19"/>
  <c r="N12" i="19"/>
  <c r="Z12" i="19"/>
  <c r="Q13" i="19"/>
  <c r="AC13" i="19"/>
  <c r="H14" i="19"/>
  <c r="T14" i="19"/>
  <c r="AF14" i="19"/>
  <c r="K15" i="19"/>
  <c r="I9" i="15" s="1"/>
  <c r="W15" i="19"/>
  <c r="AI15" i="19"/>
  <c r="N16" i="19"/>
  <c r="Z16" i="19"/>
  <c r="Q17" i="19"/>
  <c r="AC17" i="19"/>
  <c r="H18" i="19"/>
  <c r="G4" i="15" s="1"/>
  <c r="T18" i="19"/>
  <c r="K3" i="13" s="1"/>
  <c r="AF18" i="19"/>
  <c r="K19" i="19"/>
  <c r="K5" i="15" s="1"/>
  <c r="W19" i="19"/>
  <c r="AI19" i="19"/>
  <c r="D3" i="5" s="1"/>
  <c r="N20" i="19"/>
  <c r="Z20" i="19"/>
  <c r="Q21" i="19"/>
  <c r="H6" i="13" s="1"/>
  <c r="AC21" i="19"/>
  <c r="H5" i="9" s="1"/>
  <c r="H22" i="19"/>
  <c r="G8" i="15" s="1"/>
  <c r="T22" i="19"/>
  <c r="K7" i="13" s="1"/>
  <c r="AF22" i="19"/>
  <c r="K23" i="19"/>
  <c r="K9" i="15" s="1"/>
  <c r="W23" i="19"/>
  <c r="AI23" i="19"/>
  <c r="D7" i="5" s="1"/>
  <c r="N24" i="19"/>
  <c r="Z24" i="19"/>
  <c r="Q25" i="19"/>
  <c r="H10" i="13" s="1"/>
  <c r="AC25" i="19"/>
  <c r="H9" i="9" s="1"/>
  <c r="H26" i="19"/>
  <c r="T26" i="19"/>
  <c r="AF26" i="19"/>
  <c r="K27" i="19"/>
  <c r="M5" i="15" s="1"/>
  <c r="W27" i="19"/>
  <c r="AI27" i="19"/>
  <c r="N28" i="19"/>
  <c r="Z28" i="19"/>
  <c r="Q29" i="19"/>
  <c r="AC29" i="19"/>
  <c r="H30" i="19"/>
  <c r="T30" i="19"/>
  <c r="AF30" i="19"/>
  <c r="K31" i="19"/>
  <c r="M9" i="15" s="1"/>
  <c r="W31" i="19"/>
  <c r="AI31" i="19"/>
  <c r="N32" i="19"/>
  <c r="Z32" i="19"/>
  <c r="I2" i="19"/>
  <c r="U2" i="19"/>
  <c r="AG2" i="19"/>
  <c r="L3" i="19"/>
  <c r="X3" i="19"/>
  <c r="AJ3" i="19"/>
  <c r="O4" i="19"/>
  <c r="AA4" i="19"/>
  <c r="AM4" i="19"/>
  <c r="R5" i="19"/>
  <c r="M6" i="13" s="1"/>
  <c r="AD5" i="19"/>
  <c r="I6" i="19"/>
  <c r="U6" i="19"/>
  <c r="AG6" i="19"/>
  <c r="L7" i="19"/>
  <c r="X7" i="19"/>
  <c r="AJ7" i="19"/>
  <c r="O8" i="19"/>
  <c r="AA8" i="19"/>
  <c r="AM8" i="19"/>
  <c r="R9" i="19"/>
  <c r="M10" i="13" s="1"/>
  <c r="AD9" i="19"/>
  <c r="I10" i="19"/>
  <c r="U10" i="19"/>
  <c r="AG10" i="19"/>
  <c r="L11" i="19"/>
  <c r="X11" i="19"/>
  <c r="AJ11" i="19"/>
  <c r="O12" i="19"/>
  <c r="AA12" i="19"/>
  <c r="AM12" i="19"/>
  <c r="R13" i="19"/>
  <c r="AD13" i="19"/>
  <c r="I14" i="19"/>
  <c r="U14" i="19"/>
  <c r="AG14" i="19"/>
  <c r="L15" i="19"/>
  <c r="X15" i="19"/>
  <c r="AJ15" i="19"/>
  <c r="O16" i="19"/>
  <c r="AA16" i="19"/>
  <c r="AM16" i="19"/>
  <c r="R17" i="19"/>
  <c r="AD17" i="19"/>
  <c r="I18" i="19"/>
  <c r="L4" i="15" s="1"/>
  <c r="U18" i="19"/>
  <c r="AG18" i="19"/>
  <c r="J2" i="9" s="1"/>
  <c r="L19" i="19"/>
  <c r="X19" i="19"/>
  <c r="AJ19" i="19"/>
  <c r="O20" i="19"/>
  <c r="AA20" i="19"/>
  <c r="AM20" i="19"/>
  <c r="R21" i="19"/>
  <c r="I6" i="13" s="1"/>
  <c r="AD21" i="19"/>
  <c r="I5" i="9" s="1"/>
  <c r="I22" i="19"/>
  <c r="L8" i="15" s="1"/>
  <c r="U22" i="19"/>
  <c r="AG22" i="19"/>
  <c r="J6" i="9" s="1"/>
  <c r="L23" i="19"/>
  <c r="X23" i="19"/>
  <c r="AJ23" i="19"/>
  <c r="E7" i="5" s="1"/>
  <c r="J2" i="19"/>
  <c r="K2" i="19"/>
  <c r="J4" i="15" s="1"/>
  <c r="W2" i="19"/>
  <c r="AI2" i="19"/>
  <c r="N3" i="19"/>
  <c r="Z3" i="19"/>
  <c r="Q4" i="19"/>
  <c r="L5" i="13" s="1"/>
  <c r="AC4" i="19"/>
  <c r="H5" i="19"/>
  <c r="T5" i="19"/>
  <c r="O6" i="13" s="1"/>
  <c r="AF5" i="19"/>
  <c r="K6" i="19"/>
  <c r="J8" i="15" s="1"/>
  <c r="W6" i="19"/>
  <c r="AI6" i="19"/>
  <c r="N7" i="19"/>
  <c r="Z7" i="19"/>
  <c r="Q8" i="19"/>
  <c r="L9" i="13" s="1"/>
  <c r="AC8" i="19"/>
  <c r="H9" i="19"/>
  <c r="T9" i="19"/>
  <c r="O10" i="13" s="1"/>
  <c r="L2" i="19"/>
  <c r="X2" i="19"/>
  <c r="AJ2" i="19"/>
  <c r="O3" i="19"/>
  <c r="AA3" i="19"/>
  <c r="AM3" i="19"/>
  <c r="R4" i="19"/>
  <c r="M5" i="13" s="1"/>
  <c r="AD4" i="19"/>
  <c r="I5" i="19"/>
  <c r="U5" i="19"/>
  <c r="AG5" i="19"/>
  <c r="L6" i="19"/>
  <c r="X6" i="19"/>
  <c r="AJ6" i="19"/>
  <c r="O7" i="19"/>
  <c r="AA7" i="19"/>
  <c r="AM7" i="19"/>
  <c r="R8" i="19"/>
  <c r="M9" i="13" s="1"/>
  <c r="AD8" i="19"/>
  <c r="I9" i="19"/>
  <c r="U9" i="19"/>
  <c r="AG9" i="19"/>
  <c r="L10" i="19"/>
  <c r="X10" i="19"/>
  <c r="AJ10" i="19"/>
  <c r="O11" i="19"/>
  <c r="AA11" i="19"/>
  <c r="AM11" i="19"/>
  <c r="R12" i="19"/>
  <c r="AD12" i="19"/>
  <c r="I13" i="19"/>
  <c r="U13" i="19"/>
  <c r="AG13" i="19"/>
  <c r="L14" i="19"/>
  <c r="X14" i="19"/>
  <c r="AJ14" i="19"/>
  <c r="O15" i="19"/>
  <c r="AA15" i="19"/>
  <c r="AM15" i="19"/>
  <c r="R16" i="19"/>
  <c r="AD16" i="19"/>
  <c r="I17" i="19"/>
  <c r="U17" i="19"/>
  <c r="AG17" i="19"/>
  <c r="L18" i="19"/>
  <c r="X18" i="19"/>
  <c r="AJ18" i="19"/>
  <c r="E2" i="5" s="1"/>
  <c r="O19" i="19"/>
  <c r="AA19" i="19"/>
  <c r="AM19" i="19"/>
  <c r="R20" i="19"/>
  <c r="I5" i="13" s="1"/>
  <c r="AD20" i="19"/>
  <c r="I4" i="9" s="1"/>
  <c r="I21" i="19"/>
  <c r="L7" i="15" s="1"/>
  <c r="U21" i="19"/>
  <c r="AG21" i="19"/>
  <c r="J5" i="9" s="1"/>
  <c r="L22" i="19"/>
  <c r="X22" i="19"/>
  <c r="AJ22" i="19"/>
  <c r="E6" i="5" s="1"/>
  <c r="O23" i="19"/>
  <c r="AA23" i="19"/>
  <c r="AM23" i="19"/>
  <c r="R24" i="19"/>
  <c r="I9" i="13" s="1"/>
  <c r="AD24" i="19"/>
  <c r="I8" i="9" s="1"/>
  <c r="I25" i="19"/>
  <c r="L11" i="15" s="1"/>
  <c r="U25" i="19"/>
  <c r="AG25" i="19"/>
  <c r="J9" i="9" s="1"/>
  <c r="L26" i="19"/>
  <c r="X26" i="19"/>
  <c r="AJ26" i="19"/>
  <c r="O27" i="19"/>
  <c r="AA27" i="19"/>
  <c r="AM27" i="19"/>
  <c r="R28" i="19"/>
  <c r="AD28" i="19"/>
  <c r="I29" i="19"/>
  <c r="U29" i="19"/>
  <c r="AG29" i="19"/>
  <c r="L30" i="19"/>
  <c r="X30" i="19"/>
  <c r="AJ30" i="19"/>
  <c r="O31" i="19"/>
  <c r="AA31" i="19"/>
  <c r="AM31" i="19"/>
  <c r="R32" i="19"/>
  <c r="AD32" i="19"/>
  <c r="M2" i="19"/>
  <c r="Y2" i="19"/>
  <c r="P3" i="19"/>
  <c r="E4" i="13" s="1"/>
  <c r="AB3" i="19"/>
  <c r="G4" i="19"/>
  <c r="S4" i="19"/>
  <c r="N5" i="13" s="1"/>
  <c r="AE4" i="19"/>
  <c r="J5" i="19"/>
  <c r="E7" i="15" s="1"/>
  <c r="V5" i="19"/>
  <c r="AH5" i="19"/>
  <c r="M6" i="19"/>
  <c r="Y6" i="19"/>
  <c r="P7" i="19"/>
  <c r="E8" i="13" s="1"/>
  <c r="AB7" i="19"/>
  <c r="G8" i="19"/>
  <c r="S8" i="19"/>
  <c r="N9" i="13" s="1"/>
  <c r="AE8" i="19"/>
  <c r="J9" i="19"/>
  <c r="E11" i="15" s="1"/>
  <c r="V9" i="19"/>
  <c r="AH9" i="19"/>
  <c r="M10" i="19"/>
  <c r="Y10" i="19"/>
  <c r="P11" i="19"/>
  <c r="D4" i="13" s="1"/>
  <c r="AB11" i="19"/>
  <c r="G12" i="19"/>
  <c r="S12" i="19"/>
  <c r="AE12" i="19"/>
  <c r="J13" i="19"/>
  <c r="D7" i="15" s="1"/>
  <c r="V13" i="19"/>
  <c r="AH13" i="19"/>
  <c r="M14" i="19"/>
  <c r="Y14" i="19"/>
  <c r="P15" i="19"/>
  <c r="D8" i="13" s="1"/>
  <c r="AB15" i="19"/>
  <c r="G16" i="19"/>
  <c r="S16" i="19"/>
  <c r="AE16" i="19"/>
  <c r="J17" i="19"/>
  <c r="D11" i="15" s="1"/>
  <c r="V17" i="19"/>
  <c r="AH17" i="19"/>
  <c r="M18" i="19"/>
  <c r="Y18" i="19"/>
  <c r="P19" i="19"/>
  <c r="G4" i="13" s="1"/>
  <c r="AB19" i="19"/>
  <c r="G20" i="19"/>
  <c r="S20" i="19"/>
  <c r="J5" i="13" s="1"/>
  <c r="AE20" i="19"/>
  <c r="F4" i="9" s="1"/>
  <c r="J21" i="19"/>
  <c r="F7" i="15" s="1"/>
  <c r="V21" i="19"/>
  <c r="AH21" i="19"/>
  <c r="K5" i="9" s="1"/>
  <c r="M22" i="19"/>
  <c r="Y22" i="19"/>
  <c r="P23" i="19"/>
  <c r="G8" i="13" s="1"/>
  <c r="AB23" i="19"/>
  <c r="G24" i="19"/>
  <c r="S24" i="19"/>
  <c r="J9" i="13" s="1"/>
  <c r="AE24" i="19"/>
  <c r="F8" i="9" s="1"/>
  <c r="J25" i="19"/>
  <c r="F11" i="15" s="1"/>
  <c r="V25" i="19"/>
  <c r="AH25" i="19"/>
  <c r="K9" i="9" s="1"/>
  <c r="M26" i="19"/>
  <c r="Y26" i="19"/>
  <c r="P27" i="19"/>
  <c r="F4" i="13" s="1"/>
  <c r="AB27" i="19"/>
  <c r="G28" i="19"/>
  <c r="S28" i="19"/>
  <c r="AE28" i="19"/>
  <c r="J29" i="19"/>
  <c r="H7" i="15" s="1"/>
  <c r="V29" i="19"/>
  <c r="AH29" i="19"/>
  <c r="M30" i="19"/>
  <c r="Y30" i="19"/>
  <c r="P31" i="19"/>
  <c r="F8" i="13" s="1"/>
  <c r="AB31" i="19"/>
  <c r="G32" i="19"/>
  <c r="S32" i="19"/>
  <c r="AE32" i="19"/>
  <c r="N2" i="19"/>
  <c r="Z2" i="19"/>
  <c r="Q3" i="19"/>
  <c r="L4" i="13" s="1"/>
  <c r="AC3" i="19"/>
  <c r="H4" i="19"/>
  <c r="T4" i="19"/>
  <c r="O5" i="13" s="1"/>
  <c r="AF4" i="19"/>
  <c r="K5" i="19"/>
  <c r="J7" i="15" s="1"/>
  <c r="W5" i="19"/>
  <c r="AI5" i="19"/>
  <c r="N6" i="19"/>
  <c r="Z6" i="19"/>
  <c r="Q7" i="19"/>
  <c r="L8" i="13" s="1"/>
  <c r="AC7" i="19"/>
  <c r="H8" i="19"/>
  <c r="T8" i="19"/>
  <c r="O9" i="13" s="1"/>
  <c r="AF8" i="19"/>
  <c r="K9" i="19"/>
  <c r="J11" i="15" s="1"/>
  <c r="W9" i="19"/>
  <c r="AI9" i="19"/>
  <c r="N10" i="19"/>
  <c r="Z10" i="19"/>
  <c r="Q11" i="19"/>
  <c r="AC11" i="19"/>
  <c r="H12" i="19"/>
  <c r="T12" i="19"/>
  <c r="AF12" i="19"/>
  <c r="K13" i="19"/>
  <c r="I7" i="15" s="1"/>
  <c r="W13" i="19"/>
  <c r="AI13" i="19"/>
  <c r="N14" i="19"/>
  <c r="Z14" i="19"/>
  <c r="Q15" i="19"/>
  <c r="AC15" i="19"/>
  <c r="H16" i="19"/>
  <c r="T16" i="19"/>
  <c r="AF16" i="19"/>
  <c r="K17" i="19"/>
  <c r="I11" i="15" s="1"/>
  <c r="W17" i="19"/>
  <c r="AI17" i="19"/>
  <c r="N18" i="19"/>
  <c r="Z18" i="19"/>
  <c r="Q19" i="19"/>
  <c r="H4" i="13" s="1"/>
  <c r="AC19" i="19"/>
  <c r="H3" i="9" s="1"/>
  <c r="H20" i="19"/>
  <c r="G6" i="15" s="1"/>
  <c r="T20" i="19"/>
  <c r="K5" i="13" s="1"/>
  <c r="AF20" i="19"/>
  <c r="K21" i="19"/>
  <c r="K7" i="15" s="1"/>
  <c r="W21" i="19"/>
  <c r="AI21" i="19"/>
  <c r="D5" i="5" s="1"/>
  <c r="N22" i="19"/>
  <c r="Z22" i="19"/>
  <c r="Q23" i="19"/>
  <c r="H8" i="13" s="1"/>
  <c r="AC23" i="19"/>
  <c r="H7" i="9" s="1"/>
  <c r="H24" i="19"/>
  <c r="G10" i="15" s="1"/>
  <c r="T24" i="19"/>
  <c r="K9" i="13" s="1"/>
  <c r="AF24" i="19"/>
  <c r="K25" i="19"/>
  <c r="K11" i="15" s="1"/>
  <c r="W25" i="19"/>
  <c r="AI25" i="19"/>
  <c r="D9" i="5" s="1"/>
  <c r="N26" i="19"/>
  <c r="O2" i="19"/>
  <c r="AA2" i="19"/>
  <c r="AM2" i="19"/>
  <c r="R3" i="19"/>
  <c r="M4" i="13" s="1"/>
  <c r="AD3" i="19"/>
  <c r="I4" i="19"/>
  <c r="U4" i="19"/>
  <c r="AG4" i="19"/>
  <c r="L5" i="19"/>
  <c r="X5" i="19"/>
  <c r="AJ5" i="19"/>
  <c r="O6" i="19"/>
  <c r="AA6" i="19"/>
  <c r="AM6" i="19"/>
  <c r="R7" i="19"/>
  <c r="M8" i="13" s="1"/>
  <c r="AD7" i="19"/>
  <c r="I8" i="19"/>
  <c r="U8" i="19"/>
  <c r="AG8" i="19"/>
  <c r="L9" i="19"/>
  <c r="X9" i="19"/>
  <c r="AJ9" i="19"/>
  <c r="O10" i="19"/>
  <c r="AA10" i="19"/>
  <c r="AM10" i="19"/>
  <c r="R11" i="19"/>
  <c r="AD11" i="19"/>
  <c r="I12" i="19"/>
  <c r="U12" i="19"/>
  <c r="AG12" i="19"/>
  <c r="L13" i="19"/>
  <c r="X13" i="19"/>
  <c r="AJ13" i="19"/>
  <c r="O14" i="19"/>
  <c r="AA14" i="19"/>
  <c r="AM14" i="19"/>
  <c r="R15" i="19"/>
  <c r="AD15" i="19"/>
  <c r="I16" i="19"/>
  <c r="U16" i="19"/>
  <c r="AG16" i="19"/>
  <c r="L17" i="19"/>
  <c r="X17" i="19"/>
  <c r="AJ17" i="19"/>
  <c r="O18" i="19"/>
  <c r="AA18" i="19"/>
  <c r="AM18" i="19"/>
  <c r="R19" i="19"/>
  <c r="I4" i="13" s="1"/>
  <c r="AD19" i="19"/>
  <c r="I3" i="9" s="1"/>
  <c r="I20" i="19"/>
  <c r="L6" i="15" s="1"/>
  <c r="P2" i="19"/>
  <c r="E3" i="13" s="1"/>
  <c r="Q2" i="19"/>
  <c r="L3" i="13" s="1"/>
  <c r="AC2" i="19"/>
  <c r="H3" i="19"/>
  <c r="T3" i="19"/>
  <c r="O4" i="13" s="1"/>
  <c r="AF3" i="19"/>
  <c r="K4" i="19"/>
  <c r="J6" i="15" s="1"/>
  <c r="W4" i="19"/>
  <c r="AI4" i="19"/>
  <c r="N5" i="19"/>
  <c r="Z5" i="19"/>
  <c r="Q6" i="19"/>
  <c r="L7" i="13" s="1"/>
  <c r="AC6" i="19"/>
  <c r="H7" i="19"/>
  <c r="T7" i="19"/>
  <c r="O8" i="13" s="1"/>
  <c r="AF7" i="19"/>
  <c r="K8" i="19"/>
  <c r="J10" i="15" s="1"/>
  <c r="W8" i="19"/>
  <c r="AI8" i="19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Z13" i="19"/>
  <c r="Q14" i="19"/>
  <c r="AC14" i="19"/>
  <c r="H15" i="19"/>
  <c r="T15" i="19"/>
  <c r="AF15" i="19"/>
  <c r="K16" i="19"/>
  <c r="I10" i="15" s="1"/>
  <c r="W16" i="19"/>
  <c r="AI16" i="19"/>
  <c r="N17" i="19"/>
  <c r="Z17" i="19"/>
  <c r="Q18" i="19"/>
  <c r="H3" i="13" s="1"/>
  <c r="AC18" i="19"/>
  <c r="H2" i="9" s="1"/>
  <c r="H19" i="19"/>
  <c r="G5" i="15" s="1"/>
  <c r="T19" i="19"/>
  <c r="K4" i="13" s="1"/>
  <c r="AF19" i="19"/>
  <c r="K20" i="19"/>
  <c r="K6" i="15" s="1"/>
  <c r="W20" i="19"/>
  <c r="AI20" i="19"/>
  <c r="D4" i="5" s="1"/>
  <c r="N21" i="19"/>
  <c r="Z21" i="19"/>
  <c r="Q22" i="19"/>
  <c r="H7" i="13" s="1"/>
  <c r="AC22" i="19"/>
  <c r="H6" i="9" s="1"/>
  <c r="H23" i="19"/>
  <c r="G9" i="15" s="1"/>
  <c r="T23" i="19"/>
  <c r="K8" i="13" s="1"/>
  <c r="AF23" i="19"/>
  <c r="K24" i="19"/>
  <c r="K10" i="15" s="1"/>
  <c r="W24" i="19"/>
  <c r="AI24" i="19"/>
  <c r="D8" i="5" s="1"/>
  <c r="N25" i="19"/>
  <c r="Z25" i="19"/>
  <c r="Q26" i="19"/>
  <c r="AC26" i="19"/>
  <c r="H27" i="19"/>
  <c r="T27" i="19"/>
  <c r="AF27" i="19"/>
  <c r="K28" i="19"/>
  <c r="M6" i="15" s="1"/>
  <c r="W28" i="19"/>
  <c r="AI28" i="19"/>
  <c r="N29" i="19"/>
  <c r="Z29" i="19"/>
  <c r="Q30" i="19"/>
  <c r="AC30" i="19"/>
  <c r="H31" i="19"/>
  <c r="T31" i="19"/>
  <c r="AF31" i="19"/>
  <c r="K32" i="19"/>
  <c r="M10" i="15" s="1"/>
  <c r="W32" i="19"/>
  <c r="AI32" i="19"/>
  <c r="R2" i="19"/>
  <c r="M3" i="13" s="1"/>
  <c r="V2" i="19"/>
  <c r="S5" i="19"/>
  <c r="N6" i="13" s="1"/>
  <c r="AH6" i="19"/>
  <c r="P8" i="19"/>
  <c r="E9" i="13" s="1"/>
  <c r="AE9" i="19"/>
  <c r="AH10" i="19"/>
  <c r="G13" i="19"/>
  <c r="J14" i="19"/>
  <c r="D8" i="15" s="1"/>
  <c r="M15" i="19"/>
  <c r="P16" i="19"/>
  <c r="D9" i="13" s="1"/>
  <c r="S17" i="19"/>
  <c r="V18" i="19"/>
  <c r="Y19" i="19"/>
  <c r="X20" i="19"/>
  <c r="T21" i="19"/>
  <c r="K6" i="13" s="1"/>
  <c r="P22" i="19"/>
  <c r="G7" i="13" s="1"/>
  <c r="M23" i="19"/>
  <c r="I24" i="19"/>
  <c r="L10" i="15" s="1"/>
  <c r="AG24" i="19"/>
  <c r="J8" i="9" s="1"/>
  <c r="X25" i="19"/>
  <c r="O26" i="19"/>
  <c r="AI26" i="19"/>
  <c r="X27" i="19"/>
  <c r="J28" i="19"/>
  <c r="H6" i="15" s="1"/>
  <c r="AF28" i="19"/>
  <c r="S29" i="19"/>
  <c r="AM29" i="19"/>
  <c r="AA30" i="19"/>
  <c r="M31" i="19"/>
  <c r="AE31" i="19"/>
  <c r="P32" i="19"/>
  <c r="F9" i="13" s="1"/>
  <c r="AH32" i="19"/>
  <c r="N33" i="19"/>
  <c r="Z33" i="19"/>
  <c r="AM33" i="19"/>
  <c r="S15" i="19"/>
  <c r="AB18" i="19"/>
  <c r="AC20" i="19"/>
  <c r="H4" i="9" s="1"/>
  <c r="V22" i="19"/>
  <c r="AJ24" i="19"/>
  <c r="E8" i="5" s="1"/>
  <c r="R26" i="19"/>
  <c r="Z27" i="19"/>
  <c r="AH28" i="19"/>
  <c r="AD30" i="19"/>
  <c r="T32" i="19"/>
  <c r="P33" i="19"/>
  <c r="F10" i="13" s="1"/>
  <c r="V26" i="19"/>
  <c r="Q28" i="19"/>
  <c r="AH30" i="19"/>
  <c r="AM32" i="19"/>
  <c r="AM5" i="19"/>
  <c r="U7" i="19"/>
  <c r="N11" i="19"/>
  <c r="Z15" i="19"/>
  <c r="AI18" i="19"/>
  <c r="D2" i="5" s="1"/>
  <c r="AB22" i="19"/>
  <c r="AF25" i="19"/>
  <c r="T28" i="19"/>
  <c r="O30" i="19"/>
  <c r="X32" i="19"/>
  <c r="AB4" i="19"/>
  <c r="Y7" i="19"/>
  <c r="S11" i="19"/>
  <c r="AB14" i="19"/>
  <c r="G21" i="19"/>
  <c r="AD22" i="19"/>
  <c r="I6" i="9" s="1"/>
  <c r="AJ25" i="19"/>
  <c r="E9" i="5" s="1"/>
  <c r="AG27" i="19"/>
  <c r="U28" i="19"/>
  <c r="P30" i="19"/>
  <c r="F7" i="13" s="1"/>
  <c r="H32" i="19"/>
  <c r="T33" i="19"/>
  <c r="AB2" i="19"/>
  <c r="J4" i="19"/>
  <c r="E6" i="15" s="1"/>
  <c r="Y5" i="19"/>
  <c r="G7" i="19"/>
  <c r="V8" i="19"/>
  <c r="AF9" i="19"/>
  <c r="AI10" i="19"/>
  <c r="H13" i="19"/>
  <c r="K14" i="19"/>
  <c r="I8" i="15" s="1"/>
  <c r="N15" i="19"/>
  <c r="Q16" i="19"/>
  <c r="T17" i="19"/>
  <c r="W18" i="19"/>
  <c r="Z19" i="19"/>
  <c r="AB20" i="19"/>
  <c r="X21" i="19"/>
  <c r="R22" i="19"/>
  <c r="I7" i="13" s="1"/>
  <c r="N23" i="19"/>
  <c r="J24" i="19"/>
  <c r="F10" i="15" s="1"/>
  <c r="AH24" i="19"/>
  <c r="K8" i="9" s="1"/>
  <c r="Y25" i="19"/>
  <c r="P26" i="19"/>
  <c r="F3" i="13" s="1"/>
  <c r="Y27" i="19"/>
  <c r="L28" i="19"/>
  <c r="AG28" i="19"/>
  <c r="T29" i="19"/>
  <c r="I30" i="19"/>
  <c r="AB30" i="19"/>
  <c r="N31" i="19"/>
  <c r="AG31" i="19"/>
  <c r="Q32" i="19"/>
  <c r="AJ32" i="19"/>
  <c r="O33" i="19"/>
  <c r="AA33" i="19"/>
  <c r="V16" i="19"/>
  <c r="R23" i="19"/>
  <c r="I8" i="13" s="1"/>
  <c r="J30" i="19"/>
  <c r="H8" i="15" s="1"/>
  <c r="AH31" i="19"/>
  <c r="AB33" i="19"/>
  <c r="I27" i="19"/>
  <c r="AM28" i="19"/>
  <c r="S31" i="19"/>
  <c r="R33" i="19"/>
  <c r="I3" i="19"/>
  <c r="W14" i="19"/>
  <c r="Y23" i="19"/>
  <c r="L27" i="19"/>
  <c r="AA29" i="19"/>
  <c r="AE33" i="19"/>
  <c r="G19" i="19"/>
  <c r="Z23" i="19"/>
  <c r="Z26" i="19"/>
  <c r="AD2" i="19"/>
  <c r="L4" i="19"/>
  <c r="AA5" i="19"/>
  <c r="I7" i="19"/>
  <c r="X8" i="19"/>
  <c r="G11" i="19"/>
  <c r="J12" i="19"/>
  <c r="D6" i="15" s="1"/>
  <c r="M13" i="19"/>
  <c r="P14" i="19"/>
  <c r="D7" i="13" s="1"/>
  <c r="Y17" i="19"/>
  <c r="AE19" i="19"/>
  <c r="F3" i="9" s="1"/>
  <c r="Y21" i="19"/>
  <c r="L24" i="19"/>
  <c r="AA25" i="19"/>
  <c r="AM26" i="19"/>
  <c r="O28" i="19"/>
  <c r="W29" i="19"/>
  <c r="Q31" i="19"/>
  <c r="G25" i="19"/>
  <c r="AD27" i="19"/>
  <c r="N30" i="19"/>
  <c r="V32" i="19"/>
  <c r="AD33" i="19"/>
  <c r="X4" i="19"/>
  <c r="K10" i="19"/>
  <c r="I4" i="15" s="1"/>
  <c r="T13" i="19"/>
  <c r="AF17" i="19"/>
  <c r="AF21" i="19"/>
  <c r="W26" i="19"/>
  <c r="G29" i="19"/>
  <c r="U31" i="19"/>
  <c r="S33" i="19"/>
  <c r="M3" i="19"/>
  <c r="P10" i="19"/>
  <c r="D3" i="13" s="1"/>
  <c r="Y13" i="19"/>
  <c r="AH16" i="19"/>
  <c r="J20" i="19"/>
  <c r="F6" i="15" s="1"/>
  <c r="AJ21" i="19"/>
  <c r="E5" i="5" s="1"/>
  <c r="L25" i="19"/>
  <c r="M27" i="19"/>
  <c r="H29" i="19"/>
  <c r="H33" i="19"/>
  <c r="AF33" i="19"/>
  <c r="AH2" i="19"/>
  <c r="P4" i="19"/>
  <c r="E5" i="13" s="1"/>
  <c r="AE5" i="19"/>
  <c r="M7" i="19"/>
  <c r="AB8" i="19"/>
  <c r="AM9" i="19"/>
  <c r="I11" i="19"/>
  <c r="L12" i="19"/>
  <c r="O13" i="19"/>
  <c r="R14" i="19"/>
  <c r="U15" i="19"/>
  <c r="X16" i="19"/>
  <c r="AA17" i="19"/>
  <c r="AD18" i="19"/>
  <c r="I2" i="9" s="1"/>
  <c r="AG19" i="19"/>
  <c r="J3" i="9" s="1"/>
  <c r="AG20" i="19"/>
  <c r="J4" i="9" s="1"/>
  <c r="AA21" i="19"/>
  <c r="W22" i="19"/>
  <c r="S23" i="19"/>
  <c r="J8" i="13" s="1"/>
  <c r="O24" i="19"/>
  <c r="AM24" i="19"/>
  <c r="AD25" i="19"/>
  <c r="I9" i="9" s="1"/>
  <c r="U26" i="19"/>
  <c r="G27" i="19"/>
  <c r="AC27" i="19"/>
  <c r="P28" i="19"/>
  <c r="F5" i="13" s="1"/>
  <c r="AJ28" i="19"/>
  <c r="X29" i="19"/>
  <c r="K30" i="19"/>
  <c r="M8" i="15" s="1"/>
  <c r="AG30" i="19"/>
  <c r="R31" i="19"/>
  <c r="AJ31" i="19"/>
  <c r="U32" i="19"/>
  <c r="Q33" i="19"/>
  <c r="AC33" i="19"/>
  <c r="AE25" i="19"/>
  <c r="F9" i="9" s="1"/>
  <c r="Y29" i="19"/>
  <c r="AJ8" i="19"/>
  <c r="Q12" i="19"/>
  <c r="AC16" i="19"/>
  <c r="AJ20" i="19"/>
  <c r="E4" i="5" s="1"/>
  <c r="Q24" i="19"/>
  <c r="H9" i="13" s="1"/>
  <c r="AE27" i="19"/>
  <c r="AI30" i="19"/>
  <c r="G33" i="19"/>
  <c r="J6" i="19"/>
  <c r="E8" i="15" s="1"/>
  <c r="G9" i="19"/>
  <c r="V12" i="19"/>
  <c r="AE15" i="19"/>
  <c r="U24" i="19"/>
  <c r="AD29" i="19"/>
  <c r="Y32" i="19"/>
  <c r="G3" i="19"/>
  <c r="V4" i="19"/>
  <c r="S7" i="19"/>
  <c r="N8" i="13" s="1"/>
  <c r="AH8" i="19"/>
  <c r="J10" i="19"/>
  <c r="D4" i="15" s="1"/>
  <c r="M11" i="19"/>
  <c r="P12" i="19"/>
  <c r="D5" i="13" s="1"/>
  <c r="S13" i="19"/>
  <c r="V14" i="19"/>
  <c r="Y15" i="19"/>
  <c r="AB16" i="19"/>
  <c r="AE17" i="19"/>
  <c r="AH18" i="19"/>
  <c r="K2" i="9" s="1"/>
  <c r="AH20" i="19"/>
  <c r="K4" i="9" s="1"/>
  <c r="AE21" i="19"/>
  <c r="F5" i="9" s="1"/>
  <c r="AA22" i="19"/>
  <c r="U23" i="19"/>
  <c r="P24" i="19"/>
  <c r="G9" i="13" s="1"/>
  <c r="H25" i="19"/>
  <c r="G11" i="15" s="1"/>
  <c r="V31" i="19"/>
  <c r="S3" i="19"/>
  <c r="N4" i="13" s="1"/>
  <c r="AH4" i="19"/>
  <c r="P6" i="19"/>
  <c r="E7" i="13" s="1"/>
  <c r="AE7" i="19"/>
  <c r="M9" i="19"/>
  <c r="R10" i="19"/>
  <c r="U11" i="19"/>
  <c r="X12" i="19"/>
  <c r="AA13" i="19"/>
  <c r="AD14" i="19"/>
  <c r="AG15" i="19"/>
  <c r="AJ16" i="19"/>
  <c r="AM17" i="19"/>
  <c r="I19" i="19"/>
  <c r="L5" i="15" s="1"/>
  <c r="L20" i="19"/>
  <c r="H21" i="19"/>
  <c r="G7" i="15" s="1"/>
  <c r="AH22" i="19"/>
  <c r="K6" i="9" s="1"/>
  <c r="AD23" i="19"/>
  <c r="I7" i="9" s="1"/>
  <c r="V24" i="19"/>
  <c r="M25" i="19"/>
  <c r="AA26" i="19"/>
  <c r="N27" i="19"/>
  <c r="AJ27" i="19"/>
  <c r="V28" i="19"/>
  <c r="K29" i="19"/>
  <c r="M7" i="15" s="1"/>
  <c r="AE29" i="19"/>
  <c r="R30" i="19"/>
  <c r="AM30" i="19"/>
  <c r="X31" i="19"/>
  <c r="I32" i="19"/>
  <c r="AA32" i="19"/>
  <c r="I33" i="19"/>
  <c r="U33" i="19"/>
  <c r="AG33" i="19"/>
  <c r="U27" i="19"/>
  <c r="L31" i="19"/>
  <c r="M33" i="19"/>
  <c r="U3" i="19"/>
  <c r="AJ4" i="19"/>
  <c r="R6" i="19"/>
  <c r="M7" i="13" s="1"/>
  <c r="AG7" i="19"/>
  <c r="O9" i="19"/>
  <c r="V10" i="19"/>
  <c r="Y11" i="19"/>
  <c r="AB12" i="19"/>
  <c r="AE13" i="19"/>
  <c r="AH14" i="19"/>
  <c r="G17" i="19"/>
  <c r="J18" i="19"/>
  <c r="F4" i="15" s="1"/>
  <c r="M19" i="19"/>
  <c r="P20" i="19"/>
  <c r="G5" i="13" s="1"/>
  <c r="L21" i="19"/>
  <c r="AM21" i="19"/>
  <c r="AI22" i="19"/>
  <c r="D6" i="5" s="1"/>
  <c r="AE23" i="19"/>
  <c r="F7" i="9" s="1"/>
  <c r="X24" i="19"/>
  <c r="O25" i="19"/>
  <c r="AM25" i="19"/>
  <c r="AB26" i="19"/>
  <c r="Q27" i="19"/>
  <c r="X28" i="19"/>
  <c r="L29" i="19"/>
  <c r="AF29" i="19"/>
  <c r="U30" i="19"/>
  <c r="G31" i="19"/>
  <c r="Y31" i="19"/>
  <c r="J32" i="19"/>
  <c r="H10" i="15" s="1"/>
  <c r="AB32" i="19"/>
  <c r="J33" i="19"/>
  <c r="H11" i="15" s="1"/>
  <c r="V33" i="19"/>
  <c r="AH33" i="19"/>
  <c r="M17" i="19"/>
  <c r="S19" i="19"/>
  <c r="J4" i="13" s="1"/>
  <c r="K22" i="19"/>
  <c r="K8" i="15" s="1"/>
  <c r="AB24" i="19"/>
  <c r="AG26" i="19"/>
  <c r="H28" i="19"/>
  <c r="AJ29" i="19"/>
  <c r="M32" i="19"/>
  <c r="X33" i="19"/>
  <c r="O5" i="19"/>
  <c r="AA9" i="19"/>
  <c r="AJ12" i="19"/>
  <c r="L16" i="19"/>
  <c r="U19" i="19"/>
  <c r="O22" i="19"/>
  <c r="T25" i="19"/>
  <c r="K10" i="13" s="1"/>
  <c r="I28" i="19"/>
  <c r="Z30" i="19"/>
  <c r="AG32" i="19"/>
  <c r="Y33" i="19"/>
  <c r="Y3" i="19"/>
  <c r="G5" i="19"/>
  <c r="V6" i="19"/>
  <c r="S9" i="19"/>
  <c r="N10" i="13" s="1"/>
  <c r="W10" i="19"/>
  <c r="Z11" i="19"/>
  <c r="AC12" i="19"/>
  <c r="AF13" i="19"/>
  <c r="AI14" i="19"/>
  <c r="H17" i="19"/>
  <c r="K18" i="19"/>
  <c r="K4" i="15" s="1"/>
  <c r="N19" i="19"/>
  <c r="Q20" i="19"/>
  <c r="H5" i="13" s="1"/>
  <c r="M21" i="19"/>
  <c r="J22" i="19"/>
  <c r="F8" i="15" s="1"/>
  <c r="AM22" i="19"/>
  <c r="AG23" i="19"/>
  <c r="J7" i="9" s="1"/>
  <c r="AA24" i="19"/>
  <c r="R25" i="19"/>
  <c r="I10" i="13" s="1"/>
  <c r="I26" i="19"/>
  <c r="AD26" i="19"/>
  <c r="R27" i="19"/>
  <c r="AA28" i="19"/>
  <c r="M29" i="19"/>
  <c r="AI29" i="19"/>
  <c r="V30" i="19"/>
  <c r="I31" i="19"/>
  <c r="Z31" i="19"/>
  <c r="L32" i="19"/>
  <c r="AC32" i="19"/>
  <c r="K33" i="19"/>
  <c r="M11" i="15" s="1"/>
  <c r="W33" i="19"/>
  <c r="AI33" i="19"/>
  <c r="J8" i="19"/>
  <c r="E10" i="15" s="1"/>
  <c r="AE11" i="19"/>
  <c r="AH12" i="19"/>
  <c r="G15" i="19"/>
  <c r="J16" i="19"/>
  <c r="D10" i="15" s="1"/>
  <c r="P18" i="19"/>
  <c r="G3" i="13" s="1"/>
  <c r="U20" i="19"/>
  <c r="O21" i="19"/>
  <c r="G23" i="19"/>
  <c r="S25" i="19"/>
  <c r="J10" i="13" s="1"/>
  <c r="S27" i="19"/>
  <c r="O29" i="19"/>
  <c r="J31" i="19"/>
  <c r="H9" i="15" s="1"/>
  <c r="AF32" i="19"/>
  <c r="AJ33" i="19"/>
  <c r="AG3" i="19"/>
  <c r="AD10" i="19"/>
  <c r="AM13" i="19"/>
  <c r="O17" i="19"/>
  <c r="V20" i="19"/>
  <c r="I23" i="19"/>
  <c r="L9" i="15" s="1"/>
  <c r="K26" i="19"/>
  <c r="M4" i="15" s="1"/>
  <c r="AC28" i="19"/>
  <c r="O32" i="19"/>
  <c r="AE3" i="19"/>
  <c r="M5" i="19"/>
  <c r="AB6" i="19"/>
  <c r="Y9" i="19"/>
  <c r="AB10" i="19"/>
  <c r="J26" i="19"/>
  <c r="H4" i="15" s="1"/>
  <c r="AB28" i="19"/>
  <c r="W30" i="19"/>
  <c r="AC31" i="19"/>
  <c r="L33" i="19"/>
  <c r="AD6" i="19"/>
  <c r="L8" i="19"/>
  <c r="AG11" i="19"/>
  <c r="I15" i="19"/>
  <c r="R18" i="19"/>
  <c r="I3" i="13" s="1"/>
  <c r="S21" i="19"/>
  <c r="J6" i="13" s="1"/>
  <c r="AC24" i="19"/>
  <c r="H8" i="9" s="1"/>
  <c r="AH26" i="19"/>
  <c r="R29" i="19"/>
  <c r="AD31" i="19"/>
  <c r="F18" i="19"/>
  <c r="A30" i="19"/>
  <c r="F30" i="19"/>
  <c r="A10" i="19"/>
  <c r="F10" i="19"/>
  <c r="A9" i="19"/>
  <c r="F9" i="19"/>
  <c r="A29" i="19"/>
  <c r="F29" i="19"/>
  <c r="A25" i="19"/>
  <c r="F25" i="19"/>
  <c r="A8" i="19"/>
  <c r="F8" i="19"/>
  <c r="A28" i="19"/>
  <c r="F28" i="19"/>
  <c r="A24" i="19"/>
  <c r="F24" i="19"/>
  <c r="A23" i="19"/>
  <c r="F23" i="19"/>
  <c r="A6" i="19"/>
  <c r="F6" i="19"/>
  <c r="A26" i="19"/>
  <c r="F26" i="19"/>
  <c r="A22" i="19"/>
  <c r="F22" i="19"/>
  <c r="A27" i="19"/>
  <c r="F27" i="19"/>
  <c r="A5" i="19"/>
  <c r="F5" i="19"/>
  <c r="A17" i="19"/>
  <c r="F17" i="19"/>
  <c r="A21" i="19"/>
  <c r="F21" i="19"/>
  <c r="A4" i="19"/>
  <c r="F4" i="19"/>
  <c r="A16" i="19"/>
  <c r="F16" i="19"/>
  <c r="A20" i="19"/>
  <c r="F20" i="19"/>
  <c r="A3" i="19"/>
  <c r="F3" i="19"/>
  <c r="A15" i="19"/>
  <c r="F15" i="19"/>
  <c r="A19" i="19"/>
  <c r="F19" i="19"/>
  <c r="A2" i="19"/>
  <c r="F2" i="19"/>
  <c r="A14" i="19"/>
  <c r="F14" i="19"/>
  <c r="A33" i="19"/>
  <c r="F33" i="19"/>
  <c r="A13" i="19"/>
  <c r="F13" i="19"/>
  <c r="A7" i="19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G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D235" i="21"/>
  <c r="D110" i="21"/>
  <c r="D14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70" i="17"/>
  <c r="D167" i="21" s="1"/>
  <c r="AL66" i="17"/>
  <c r="AL105" i="17"/>
  <c r="AL33" i="17"/>
  <c r="E94" i="21"/>
  <c r="F94" i="21" s="1"/>
  <c r="G94" i="21" s="1"/>
  <c r="D94" i="21"/>
  <c r="E47" i="21"/>
  <c r="F47" i="21" s="1"/>
  <c r="G47" i="21" s="1"/>
  <c r="E133" i="21"/>
  <c r="F133" i="21" s="1"/>
  <c r="G133" i="21" s="1"/>
  <c r="AK86" i="17"/>
  <c r="D133" i="21" s="1"/>
  <c r="E188" i="21"/>
  <c r="F188" i="21" s="1"/>
  <c r="AL175" i="17"/>
  <c r="AK204" i="17"/>
  <c r="D204" i="21" s="1"/>
  <c r="AK76" i="17"/>
  <c r="D226" i="21" s="1"/>
  <c r="E226" i="21"/>
  <c r="F226" i="21" s="1"/>
  <c r="G226" i="21" s="1"/>
  <c r="E29" i="21"/>
  <c r="F29" i="21" s="1"/>
  <c r="AL16" i="17"/>
  <c r="D170" i="21"/>
  <c r="AL110" i="17"/>
  <c r="AK110" i="17"/>
  <c r="D17" i="21" s="1"/>
  <c r="E106" i="21"/>
  <c r="F106" i="21" s="1"/>
  <c r="AL20" i="17"/>
  <c r="AK40" i="17"/>
  <c r="D208" i="21" s="1"/>
  <c r="E208" i="21"/>
  <c r="F208" i="21" s="1"/>
  <c r="D215" i="21"/>
  <c r="AL76" i="17"/>
  <c r="E99" i="21"/>
  <c r="F99" i="21" s="1"/>
  <c r="AL170" i="17"/>
  <c r="AK170" i="17"/>
  <c r="D157" i="21" s="1"/>
  <c r="AL207" i="17"/>
  <c r="AK16" i="17"/>
  <c r="D29" i="21" s="1"/>
  <c r="AL67" i="17"/>
  <c r="E198" i="21"/>
  <c r="F198" i="21" s="1"/>
  <c r="G198" i="21" s="1"/>
  <c r="AL100" i="17"/>
  <c r="D165" i="21"/>
  <c r="E96" i="21"/>
  <c r="F96" i="21" s="1"/>
  <c r="E136" i="21"/>
  <c r="F136" i="21" s="1"/>
  <c r="G136" i="21" s="1"/>
  <c r="AL214" i="17"/>
  <c r="AK194" i="17"/>
  <c r="D127" i="21" s="1"/>
  <c r="E40" i="21"/>
  <c r="F40" i="21" s="1"/>
  <c r="G40" i="21" s="1"/>
  <c r="E30" i="21"/>
  <c r="F30" i="21" s="1"/>
  <c r="G30" i="21" s="1"/>
  <c r="AK33" i="17"/>
  <c r="D212" i="21" s="1"/>
  <c r="AK90" i="17"/>
  <c r="D20" i="21" s="1"/>
  <c r="AK100" i="17"/>
  <c r="D229" i="21" s="1"/>
  <c r="D47" i="21"/>
  <c r="E125" i="21"/>
  <c r="F125" i="21" s="1"/>
  <c r="G125" i="21" s="1"/>
  <c r="AK88" i="17"/>
  <c r="D250" i="21" s="1"/>
  <c r="AK105" i="17"/>
  <c r="D81" i="21" s="1"/>
  <c r="E250" i="21"/>
  <c r="F250" i="21" s="1"/>
  <c r="G250" i="21" s="1"/>
  <c r="AL219" i="17"/>
  <c r="AK212" i="17"/>
  <c r="D35" i="21" s="1"/>
  <c r="E46" i="21"/>
  <c r="F46" i="21" s="1"/>
  <c r="G46" i="21" s="1"/>
  <c r="E146" i="21"/>
  <c r="F146" i="21" s="1"/>
  <c r="AK197" i="17"/>
  <c r="D138" i="21" s="1"/>
  <c r="AL15" i="17"/>
  <c r="AL73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18" i="17"/>
  <c r="AL86" i="17"/>
  <c r="E192" i="21"/>
  <c r="F192" i="21" s="1"/>
  <c r="E121" i="21"/>
  <c r="F121" i="21" s="1"/>
  <c r="G121" i="21" s="1"/>
  <c r="AK215" i="17"/>
  <c r="D86" i="21" s="1"/>
  <c r="AK210" i="17"/>
  <c r="D31" i="21" s="1"/>
  <c r="AK187" i="17"/>
  <c r="D122" i="21" s="1"/>
  <c r="E111" i="21"/>
  <c r="F111" i="21" s="1"/>
  <c r="E23" i="21"/>
  <c r="F23" i="21" s="1"/>
  <c r="AK179" i="17"/>
  <c r="D192" i="21" s="1"/>
  <c r="AK175" i="17"/>
  <c r="D188" i="21" s="1"/>
  <c r="AK213" i="17"/>
  <c r="D22" i="21" s="1"/>
  <c r="E126" i="21"/>
  <c r="F126" i="21" s="1"/>
  <c r="E214" i="21"/>
  <c r="F214" i="21" s="1"/>
  <c r="E196" i="21"/>
  <c r="F196" i="21" s="1"/>
  <c r="G196" i="21" s="1"/>
  <c r="E166" i="21"/>
  <c r="F166" i="21" s="1"/>
  <c r="AL218" i="17"/>
  <c r="AL224" i="17"/>
  <c r="AL183" i="17"/>
  <c r="E68" i="21"/>
  <c r="F68" i="21" s="1"/>
  <c r="AK30" i="17"/>
  <c r="D218" i="21" s="1"/>
  <c r="AK48" i="17"/>
  <c r="D131" i="21" s="1"/>
  <c r="E79" i="21"/>
  <c r="F79" i="21" s="1"/>
  <c r="G79" i="21" s="1"/>
  <c r="E182" i="21"/>
  <c r="F182" i="21" s="1"/>
  <c r="AL71" i="17"/>
  <c r="AL101" i="17"/>
  <c r="E252" i="21"/>
  <c r="F252" i="21" s="1"/>
  <c r="G252" i="21" s="1"/>
  <c r="D166" i="21"/>
  <c r="E21" i="21"/>
  <c r="F21" i="21" s="1"/>
  <c r="G21" i="21" s="1"/>
  <c r="E187" i="21"/>
  <c r="F187" i="21" s="1"/>
  <c r="E142" i="21"/>
  <c r="F142" i="21" s="1"/>
  <c r="AL32" i="17"/>
  <c r="E141" i="21"/>
  <c r="F141" i="21" s="1"/>
  <c r="E34" i="21"/>
  <c r="F34" i="21" s="1"/>
  <c r="G34" i="21" s="1"/>
  <c r="AK71" i="17"/>
  <c r="D195" i="21" s="1"/>
  <c r="AL69" i="17"/>
  <c r="E4" i="21"/>
  <c r="F4" i="21" s="1"/>
  <c r="G4" i="21" s="1"/>
  <c r="AK96" i="17"/>
  <c r="D252" i="21" s="1"/>
  <c r="AL184" i="17"/>
  <c r="E172" i="21"/>
  <c r="F172" i="21" s="1"/>
  <c r="E110" i="21"/>
  <c r="F110" i="21" s="1"/>
  <c r="AL174" i="17"/>
  <c r="E154" i="21"/>
  <c r="F154" i="21" s="1"/>
  <c r="E19" i="21"/>
  <c r="F19" i="21" s="1"/>
  <c r="E50" i="21"/>
  <c r="F50" i="21" s="1"/>
  <c r="E117" i="21"/>
  <c r="F117" i="21" s="1"/>
  <c r="AL193" i="17"/>
  <c r="E98" i="21"/>
  <c r="F98" i="21" s="1"/>
  <c r="D34" i="21"/>
  <c r="AL93" i="17"/>
  <c r="E199" i="21"/>
  <c r="F199" i="21" s="1"/>
  <c r="G199" i="21" s="1"/>
  <c r="E80" i="21"/>
  <c r="F80" i="21" s="1"/>
  <c r="E173" i="21"/>
  <c r="F173" i="21" s="1"/>
  <c r="E124" i="21"/>
  <c r="F124" i="21" s="1"/>
  <c r="AL222" i="17"/>
  <c r="AL171" i="17"/>
  <c r="AK211" i="17"/>
  <c r="D19" i="21" s="1"/>
  <c r="AK192" i="17"/>
  <c r="D50" i="21" s="1"/>
  <c r="AL225" i="17"/>
  <c r="E140" i="21"/>
  <c r="F140" i="21" s="1"/>
  <c r="E248" i="21"/>
  <c r="F248" i="21" s="1"/>
  <c r="E180" i="21"/>
  <c r="F180" i="21" s="1"/>
  <c r="E254" i="21"/>
  <c r="F254" i="21" s="1"/>
  <c r="E216" i="21"/>
  <c r="F216" i="21" s="1"/>
  <c r="E233" i="21"/>
  <c r="F233" i="21" s="1"/>
  <c r="G233" i="21" s="1"/>
  <c r="AK220" i="17"/>
  <c r="D80" i="21" s="1"/>
  <c r="E115" i="21"/>
  <c r="F115" i="21" s="1"/>
  <c r="AK180" i="17"/>
  <c r="D173" i="21" s="1"/>
  <c r="E157" i="21"/>
  <c r="F157" i="21" s="1"/>
  <c r="AL196" i="17"/>
  <c r="AK36" i="17"/>
  <c r="D248" i="21" s="1"/>
  <c r="AK17" i="17"/>
  <c r="D58" i="21" s="1"/>
  <c r="AK7" i="17"/>
  <c r="D180" i="21" s="1"/>
  <c r="AK55" i="17"/>
  <c r="D254" i="21" s="1"/>
  <c r="AL3" i="17"/>
  <c r="AK221" i="17"/>
  <c r="D115" i="21" s="1"/>
  <c r="AL223" i="17"/>
  <c r="AL12" i="17"/>
  <c r="AL10" i="17"/>
  <c r="AK6" i="17"/>
  <c r="D183" i="21" s="1"/>
  <c r="AK38" i="17"/>
  <c r="D75" i="21" s="1"/>
  <c r="E95" i="21"/>
  <c r="F95" i="21" s="1"/>
  <c r="E251" i="21"/>
  <c r="F251" i="21" s="1"/>
  <c r="G251" i="21" s="1"/>
  <c r="D32" i="21"/>
  <c r="AL113" i="17"/>
  <c r="E36" i="21"/>
  <c r="F36" i="21" s="1"/>
  <c r="G36" i="21" s="1"/>
  <c r="AL200" i="17"/>
  <c r="AL198" i="17"/>
  <c r="AK223" i="17"/>
  <c r="D57" i="21" s="1"/>
  <c r="E159" i="21"/>
  <c r="F159" i="21" s="1"/>
  <c r="AL189" i="17"/>
  <c r="AL34" i="17"/>
  <c r="AL44" i="17"/>
  <c r="AK20" i="17"/>
  <c r="D106" i="21" s="1"/>
  <c r="AK12" i="17"/>
  <c r="D65" i="21" s="1"/>
  <c r="E28" i="21"/>
  <c r="F28" i="21" s="1"/>
  <c r="G28" i="21" s="1"/>
  <c r="AL9" i="17"/>
  <c r="AL5" i="17"/>
  <c r="AL19" i="17"/>
  <c r="AK18" i="17"/>
  <c r="D84" i="21" s="1"/>
  <c r="AL92" i="17"/>
  <c r="E235" i="21"/>
  <c r="F235" i="21" s="1"/>
  <c r="G235" i="21" s="1"/>
  <c r="E247" i="21"/>
  <c r="F247" i="21" s="1"/>
  <c r="G247" i="21" s="1"/>
  <c r="AK66" i="17"/>
  <c r="D60" i="21" s="1"/>
  <c r="E55" i="21"/>
  <c r="F55" i="21" s="1"/>
  <c r="G55" i="21" s="1"/>
  <c r="AK62" i="17"/>
  <c r="D44" i="21" s="1"/>
  <c r="E145" i="21"/>
  <c r="F145" i="21" s="1"/>
  <c r="G145" i="21" s="1"/>
  <c r="E244" i="21"/>
  <c r="F244" i="21" s="1"/>
  <c r="G244" i="21" s="1"/>
  <c r="AK113" i="17"/>
  <c r="D13" i="21" s="1"/>
  <c r="AK208" i="17"/>
  <c r="D73" i="21" s="1"/>
  <c r="E150" i="21"/>
  <c r="F150" i="21" s="1"/>
  <c r="E189" i="21"/>
  <c r="F189" i="21" s="1"/>
  <c r="AL217" i="17"/>
  <c r="AL172" i="17"/>
  <c r="E236" i="21"/>
  <c r="F236" i="21" s="1"/>
  <c r="G236" i="21" s="1"/>
  <c r="E15" i="21"/>
  <c r="F15" i="21" s="1"/>
  <c r="E227" i="21"/>
  <c r="F227" i="21" s="1"/>
  <c r="E58" i="21"/>
  <c r="F58" i="21" s="1"/>
  <c r="AL37" i="17"/>
  <c r="E234" i="21"/>
  <c r="F234" i="21" s="1"/>
  <c r="E61" i="21"/>
  <c r="F61" i="21" s="1"/>
  <c r="G61" i="21" s="1"/>
  <c r="AL68" i="17"/>
  <c r="E90" i="21"/>
  <c r="F90" i="21" s="1"/>
  <c r="G90" i="21" s="1"/>
  <c r="AL89" i="17"/>
  <c r="AL65" i="17"/>
  <c r="E246" i="21"/>
  <c r="F246" i="21" s="1"/>
  <c r="G246" i="21" s="1"/>
  <c r="AL60" i="17"/>
  <c r="E171" i="21"/>
  <c r="F171" i="21" s="1"/>
  <c r="AL199" i="17"/>
  <c r="AL176" i="17"/>
  <c r="D210" i="21"/>
  <c r="E218" i="21"/>
  <c r="F218" i="21" s="1"/>
  <c r="E219" i="21"/>
  <c r="F219" i="21" s="1"/>
  <c r="E26" i="21"/>
  <c r="F26" i="21" s="1"/>
  <c r="G26" i="21" s="1"/>
  <c r="AL40" i="17"/>
  <c r="AL57" i="17"/>
  <c r="AL29" i="17"/>
  <c r="AL95" i="17"/>
  <c r="E10" i="21"/>
  <c r="F10" i="21" s="1"/>
  <c r="G10" i="21" s="1"/>
  <c r="AK217" i="17"/>
  <c r="D112" i="21" s="1"/>
  <c r="E127" i="21"/>
  <c r="F127" i="21" s="1"/>
  <c r="E139" i="21"/>
  <c r="F139" i="21" s="1"/>
  <c r="AL50" i="17"/>
  <c r="E100" i="21"/>
  <c r="F100" i="21" s="1"/>
  <c r="G100" i="21" s="1"/>
  <c r="AL195" i="17"/>
  <c r="E253" i="21"/>
  <c r="F253" i="21" s="1"/>
  <c r="AL39" i="17"/>
  <c r="AL45" i="17"/>
  <c r="E20" i="21"/>
  <c r="F20" i="21" s="1"/>
  <c r="G20" i="21" s="1"/>
  <c r="AL111" i="17"/>
  <c r="AL58" i="17"/>
  <c r="E242" i="21"/>
  <c r="F242" i="21" s="1"/>
  <c r="G242" i="21" s="1"/>
  <c r="AK61" i="17"/>
  <c r="D49" i="21" s="1"/>
  <c r="E49" i="21"/>
  <c r="F49" i="21" s="1"/>
  <c r="G49" i="21" s="1"/>
  <c r="E43" i="21"/>
  <c r="F43" i="21" s="1"/>
  <c r="G43" i="21" s="1"/>
  <c r="AK111" i="17"/>
  <c r="D240" i="21" s="1"/>
  <c r="E45" i="21"/>
  <c r="F45" i="21" s="1"/>
  <c r="G45" i="21" s="1"/>
  <c r="AL83" i="17"/>
  <c r="E169" i="21"/>
  <c r="F169" i="21" s="1"/>
  <c r="E37" i="21"/>
  <c r="F37" i="21" s="1"/>
  <c r="G37" i="21" s="1"/>
  <c r="E185" i="21"/>
  <c r="F185" i="21" s="1"/>
  <c r="AL56" i="17"/>
  <c r="AL182" i="17"/>
  <c r="E76" i="21"/>
  <c r="F76" i="21" s="1"/>
  <c r="G76" i="21" s="1"/>
  <c r="E102" i="21"/>
  <c r="F102" i="21" s="1"/>
  <c r="G102" i="21" s="1"/>
  <c r="AL190" i="17"/>
  <c r="AL203" i="17"/>
  <c r="AK56" i="17"/>
  <c r="D245" i="21" s="1"/>
  <c r="G245" i="21" s="1"/>
  <c r="E207" i="21"/>
  <c r="F207" i="21" s="1"/>
  <c r="E241" i="21"/>
  <c r="F241" i="21" s="1"/>
  <c r="E184" i="21"/>
  <c r="F184" i="21" s="1"/>
  <c r="E70" i="21"/>
  <c r="F70" i="21" s="1"/>
  <c r="AL49" i="17"/>
  <c r="AL4" i="17"/>
  <c r="AK21" i="17"/>
  <c r="D98" i="21" s="1"/>
  <c r="E228" i="21"/>
  <c r="F228" i="21" s="1"/>
  <c r="AK63" i="17"/>
  <c r="D43" i="21" s="1"/>
  <c r="E211" i="21"/>
  <c r="F211" i="21" s="1"/>
  <c r="G211" i="21" s="1"/>
  <c r="E54" i="21"/>
  <c r="F54" i="21" s="1"/>
  <c r="G54" i="21" s="1"/>
  <c r="AL77" i="17"/>
  <c r="AL181" i="17"/>
  <c r="AK181" i="17"/>
  <c r="D190" i="21" s="1"/>
  <c r="E132" i="21"/>
  <c r="F132" i="21" s="1"/>
  <c r="E191" i="21"/>
  <c r="F191" i="21" s="1"/>
  <c r="AL216" i="17"/>
  <c r="E51" i="21"/>
  <c r="F51" i="21" s="1"/>
  <c r="G51" i="21" s="1"/>
  <c r="E223" i="21"/>
  <c r="F223" i="21" s="1"/>
  <c r="G223" i="21" s="1"/>
  <c r="AK99" i="17"/>
  <c r="D211" i="21" s="1"/>
  <c r="AL97" i="17"/>
  <c r="E27" i="21"/>
  <c r="F27" i="21" s="1"/>
  <c r="E230" i="21"/>
  <c r="F230" i="21" s="1"/>
  <c r="D156" i="21"/>
  <c r="AL206" i="17"/>
  <c r="AL209" i="17"/>
  <c r="AL31" i="17"/>
  <c r="AL8" i="17"/>
  <c r="AL47" i="17"/>
  <c r="E232" i="21"/>
  <c r="F232" i="21" s="1"/>
  <c r="AL27" i="17"/>
  <c r="E137" i="21"/>
  <c r="F137" i="21" s="1"/>
  <c r="G137" i="21" s="1"/>
  <c r="E158" i="21"/>
  <c r="F158" i="21" s="1"/>
  <c r="E35" i="21"/>
  <c r="F35" i="21" s="1"/>
  <c r="AL188" i="17"/>
  <c r="AL178" i="17"/>
  <c r="E186" i="21"/>
  <c r="F186" i="21" s="1"/>
  <c r="E144" i="21"/>
  <c r="F144" i="21" s="1"/>
  <c r="E108" i="21"/>
  <c r="F108" i="21" s="1"/>
  <c r="E122" i="21"/>
  <c r="F122" i="21" s="1"/>
  <c r="AL186" i="17"/>
  <c r="AL53" i="17"/>
  <c r="E107" i="21"/>
  <c r="F107" i="21" s="1"/>
  <c r="E243" i="21"/>
  <c r="F243" i="21" s="1"/>
  <c r="E72" i="21"/>
  <c r="F72" i="21" s="1"/>
  <c r="E16" i="21"/>
  <c r="F16" i="21" s="1"/>
  <c r="AL43" i="17"/>
  <c r="AL26" i="17"/>
  <c r="E213" i="21"/>
  <c r="F213" i="21" s="1"/>
  <c r="G213" i="21" s="1"/>
  <c r="AL72" i="17"/>
  <c r="AL87" i="17"/>
  <c r="E209" i="21"/>
  <c r="F209" i="21" s="1"/>
  <c r="G209" i="21" s="1"/>
  <c r="AL103" i="17"/>
  <c r="E67" i="21"/>
  <c r="F67" i="21" s="1"/>
  <c r="G67" i="21" s="1"/>
  <c r="AL98" i="17"/>
  <c r="E25" i="21"/>
  <c r="F25" i="21" s="1"/>
  <c r="G25" i="21" s="1"/>
  <c r="AL202" i="17"/>
  <c r="E153" i="21"/>
  <c r="F153" i="21" s="1"/>
  <c r="AL173" i="17"/>
  <c r="AL191" i="17"/>
  <c r="AK186" i="17"/>
  <c r="D128" i="21" s="1"/>
  <c r="E255" i="21"/>
  <c r="F255" i="21" s="1"/>
  <c r="E42" i="21"/>
  <c r="F42" i="21" s="1"/>
  <c r="G42" i="21" s="1"/>
  <c r="E161" i="21"/>
  <c r="F161" i="21" s="1"/>
  <c r="AL13" i="17"/>
  <c r="AL54" i="17"/>
  <c r="AL46" i="17"/>
  <c r="AK42" i="17"/>
  <c r="D16" i="21" s="1"/>
  <c r="AK43" i="17"/>
  <c r="D18" i="21" s="1"/>
  <c r="E53" i="21"/>
  <c r="F53" i="21" s="1"/>
  <c r="G53" i="21" s="1"/>
  <c r="E179" i="21"/>
  <c r="F179" i="21" s="1"/>
  <c r="G179" i="21" s="1"/>
  <c r="AL112" i="17"/>
  <c r="AL102" i="17"/>
  <c r="AL94" i="17"/>
  <c r="E176" i="21"/>
  <c r="F176" i="21" s="1"/>
  <c r="E170" i="21"/>
  <c r="F170" i="21" s="1"/>
  <c r="E165" i="21"/>
  <c r="F165" i="21" s="1"/>
  <c r="AL185" i="17"/>
  <c r="AL201" i="17"/>
  <c r="AL205" i="17"/>
  <c r="AL177" i="17"/>
  <c r="E138" i="21"/>
  <c r="F138" i="21" s="1"/>
  <c r="AL51" i="17"/>
  <c r="AL14" i="17"/>
  <c r="AL11" i="17"/>
  <c r="E75" i="21"/>
  <c r="F75" i="21" s="1"/>
  <c r="AL41" i="17"/>
  <c r="AL35" i="17"/>
  <c r="E215" i="21"/>
  <c r="F215" i="21" s="1"/>
  <c r="G215" i="21" s="1"/>
  <c r="AL59" i="17"/>
  <c r="AL61" i="17"/>
  <c r="E222" i="21"/>
  <c r="F222" i="21" s="1"/>
  <c r="AK188" i="17"/>
  <c r="D101" i="21" s="1"/>
  <c r="E59" i="21"/>
  <c r="F59" i="21" s="1"/>
  <c r="E22" i="21"/>
  <c r="F22" i="21" s="1"/>
  <c r="AL208" i="17"/>
  <c r="E147" i="21"/>
  <c r="F147" i="21" s="1"/>
  <c r="E131" i="21"/>
  <c r="F131" i="21" s="1"/>
  <c r="AL6" i="17"/>
  <c r="E167" i="21"/>
  <c r="F167" i="21" s="1"/>
  <c r="G167" i="21" s="1"/>
  <c r="AK67" i="17"/>
  <c r="D66" i="21" s="1"/>
  <c r="AK59" i="17"/>
  <c r="D155" i="21" s="1"/>
  <c r="E32" i="21"/>
  <c r="F32" i="21" s="1"/>
  <c r="G32" i="21" s="1"/>
  <c r="AK78" i="17"/>
  <c r="D41" i="21" s="1"/>
  <c r="AL78" i="17"/>
  <c r="E41" i="21"/>
  <c r="F41" i="21" s="1"/>
  <c r="G41" i="21" s="1"/>
  <c r="E181" i="21"/>
  <c r="F181" i="21" s="1"/>
  <c r="G181" i="21" s="1"/>
  <c r="AK79" i="17"/>
  <c r="D181" i="21" s="1"/>
  <c r="AL79" i="17"/>
  <c r="AK108" i="17"/>
  <c r="D231" i="21" s="1"/>
  <c r="AL108" i="17"/>
  <c r="E231" i="21"/>
  <c r="F231" i="21" s="1"/>
  <c r="G231" i="21" s="1"/>
  <c r="AK107" i="17"/>
  <c r="D206" i="21" s="1"/>
  <c r="AL107" i="17"/>
  <c r="E206" i="21"/>
  <c r="F206" i="21" s="1"/>
  <c r="G206" i="21" s="1"/>
  <c r="AK106" i="17"/>
  <c r="D119" i="21" s="1"/>
  <c r="AL106" i="17"/>
  <c r="E119" i="21"/>
  <c r="F119" i="21" s="1"/>
  <c r="G119" i="21" s="1"/>
  <c r="AL109" i="17"/>
  <c r="E64" i="21"/>
  <c r="F64" i="21" s="1"/>
  <c r="G64" i="21" s="1"/>
  <c r="AK109" i="17"/>
  <c r="D64" i="21" s="1"/>
  <c r="AK84" i="17"/>
  <c r="D217" i="21" s="1"/>
  <c r="AL84" i="17"/>
  <c r="E217" i="21"/>
  <c r="F217" i="21" s="1"/>
  <c r="G217" i="21" s="1"/>
  <c r="AK74" i="17"/>
  <c r="D33" i="21" s="1"/>
  <c r="AL74" i="17"/>
  <c r="E33" i="21"/>
  <c r="F33" i="21" s="1"/>
  <c r="G33" i="21" s="1"/>
  <c r="AK82" i="17"/>
  <c r="D24" i="21" s="1"/>
  <c r="AL82" i="17"/>
  <c r="E24" i="21"/>
  <c r="F24" i="21" s="1"/>
  <c r="G24" i="21" s="1"/>
  <c r="AK75" i="17"/>
  <c r="D62" i="21" s="1"/>
  <c r="AL75" i="17"/>
  <c r="E62" i="21"/>
  <c r="F62" i="21" s="1"/>
  <c r="G62" i="21" s="1"/>
  <c r="E109" i="21"/>
  <c r="F109" i="21" s="1"/>
  <c r="G109" i="21" s="1"/>
  <c r="AK81" i="17"/>
  <c r="D109" i="21" s="1"/>
  <c r="AL81" i="17"/>
  <c r="AK91" i="17"/>
  <c r="D52" i="21" s="1"/>
  <c r="AL91" i="17"/>
  <c r="E52" i="21"/>
  <c r="F52" i="21" s="1"/>
  <c r="G52" i="21" s="1"/>
  <c r="AK85" i="17"/>
  <c r="D74" i="21" s="1"/>
  <c r="AL85" i="17"/>
  <c r="E74" i="21"/>
  <c r="F74" i="21" s="1"/>
  <c r="G74" i="21" s="1"/>
  <c r="AK64" i="17"/>
  <c r="D197" i="21" s="1"/>
  <c r="AL64" i="17"/>
  <c r="E197" i="21"/>
  <c r="F197" i="21" s="1"/>
  <c r="G197" i="21" s="1"/>
  <c r="AK104" i="17"/>
  <c r="D221" i="21" s="1"/>
  <c r="E221" i="21"/>
  <c r="F221" i="21" s="1"/>
  <c r="G221" i="21" s="1"/>
  <c r="AL104" i="17"/>
  <c r="AK80" i="17"/>
  <c r="D238" i="21" s="1"/>
  <c r="AL80" i="17"/>
  <c r="E238" i="21"/>
  <c r="F238" i="21" s="1"/>
  <c r="G238" i="21" s="1"/>
  <c r="AK168" i="17"/>
  <c r="D257" i="21" s="1"/>
  <c r="AL168" i="17"/>
  <c r="E257" i="21"/>
  <c r="F257" i="21" s="1"/>
  <c r="D201" i="21"/>
  <c r="E201" i="21"/>
  <c r="F201" i="21" s="1"/>
  <c r="AK118" i="17"/>
  <c r="D193" i="21" s="1"/>
  <c r="AL118" i="17"/>
  <c r="E193" i="21"/>
  <c r="F193" i="21" s="1"/>
  <c r="AK155" i="17"/>
  <c r="D14" i="21" s="1"/>
  <c r="AL155" i="17"/>
  <c r="E14" i="21"/>
  <c r="F14" i="21" s="1"/>
  <c r="AK137" i="17"/>
  <c r="D129" i="21" s="1"/>
  <c r="AL137" i="17"/>
  <c r="E129" i="21"/>
  <c r="F129" i="21" s="1"/>
  <c r="AK123" i="17"/>
  <c r="D175" i="21" s="1"/>
  <c r="AL123" i="17"/>
  <c r="E175" i="21"/>
  <c r="F175" i="21" s="1"/>
  <c r="D220" i="21"/>
  <c r="E220" i="21"/>
  <c r="F220" i="21" s="1"/>
  <c r="AK143" i="17"/>
  <c r="D88" i="21" s="1"/>
  <c r="AL143" i="17"/>
  <c r="E88" i="21"/>
  <c r="F88" i="21" s="1"/>
  <c r="AK167" i="17"/>
  <c r="D249" i="21" s="1"/>
  <c r="AL167" i="17"/>
  <c r="E249" i="21"/>
  <c r="F249" i="21" s="1"/>
  <c r="AK117" i="17"/>
  <c r="D83" i="21" s="1"/>
  <c r="AL117" i="17"/>
  <c r="E83" i="21"/>
  <c r="F83" i="21" s="1"/>
  <c r="AK147" i="17"/>
  <c r="D174" i="21" s="1"/>
  <c r="AL147" i="17"/>
  <c r="E174" i="21"/>
  <c r="F174" i="21" s="1"/>
  <c r="AK149" i="17"/>
  <c r="D82" i="21" s="1"/>
  <c r="AL149" i="17"/>
  <c r="E82" i="21"/>
  <c r="F82" i="21" s="1"/>
  <c r="D152" i="21"/>
  <c r="E152" i="21"/>
  <c r="F152" i="21" s="1"/>
  <c r="D56" i="21"/>
  <c r="E56" i="21"/>
  <c r="F56" i="21" s="1"/>
  <c r="AK122" i="17"/>
  <c r="D194" i="21" s="1"/>
  <c r="AL122" i="17"/>
  <c r="E194" i="21"/>
  <c r="F194" i="21" s="1"/>
  <c r="AK158" i="17"/>
  <c r="D103" i="21" s="1"/>
  <c r="AL158" i="17"/>
  <c r="E103" i="21"/>
  <c r="F103" i="21" s="1"/>
  <c r="AK116" i="17"/>
  <c r="D168" i="21" s="1"/>
  <c r="AL116" i="17"/>
  <c r="E168" i="21"/>
  <c r="F168" i="21" s="1"/>
  <c r="AK141" i="17"/>
  <c r="D202" i="21" s="1"/>
  <c r="AL141" i="17"/>
  <c r="E202" i="21"/>
  <c r="F202" i="21" s="1"/>
  <c r="E163" i="21"/>
  <c r="F163" i="21" s="1"/>
  <c r="D163" i="21"/>
  <c r="E178" i="21"/>
  <c r="F178" i="21" s="1"/>
  <c r="D178" i="21"/>
  <c r="AL142" i="17"/>
  <c r="E89" i="21"/>
  <c r="F89" i="21" s="1"/>
  <c r="AK142" i="17"/>
  <c r="D89" i="21" s="1"/>
  <c r="AL121" i="17"/>
  <c r="E224" i="21"/>
  <c r="F224" i="21" s="1"/>
  <c r="AK121" i="17"/>
  <c r="D224" i="21" s="1"/>
  <c r="AL153" i="17"/>
  <c r="E104" i="21"/>
  <c r="F104" i="21" s="1"/>
  <c r="AK153" i="17"/>
  <c r="D104" i="21" s="1"/>
  <c r="AL139" i="17"/>
  <c r="E237" i="21"/>
  <c r="F237" i="21" s="1"/>
  <c r="AK139" i="17"/>
  <c r="D237" i="21" s="1"/>
  <c r="AK157" i="17"/>
  <c r="D3" i="21" s="1"/>
  <c r="AL157" i="17"/>
  <c r="E3" i="21"/>
  <c r="F3" i="21" s="1"/>
  <c r="D203" i="21"/>
  <c r="E203" i="21"/>
  <c r="F203" i="21" s="1"/>
  <c r="AK132" i="17"/>
  <c r="D97" i="21" s="1"/>
  <c r="AL132" i="17"/>
  <c r="E97" i="21"/>
  <c r="F97" i="21" s="1"/>
  <c r="AK125" i="17"/>
  <c r="D164" i="21" s="1"/>
  <c r="AL125" i="17"/>
  <c r="E164" i="21"/>
  <c r="F164" i="21" s="1"/>
  <c r="AK161" i="17"/>
  <c r="D113" i="21" s="1"/>
  <c r="AL161" i="17"/>
  <c r="E113" i="21"/>
  <c r="F113" i="21" s="1"/>
  <c r="AK152" i="17"/>
  <c r="D91" i="21" s="1"/>
  <c r="AL152" i="17"/>
  <c r="E91" i="21"/>
  <c r="F91" i="21" s="1"/>
  <c r="AK130" i="17"/>
  <c r="D123" i="21" s="1"/>
  <c r="AL130" i="17"/>
  <c r="E123" i="21"/>
  <c r="F123" i="21" s="1"/>
  <c r="AK144" i="17"/>
  <c r="D135" i="21" s="1"/>
  <c r="AL144" i="17"/>
  <c r="E135" i="21"/>
  <c r="F135" i="21" s="1"/>
  <c r="AK159" i="17"/>
  <c r="D87" i="21" s="1"/>
  <c r="AL159" i="17"/>
  <c r="E87" i="21"/>
  <c r="F87" i="21" s="1"/>
  <c r="AK148" i="17"/>
  <c r="D2" i="21" s="1"/>
  <c r="AL148" i="17"/>
  <c r="E2" i="21"/>
  <c r="F2" i="21" s="1"/>
  <c r="AK128" i="17"/>
  <c r="D12" i="21" s="1"/>
  <c r="AL128" i="17"/>
  <c r="E12" i="21"/>
  <c r="F12" i="21" s="1"/>
  <c r="AK145" i="17"/>
  <c r="D92" i="21" s="1"/>
  <c r="AL145" i="17"/>
  <c r="E92" i="21"/>
  <c r="F92" i="21" s="1"/>
  <c r="AK115" i="17"/>
  <c r="D160" i="21" s="1"/>
  <c r="AL115" i="17"/>
  <c r="E160" i="21"/>
  <c r="F160" i="21" s="1"/>
  <c r="AK136" i="17"/>
  <c r="D225" i="21" s="1"/>
  <c r="AL136" i="17"/>
  <c r="E225" i="21"/>
  <c r="F225" i="21" s="1"/>
  <c r="AK140" i="17"/>
  <c r="D151" i="21" s="1"/>
  <c r="AL140" i="17"/>
  <c r="E151" i="21"/>
  <c r="F151" i="21" s="1"/>
  <c r="AK138" i="17"/>
  <c r="D200" i="21" s="1"/>
  <c r="AL138" i="17"/>
  <c r="E200" i="21"/>
  <c r="F200" i="21" s="1"/>
  <c r="AK156" i="17"/>
  <c r="D9" i="21" s="1"/>
  <c r="AL156" i="17"/>
  <c r="E9" i="21"/>
  <c r="F9" i="21" s="1"/>
  <c r="AK146" i="17"/>
  <c r="D85" i="21" s="1"/>
  <c r="AL146" i="17"/>
  <c r="E85" i="21"/>
  <c r="F85" i="21" s="1"/>
  <c r="AK126" i="17"/>
  <c r="D8" i="21" s="1"/>
  <c r="AL126" i="17"/>
  <c r="E8" i="21"/>
  <c r="F8" i="21" s="1"/>
  <c r="AK120" i="17"/>
  <c r="D149" i="21" s="1"/>
  <c r="AL120" i="17"/>
  <c r="E149" i="21"/>
  <c r="F149" i="21" s="1"/>
  <c r="AK151" i="17"/>
  <c r="D63" i="21" s="1"/>
  <c r="AL151" i="17"/>
  <c r="E63" i="21"/>
  <c r="F63" i="21" s="1"/>
  <c r="AK135" i="17"/>
  <c r="D105" i="21" s="1"/>
  <c r="AL135" i="17"/>
  <c r="E105" i="21"/>
  <c r="F105" i="21" s="1"/>
  <c r="AK164" i="17"/>
  <c r="D78" i="21" s="1"/>
  <c r="AL164" i="17"/>
  <c r="E78" i="21"/>
  <c r="F78" i="21" s="1"/>
  <c r="AK129" i="17"/>
  <c r="D11" i="21" s="1"/>
  <c r="AL129" i="17"/>
  <c r="E11" i="21"/>
  <c r="F11" i="21" s="1"/>
  <c r="AK160" i="17"/>
  <c r="D134" i="21" s="1"/>
  <c r="AL160" i="17"/>
  <c r="E134" i="21"/>
  <c r="F134" i="21" s="1"/>
  <c r="AK154" i="17"/>
  <c r="D6" i="21" s="1"/>
  <c r="AL154" i="17"/>
  <c r="E6" i="21"/>
  <c r="F6" i="21" s="1"/>
  <c r="AK133" i="17"/>
  <c r="D143" i="21" s="1"/>
  <c r="AL133" i="17"/>
  <c r="E143" i="21"/>
  <c r="F143" i="21" s="1"/>
  <c r="AK165" i="17"/>
  <c r="D116" i="21" s="1"/>
  <c r="AL165" i="17"/>
  <c r="AK131" i="17"/>
  <c r="D120" i="21" s="1"/>
  <c r="AL131" i="17"/>
  <c r="E120" i="21"/>
  <c r="F120" i="21" s="1"/>
  <c r="E69" i="21"/>
  <c r="F69" i="21" s="1"/>
  <c r="AK163" i="17"/>
  <c r="D69" i="21" s="1"/>
  <c r="AL163" i="17"/>
  <c r="E7" i="21"/>
  <c r="F7" i="21" s="1"/>
  <c r="AK127" i="17"/>
  <c r="D7" i="21" s="1"/>
  <c r="AL127" i="17"/>
  <c r="E162" i="21"/>
  <c r="F162" i="21" s="1"/>
  <c r="AK119" i="17"/>
  <c r="D162" i="21" s="1"/>
  <c r="AL119" i="17"/>
  <c r="E177" i="21"/>
  <c r="F177" i="21" s="1"/>
  <c r="D177" i="21"/>
  <c r="E118" i="21"/>
  <c r="F118" i="21" s="1"/>
  <c r="AK134" i="17"/>
  <c r="D118" i="21" s="1"/>
  <c r="AL134" i="17"/>
  <c r="AK150" i="17"/>
  <c r="D77" i="21" s="1"/>
  <c r="AL150" i="17"/>
  <c r="E77" i="21"/>
  <c r="F77" i="21" s="1"/>
  <c r="AK162" i="17"/>
  <c r="D93" i="21" s="1"/>
  <c r="AL162" i="17"/>
  <c r="E93" i="21"/>
  <c r="F93" i="21" s="1"/>
  <c r="AK124" i="17"/>
  <c r="D205" i="21" s="1"/>
  <c r="AL124" i="17"/>
  <c r="E205" i="21"/>
  <c r="F205" i="21" s="1"/>
  <c r="AK166" i="17"/>
  <c r="D256" i="21" s="1"/>
  <c r="AL166" i="17"/>
  <c r="E256" i="21"/>
  <c r="F256" i="21" s="1"/>
  <c r="AK114" i="17"/>
  <c r="D148" i="21" s="1"/>
  <c r="AL114" i="17"/>
  <c r="E148" i="21"/>
  <c r="F148" i="21" s="1"/>
  <c r="AK169" i="17"/>
  <c r="D114" i="21" s="1"/>
  <c r="AL169" i="17"/>
  <c r="E114" i="21"/>
  <c r="F114" i="21" s="1"/>
  <c r="A22" i="17"/>
  <c r="A52" i="17"/>
  <c r="A24" i="17"/>
  <c r="E4" i="15"/>
  <c r="A23" i="17"/>
  <c r="E3" i="5"/>
  <c r="A25" i="17"/>
  <c r="A28" i="17"/>
  <c r="E239" i="21" s="1"/>
  <c r="F239" i="21" s="1"/>
  <c r="J3" i="13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15" i="21" l="1"/>
  <c r="G84" i="21"/>
  <c r="G96" i="21"/>
  <c r="G23" i="21"/>
  <c r="G57" i="21"/>
  <c r="G132" i="21"/>
  <c r="G18" i="21"/>
  <c r="G73" i="21"/>
  <c r="G232" i="21"/>
  <c r="G161" i="21"/>
  <c r="G172" i="21"/>
  <c r="G101" i="21"/>
  <c r="G65" i="21"/>
  <c r="G159" i="21"/>
  <c r="G110" i="21"/>
  <c r="G126" i="21"/>
  <c r="G156" i="21"/>
  <c r="G150" i="21"/>
  <c r="G108" i="21"/>
  <c r="G222" i="21"/>
  <c r="G59" i="21"/>
  <c r="G185" i="21"/>
  <c r="G241" i="21"/>
  <c r="G72" i="21"/>
  <c r="G186" i="21"/>
  <c r="G158" i="21"/>
  <c r="G147" i="21"/>
  <c r="G117" i="21"/>
  <c r="G253" i="21"/>
  <c r="G169" i="21"/>
  <c r="G141" i="21"/>
  <c r="G27" i="21"/>
  <c r="G234" i="21"/>
  <c r="AL2" i="17"/>
  <c r="G210" i="21"/>
  <c r="G190" i="21"/>
  <c r="G216" i="21"/>
  <c r="G176" i="21"/>
  <c r="G128" i="21"/>
  <c r="G116" i="21"/>
  <c r="G107" i="21"/>
  <c r="G189" i="21"/>
  <c r="G111" i="21"/>
  <c r="AL11" i="19"/>
  <c r="G112" i="21"/>
  <c r="AL2" i="19"/>
  <c r="G184" i="21"/>
  <c r="G227" i="21"/>
  <c r="G214" i="21"/>
  <c r="AL14" i="19"/>
  <c r="G243" i="21"/>
  <c r="G154" i="21"/>
  <c r="AL6" i="19"/>
  <c r="G68" i="21"/>
  <c r="G228" i="21"/>
  <c r="G187" i="21"/>
  <c r="AL24" i="19"/>
  <c r="AL32" i="19"/>
  <c r="G191" i="21"/>
  <c r="AL7" i="19"/>
  <c r="AL9" i="19"/>
  <c r="AK10" i="19"/>
  <c r="AL10" i="19"/>
  <c r="AL23" i="19"/>
  <c r="AL19" i="19"/>
  <c r="G70" i="21"/>
  <c r="AL8" i="19"/>
  <c r="AL12" i="19"/>
  <c r="AL13" i="19"/>
  <c r="AL15" i="19"/>
  <c r="G153" i="21"/>
  <c r="G230" i="21"/>
  <c r="AL21" i="19"/>
  <c r="AL31" i="19"/>
  <c r="AL4" i="19"/>
  <c r="G182" i="21"/>
  <c r="AL3" i="19"/>
  <c r="AL18" i="19"/>
  <c r="G207" i="21"/>
  <c r="AL30" i="19"/>
  <c r="AL17" i="19"/>
  <c r="AL16" i="19"/>
  <c r="AL20" i="19"/>
  <c r="AL5" i="19"/>
  <c r="G124" i="21"/>
  <c r="AL22" i="19"/>
  <c r="AL25" i="19"/>
  <c r="AK25" i="19"/>
  <c r="G142" i="21"/>
  <c r="AK31" i="19"/>
  <c r="AK6" i="19"/>
  <c r="AK14" i="19"/>
  <c r="AK4" i="19"/>
  <c r="G219" i="21"/>
  <c r="AK23" i="19"/>
  <c r="AK18" i="19"/>
  <c r="AK8" i="19"/>
  <c r="AK22" i="19"/>
  <c r="AK12" i="19"/>
  <c r="G140" i="21"/>
  <c r="AK32" i="19"/>
  <c r="AK17" i="19"/>
  <c r="AK11" i="19"/>
  <c r="AK16" i="19"/>
  <c r="AK13" i="19"/>
  <c r="AK7" i="19"/>
  <c r="AK21" i="19"/>
  <c r="AK19" i="19"/>
  <c r="AK5" i="19"/>
  <c r="AK30" i="19"/>
  <c r="AK20" i="19"/>
  <c r="G95" i="21"/>
  <c r="G212" i="21"/>
  <c r="AK9" i="19"/>
  <c r="AK24" i="19"/>
  <c r="G255" i="21"/>
  <c r="AK15" i="19"/>
  <c r="G183" i="21"/>
  <c r="AK3" i="19"/>
  <c r="AK2" i="19"/>
  <c r="G146" i="2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28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28" i="17"/>
  <c r="G11" i="13"/>
  <c r="G180" i="21"/>
  <c r="J12" i="13"/>
  <c r="N11" i="13"/>
  <c r="I11" i="13"/>
  <c r="F2" i="9"/>
  <c r="G152" i="21"/>
  <c r="AL52" i="17"/>
  <c r="AL33" i="19" s="1"/>
  <c r="AK52" i="17"/>
  <c r="D39" i="21" s="1"/>
  <c r="E39" i="21"/>
  <c r="F39" i="21" s="1"/>
  <c r="AK22" i="17"/>
  <c r="D48" i="21" s="1"/>
  <c r="AL22" i="17"/>
  <c r="E48" i="21"/>
  <c r="F48" i="21" s="1"/>
  <c r="E38" i="21"/>
  <c r="F38" i="21" s="1"/>
  <c r="AL25" i="17"/>
  <c r="AL26" i="19" s="1"/>
  <c r="AK25" i="17"/>
  <c r="D38" i="21" s="1"/>
  <c r="AK23" i="17"/>
  <c r="D71" i="21" s="1"/>
  <c r="AL23" i="17"/>
  <c r="AL28" i="19" s="1"/>
  <c r="E71" i="21"/>
  <c r="F71" i="21" s="1"/>
  <c r="AK24" i="17"/>
  <c r="D5" i="21" s="1"/>
  <c r="AL24" i="17"/>
  <c r="E5" i="21"/>
  <c r="F5" i="21" s="1"/>
  <c r="AL27" i="19" l="1"/>
  <c r="AL29" i="19"/>
  <c r="AK33" i="19"/>
  <c r="AK26" i="19"/>
  <c r="AK29" i="19"/>
  <c r="AK28" i="19"/>
  <c r="AK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<sst xmlns="http://schemas.openxmlformats.org/spreadsheetml/2006/main" count="1137" uniqueCount="693">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</sst>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0.67955932988495149</c:v>
                </c:pt>
                <c:pt idx="1">
                  <c:v>0.79331472725945928</c:v>
                </c:pt>
                <c:pt idx="2">
                  <c:v>0.69943972019949474</c:v>
                </c:pt>
                <c:pt idx="3">
                  <c:v>0.74456870036527179</c:v>
                </c:pt>
                <c:pt idx="4">
                  <c:v>0.58297479811507746</c:v>
                </c:pt>
                <c:pt idx="5">
                  <c:v>0.61670188569362905</c:v>
                </c:pt>
                <c:pt idx="6">
                  <c:v>0.39204821120681427</c:v>
                </c:pt>
                <c:pt idx="7">
                  <c:v>0.73140054941177302</c:v>
                </c:pt>
                <c:pt idx="8">
                  <c:v>0.58653018611533825</c:v>
                </c:pt>
                <c:pt idx="9">
                  <c:v>0.57577008008956898</c:v>
                </c:pt>
                <c:pt idx="10">
                  <c:v>0.52751965217048113</c:v>
                </c:pt>
                <c:pt idx="11">
                  <c:v>0.71788061128702052</c:v>
                </c:pt>
                <c:pt idx="12">
                  <c:v>0.62612636775958064</c:v>
                </c:pt>
                <c:pt idx="13">
                  <c:v>0.45248842425033858</c:v>
                </c:pt>
                <c:pt idx="14">
                  <c:v>0.61330449581146196</c:v>
                </c:pt>
                <c:pt idx="15">
                  <c:v>0.79628133796411327</c:v>
                </c:pt>
                <c:pt idx="16">
                  <c:v>0.71560151189682364</c:v>
                </c:pt>
                <c:pt idx="17">
                  <c:v>0.35265066664144562</c:v>
                </c:pt>
                <c:pt idx="18">
                  <c:v>0.68874735728908476</c:v>
                </c:pt>
                <c:pt idx="19">
                  <c:v>0.45456152022133994</c:v>
                </c:pt>
                <c:pt idx="20">
                  <c:v>0.70416201647161025</c:v>
                </c:pt>
                <c:pt idx="21">
                  <c:v>0.51393828462702473</c:v>
                </c:pt>
                <c:pt idx="22">
                  <c:v>0.59282824920541766</c:v>
                </c:pt>
                <c:pt idx="23">
                  <c:v>0.60497810273524655</c:v>
                </c:pt>
                <c:pt idx="24">
                  <c:v>0.75897666317752266</c:v>
                </c:pt>
                <c:pt idx="25">
                  <c:v>0.62352603307776799</c:v>
                </c:pt>
                <c:pt idx="26">
                  <c:v>0.27267202734947199</c:v>
                </c:pt>
                <c:pt idx="27">
                  <c:v>0.80538088083267201</c:v>
                </c:pt>
                <c:pt idx="28">
                  <c:v>0.50953244588352231</c:v>
                </c:pt>
                <c:pt idx="29">
                  <c:v>0.54450133581718763</c:v>
                </c:pt>
                <c:pt idx="30">
                  <c:v>0.16356430351706261</c:v>
                </c:pt>
                <c:pt idx="31">
                  <c:v>0.74486285624102044</c:v>
                </c:pt>
                <c:pt idx="32">
                  <c:v>0.76557786969628683</c:v>
                </c:pt>
                <c:pt idx="33">
                  <c:v>0.70646187845644848</c:v>
                </c:pt>
                <c:pt idx="34">
                  <c:v>0.80234785400185049</c:v>
                </c:pt>
                <c:pt idx="35">
                  <c:v>0.28337220255411738</c:v>
                </c:pt>
                <c:pt idx="36">
                  <c:v>0.68257635049421594</c:v>
                </c:pt>
                <c:pt idx="37">
                  <c:v>0.41891421653257632</c:v>
                </c:pt>
                <c:pt idx="38">
                  <c:v>0.33116818478845</c:v>
                </c:pt>
                <c:pt idx="39">
                  <c:v>0.81479583796363175</c:v>
                </c:pt>
                <c:pt idx="40">
                  <c:v>0.81468414775069753</c:v>
                </c:pt>
                <c:pt idx="41">
                  <c:v>0.38099147166958036</c:v>
                </c:pt>
                <c:pt idx="42">
                  <c:v>0.64446047433413112</c:v>
                </c:pt>
                <c:pt idx="43">
                  <c:v>0.14540098827323167</c:v>
                </c:pt>
                <c:pt idx="44">
                  <c:v>0.57116332333099606</c:v>
                </c:pt>
                <c:pt idx="45">
                  <c:v>0.72827037025216246</c:v>
                </c:pt>
                <c:pt idx="46">
                  <c:v>0.577328860759735</c:v>
                </c:pt>
                <c:pt idx="47">
                  <c:v>0.78547319822969508</c:v>
                </c:pt>
                <c:pt idx="48">
                  <c:v>0.73405519626698279</c:v>
                </c:pt>
                <c:pt idx="49">
                  <c:v>0.48016045362148135</c:v>
                </c:pt>
                <c:pt idx="50">
                  <c:v>0.64624539830893135</c:v>
                </c:pt>
                <c:pt idx="51">
                  <c:v>0.58136051818608236</c:v>
                </c:pt>
                <c:pt idx="52">
                  <c:v>0.56730799017200473</c:v>
                </c:pt>
                <c:pt idx="53">
                  <c:v>0.67976105213165205</c:v>
                </c:pt>
                <c:pt idx="54">
                  <c:v>0.69800770282745295</c:v>
                </c:pt>
                <c:pt idx="55">
                  <c:v>0.5677616308828124</c:v>
                </c:pt>
                <c:pt idx="56">
                  <c:v>0.84828916329932336</c:v>
                </c:pt>
                <c:pt idx="57">
                  <c:v>0.71324859363192894</c:v>
                </c:pt>
                <c:pt idx="58">
                  <c:v>0.8608099203427767</c:v>
                </c:pt>
                <c:pt idx="59">
                  <c:v>0.67484971631695745</c:v>
                </c:pt>
                <c:pt idx="60">
                  <c:v>0.57664539837604045</c:v>
                </c:pt>
                <c:pt idx="61">
                  <c:v>0.79843240968049078</c:v>
                </c:pt>
                <c:pt idx="62">
                  <c:v>0.6700722893488984</c:v>
                </c:pt>
                <c:pt idx="63">
                  <c:v>0.60161702240467796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130.89627075195301</c:v>
                </c:pt>
                <c:pt idx="1">
                  <c:v>106.99674987792901</c:v>
                </c:pt>
                <c:pt idx="2">
                  <c:v>83.401191711425696</c:v>
                </c:pt>
                <c:pt idx="3">
                  <c:v>91.501945495605398</c:v>
                </c:pt>
                <c:pt idx="4">
                  <c:v>113.400131225585</c:v>
                </c:pt>
                <c:pt idx="5">
                  <c:v>91.494583129882798</c:v>
                </c:pt>
                <c:pt idx="6">
                  <c:v>82.240638732910099</c:v>
                </c:pt>
                <c:pt idx="7">
                  <c:v>313.23178100585898</c:v>
                </c:pt>
                <c:pt idx="8">
                  <c:v>88.841262817382798</c:v>
                </c:pt>
                <c:pt idx="9">
                  <c:v>292.01623535156199</c:v>
                </c:pt>
                <c:pt idx="10">
                  <c:v>49.585186004638601</c:v>
                </c:pt>
                <c:pt idx="11">
                  <c:v>242.30656433105401</c:v>
                </c:pt>
                <c:pt idx="12">
                  <c:v>135.72932434082</c:v>
                </c:pt>
                <c:pt idx="13">
                  <c:v>59.422046661376903</c:v>
                </c:pt>
                <c:pt idx="14">
                  <c:v>272.06692504882801</c:v>
                </c:pt>
                <c:pt idx="15">
                  <c:v>70.717308044433594</c:v>
                </c:pt>
                <c:pt idx="16">
                  <c:v>298.59893798828102</c:v>
                </c:pt>
                <c:pt idx="17">
                  <c:v>54.563461303710902</c:v>
                </c:pt>
                <c:pt idx="18">
                  <c:v>69.073211669921804</c:v>
                </c:pt>
                <c:pt idx="19">
                  <c:v>182.72242736816401</c:v>
                </c:pt>
                <c:pt idx="20">
                  <c:v>174.63438415527301</c:v>
                </c:pt>
                <c:pt idx="21">
                  <c:v>45.469211578369098</c:v>
                </c:pt>
                <c:pt idx="22">
                  <c:v>849.059814453125</c:v>
                </c:pt>
                <c:pt idx="23">
                  <c:v>93.622398376464801</c:v>
                </c:pt>
                <c:pt idx="24">
                  <c:v>123.65736389160099</c:v>
                </c:pt>
                <c:pt idx="25">
                  <c:v>89.333648681640597</c:v>
                </c:pt>
                <c:pt idx="26">
                  <c:v>83.733177185058594</c:v>
                </c:pt>
                <c:pt idx="27">
                  <c:v>678.13275146484295</c:v>
                </c:pt>
                <c:pt idx="28">
                  <c:v>36.159637451171797</c:v>
                </c:pt>
                <c:pt idx="29">
                  <c:v>42.5128364562988</c:v>
                </c:pt>
                <c:pt idx="30">
                  <c:v>12.9692420959472</c:v>
                </c:pt>
                <c:pt idx="31">
                  <c:v>72.561561584472599</c:v>
                </c:pt>
                <c:pt idx="32">
                  <c:v>171.98381042480401</c:v>
                </c:pt>
                <c:pt idx="33">
                  <c:v>87.783615112304602</c:v>
                </c:pt>
                <c:pt idx="34">
                  <c:v>188.58198547363199</c:v>
                </c:pt>
                <c:pt idx="35">
                  <c:v>16.2036628723144</c:v>
                </c:pt>
                <c:pt idx="36">
                  <c:v>67.467147827148395</c:v>
                </c:pt>
                <c:pt idx="37">
                  <c:v>22.182390213012599</c:v>
                </c:pt>
                <c:pt idx="38">
                  <c:v>16.509269714355401</c:v>
                </c:pt>
                <c:pt idx="39">
                  <c:v>309.26373291015602</c:v>
                </c:pt>
                <c:pt idx="40">
                  <c:v>195.603103637695</c:v>
                </c:pt>
                <c:pt idx="41">
                  <c:v>18.5484294891357</c:v>
                </c:pt>
                <c:pt idx="42">
                  <c:v>65.005554199218693</c:v>
                </c:pt>
                <c:pt idx="43">
                  <c:v>65.844863891601506</c:v>
                </c:pt>
                <c:pt idx="44">
                  <c:v>26.523176193237301</c:v>
                </c:pt>
                <c:pt idx="45">
                  <c:v>77.573127746582003</c:v>
                </c:pt>
                <c:pt idx="46">
                  <c:v>480.49655151367102</c:v>
                </c:pt>
                <c:pt idx="47">
                  <c:v>210.669662475585</c:v>
                </c:pt>
                <c:pt idx="48">
                  <c:v>192.04690551757801</c:v>
                </c:pt>
                <c:pt idx="49">
                  <c:v>25.201572418212798</c:v>
                </c:pt>
                <c:pt idx="50">
                  <c:v>151.81643676757801</c:v>
                </c:pt>
                <c:pt idx="51">
                  <c:v>29.061073303222599</c:v>
                </c:pt>
                <c:pt idx="52">
                  <c:v>49.3865547180175</c:v>
                </c:pt>
                <c:pt idx="53">
                  <c:v>688.20751953125</c:v>
                </c:pt>
                <c:pt idx="54">
                  <c:v>456.94696044921801</c:v>
                </c:pt>
                <c:pt idx="55">
                  <c:v>22.152406692504801</c:v>
                </c:pt>
                <c:pt idx="56">
                  <c:v>74.570182800292898</c:v>
                </c:pt>
                <c:pt idx="57">
                  <c:v>106.99146270751901</c:v>
                </c:pt>
                <c:pt idx="58">
                  <c:v>175.96846008300699</c:v>
                </c:pt>
                <c:pt idx="59">
                  <c:v>268.85198974609301</c:v>
                </c:pt>
                <c:pt idx="60">
                  <c:v>231.00321960449199</c:v>
                </c:pt>
                <c:pt idx="61">
                  <c:v>121.15211486816401</c:v>
                </c:pt>
                <c:pt idx="62">
                  <c:v>235.31092834472599</c:v>
                </c:pt>
                <c:pt idx="63">
                  <c:v>274.263580322265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0.31352474877460107</c:v>
                </c:pt>
                <c:pt idx="1">
                  <c:v>7.4430507865836423E-2</c:v>
                </c:pt>
                <c:pt idx="2">
                  <c:v>0.13334009331952212</c:v>
                </c:pt>
                <c:pt idx="3">
                  <c:v>9.6220693384551373E-2</c:v>
                </c:pt>
                <c:pt idx="4">
                  <c:v>0.17444164846496049</c:v>
                </c:pt>
                <c:pt idx="5">
                  <c:v>0.32573717060301899</c:v>
                </c:pt>
                <c:pt idx="6">
                  <c:v>0.46884808651224819</c:v>
                </c:pt>
                <c:pt idx="7">
                  <c:v>0</c:v>
                </c:pt>
                <c:pt idx="8">
                  <c:v>5.0146863162881403E-2</c:v>
                </c:pt>
                <c:pt idx="9">
                  <c:v>0</c:v>
                </c:pt>
                <c:pt idx="10">
                  <c:v>6.0409121791125155E-2</c:v>
                </c:pt>
                <c:pt idx="11">
                  <c:v>0.59961187776919755</c:v>
                </c:pt>
                <c:pt idx="12">
                  <c:v>8.1423193722102619E-2</c:v>
                </c:pt>
                <c:pt idx="13">
                  <c:v>0.34977974013284469</c:v>
                </c:pt>
                <c:pt idx="14">
                  <c:v>0.42994276677128573</c:v>
                </c:pt>
                <c:pt idx="15">
                  <c:v>0.27580865500420515</c:v>
                </c:pt>
                <c:pt idx="16">
                  <c:v>1.1810203003723645</c:v>
                </c:pt>
                <c:pt idx="17">
                  <c:v>1.8859444693099449E-2</c:v>
                </c:pt>
                <c:pt idx="18">
                  <c:v>6.1298641259198913E-3</c:v>
                </c:pt>
                <c:pt idx="19">
                  <c:v>0.20769776536172116</c:v>
                </c:pt>
                <c:pt idx="20">
                  <c:v>0.72314257447595909</c:v>
                </c:pt>
                <c:pt idx="21">
                  <c:v>4.0459668812149192E-2</c:v>
                </c:pt>
                <c:pt idx="22">
                  <c:v>4.6271245197339281</c:v>
                </c:pt>
                <c:pt idx="23">
                  <c:v>7.6307632719193885E-2</c:v>
                </c:pt>
                <c:pt idx="24">
                  <c:v>0.14705066044034046</c:v>
                </c:pt>
                <c:pt idx="25">
                  <c:v>3.1862209223269371E-2</c:v>
                </c:pt>
                <c:pt idx="26">
                  <c:v>0.4325976057281854</c:v>
                </c:pt>
                <c:pt idx="27">
                  <c:v>0</c:v>
                </c:pt>
                <c:pt idx="28">
                  <c:v>0.23067267420083978</c:v>
                </c:pt>
                <c:pt idx="29">
                  <c:v>6.9333398136443139E-2</c:v>
                </c:pt>
                <c:pt idx="30">
                  <c:v>0.36175006699654422</c:v>
                </c:pt>
                <c:pt idx="31">
                  <c:v>0.14437375491244225</c:v>
                </c:pt>
                <c:pt idx="32">
                  <c:v>0.93971632731346655</c:v>
                </c:pt>
                <c:pt idx="33">
                  <c:v>0.30566281350697899</c:v>
                </c:pt>
                <c:pt idx="34">
                  <c:v>0.80901139924160614</c:v>
                </c:pt>
                <c:pt idx="35">
                  <c:v>0.24013524351999832</c:v>
                </c:pt>
                <c:pt idx="36">
                  <c:v>0.21112118280196618</c:v>
                </c:pt>
                <c:pt idx="37">
                  <c:v>6.627060243090066E-2</c:v>
                </c:pt>
                <c:pt idx="38">
                  <c:v>0.14203777145819813</c:v>
                </c:pt>
                <c:pt idx="39">
                  <c:v>1.2414968329921359</c:v>
                </c:pt>
                <c:pt idx="40">
                  <c:v>1.0008356686609634</c:v>
                </c:pt>
                <c:pt idx="41">
                  <c:v>6.3116825337675084E-2</c:v>
                </c:pt>
                <c:pt idx="42">
                  <c:v>0.32053191640224243</c:v>
                </c:pt>
                <c:pt idx="43">
                  <c:v>0.49552217239259189</c:v>
                </c:pt>
                <c:pt idx="44">
                  <c:v>0.34545236583098082</c:v>
                </c:pt>
                <c:pt idx="45">
                  <c:v>0.19195043905366682</c:v>
                </c:pt>
                <c:pt idx="46">
                  <c:v>0</c:v>
                </c:pt>
                <c:pt idx="47">
                  <c:v>0.62120949162414163</c:v>
                </c:pt>
                <c:pt idx="48">
                  <c:v>0.51376768186596011</c:v>
                </c:pt>
                <c:pt idx="49">
                  <c:v>0.10422781878333649</c:v>
                </c:pt>
                <c:pt idx="50">
                  <c:v>0.4493810249650696</c:v>
                </c:pt>
                <c:pt idx="51">
                  <c:v>0.17858654289076756</c:v>
                </c:pt>
                <c:pt idx="52">
                  <c:v>1.6216798132071188E-3</c:v>
                </c:pt>
                <c:pt idx="53">
                  <c:v>2.7513886479125009</c:v>
                </c:pt>
                <c:pt idx="54">
                  <c:v>1.100272716911991</c:v>
                </c:pt>
                <c:pt idx="55">
                  <c:v>3.7622112522295456E-2</c:v>
                </c:pt>
                <c:pt idx="56">
                  <c:v>0.38258852173184893</c:v>
                </c:pt>
                <c:pt idx="57">
                  <c:v>0.32363848313821253</c:v>
                </c:pt>
                <c:pt idx="58">
                  <c:v>0.78613596185947554</c:v>
                </c:pt>
                <c:pt idx="59">
                  <c:v>7.8418212326597292</c:v>
                </c:pt>
                <c:pt idx="60">
                  <c:v>1.1467790749325946</c:v>
                </c:pt>
                <c:pt idx="61">
                  <c:v>0.76922334731065434</c:v>
                </c:pt>
                <c:pt idx="62">
                  <c:v>1.3368250331968603</c:v>
                </c:pt>
                <c:pt idx="63">
                  <c:v>5.9421139934335301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0.64353088912605483</c:v>
                </c:pt>
                <c:pt idx="1">
                  <c:v>2.7458806579967354E-2</c:v>
                </c:pt>
                <c:pt idx="2">
                  <c:v>2.9395730603723913E-2</c:v>
                </c:pt>
                <c:pt idx="3">
                  <c:v>4.4212299587528037E-2</c:v>
                </c:pt>
                <c:pt idx="4">
                  <c:v>0.39593209346469782</c:v>
                </c:pt>
                <c:pt idx="5">
                  <c:v>0.29664095480182029</c:v>
                </c:pt>
                <c:pt idx="6">
                  <c:v>3.1704378494827132</c:v>
                </c:pt>
                <c:pt idx="7">
                  <c:v>3.7378499598318671</c:v>
                </c:pt>
                <c:pt idx="8">
                  <c:v>0.26716761929588073</c:v>
                </c:pt>
                <c:pt idx="9">
                  <c:v>6.2368343502733055</c:v>
                </c:pt>
                <c:pt idx="10">
                  <c:v>0.1855162178423404</c:v>
                </c:pt>
                <c:pt idx="11">
                  <c:v>0.37484835296760255</c:v>
                </c:pt>
                <c:pt idx="12">
                  <c:v>8.8640593977146076E-2</c:v>
                </c:pt>
                <c:pt idx="13">
                  <c:v>0.17437943609612228</c:v>
                </c:pt>
                <c:pt idx="14">
                  <c:v>0.61946805644391345</c:v>
                </c:pt>
                <c:pt idx="15">
                  <c:v>0.13008040261590537</c:v>
                </c:pt>
                <c:pt idx="16">
                  <c:v>0.54149899483775066</c:v>
                </c:pt>
                <c:pt idx="17">
                  <c:v>0.40707167072026262</c:v>
                </c:pt>
                <c:pt idx="18">
                  <c:v>0.34289810977697699</c:v>
                </c:pt>
                <c:pt idx="19">
                  <c:v>0.17197826419717921</c:v>
                </c:pt>
                <c:pt idx="20">
                  <c:v>1.4341238242629784</c:v>
                </c:pt>
                <c:pt idx="21">
                  <c:v>0.29787412311603245</c:v>
                </c:pt>
                <c:pt idx="22">
                  <c:v>0.82228934218656957</c:v>
                </c:pt>
                <c:pt idx="23">
                  <c:v>0.59297255758639422</c:v>
                </c:pt>
                <c:pt idx="24">
                  <c:v>0.27038023008461992</c:v>
                </c:pt>
                <c:pt idx="25">
                  <c:v>0.49304125750569028</c:v>
                </c:pt>
                <c:pt idx="26">
                  <c:v>0.35775164997295594</c:v>
                </c:pt>
                <c:pt idx="27">
                  <c:v>25.84014223037854</c:v>
                </c:pt>
                <c:pt idx="28">
                  <c:v>0.38624721210123641</c:v>
                </c:pt>
                <c:pt idx="29">
                  <c:v>0.29576480025137736</c:v>
                </c:pt>
                <c:pt idx="30">
                  <c:v>0.43912994364989943</c:v>
                </c:pt>
                <c:pt idx="31">
                  <c:v>0.68230843838343869</c:v>
                </c:pt>
                <c:pt idx="32">
                  <c:v>2.005333918764165</c:v>
                </c:pt>
                <c:pt idx="33">
                  <c:v>0.73748690244937953</c:v>
                </c:pt>
                <c:pt idx="34">
                  <c:v>1.9492928317765972</c:v>
                </c:pt>
                <c:pt idx="35">
                  <c:v>0.61835773617648337</c:v>
                </c:pt>
                <c:pt idx="36">
                  <c:v>1.063095511434994</c:v>
                </c:pt>
                <c:pt idx="37">
                  <c:v>0.82650486568587855</c:v>
                </c:pt>
                <c:pt idx="38">
                  <c:v>0.71794901169249792</c:v>
                </c:pt>
                <c:pt idx="39">
                  <c:v>0.55386954588505177</c:v>
                </c:pt>
                <c:pt idx="40">
                  <c:v>2.8493609265552067</c:v>
                </c:pt>
                <c:pt idx="41">
                  <c:v>0.83021742751163297</c:v>
                </c:pt>
                <c:pt idx="42">
                  <c:v>1.4835054857152901</c:v>
                </c:pt>
                <c:pt idx="43">
                  <c:v>0.98224767328766394</c:v>
                </c:pt>
                <c:pt idx="44">
                  <c:v>1.255171159561199</c:v>
                </c:pt>
                <c:pt idx="45">
                  <c:v>0.30722516653671217</c:v>
                </c:pt>
                <c:pt idx="46">
                  <c:v>7.2279291113553183</c:v>
                </c:pt>
                <c:pt idx="47">
                  <c:v>2.3639818827065802</c:v>
                </c:pt>
                <c:pt idx="48">
                  <c:v>1.2245526871244097</c:v>
                </c:pt>
                <c:pt idx="49">
                  <c:v>1.0082791234535518</c:v>
                </c:pt>
                <c:pt idx="50">
                  <c:v>1.2241362104579196</c:v>
                </c:pt>
                <c:pt idx="51">
                  <c:v>1.0424261332860001</c:v>
                </c:pt>
                <c:pt idx="52">
                  <c:v>0.51746069817798768</c:v>
                </c:pt>
                <c:pt idx="53">
                  <c:v>20.499365478909851</c:v>
                </c:pt>
                <c:pt idx="54">
                  <c:v>5.0670591725482232</c:v>
                </c:pt>
                <c:pt idx="55">
                  <c:v>0.61745413797759818</c:v>
                </c:pt>
                <c:pt idx="56">
                  <c:v>3.5195186799553673</c:v>
                </c:pt>
                <c:pt idx="57">
                  <c:v>0.40905883874543414</c:v>
                </c:pt>
                <c:pt idx="58">
                  <c:v>2.1305571721568048</c:v>
                </c:pt>
                <c:pt idx="59">
                  <c:v>69.144700239681242</c:v>
                </c:pt>
                <c:pt idx="60">
                  <c:v>12.344865870475825</c:v>
                </c:pt>
                <c:pt idx="61">
                  <c:v>3.7430251345005026</c:v>
                </c:pt>
                <c:pt idx="62">
                  <c:v>10.143822368502851</c:v>
                </c:pt>
                <c:pt idx="63">
                  <c:v>159.32389784258513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1.2514970865425079E-2</c:v>
                </c:pt>
                <c:pt idx="1">
                  <c:v>7.7829212757358377E-3</c:v>
                </c:pt>
                <c:pt idx="2">
                  <c:v>1.0971577617674928E-2</c:v>
                </c:pt>
                <c:pt idx="3">
                  <c:v>1.2883122809861782E-2</c:v>
                </c:pt>
                <c:pt idx="4">
                  <c:v>7.0226157955059793E-2</c:v>
                </c:pt>
                <c:pt idx="5">
                  <c:v>0.10670690711958852</c:v>
                </c:pt>
                <c:pt idx="6">
                  <c:v>0.15852786045830475</c:v>
                </c:pt>
                <c:pt idx="7">
                  <c:v>0.17643857046001787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0.39973225917668076</c:v>
                </c:pt>
                <c:pt idx="1">
                  <c:v>0.32201800864199309</c:v>
                </c:pt>
                <c:pt idx="2">
                  <c:v>0.29687883983368352</c:v>
                </c:pt>
                <c:pt idx="3">
                  <c:v>0.50290882396819026</c:v>
                </c:pt>
                <c:pt idx="4">
                  <c:v>0.2252922357595272</c:v>
                </c:pt>
                <c:pt idx="5">
                  <c:v>0.19239512156302896</c:v>
                </c:pt>
                <c:pt idx="6">
                  <c:v>0.34546442969716967</c:v>
                </c:pt>
                <c:pt idx="7">
                  <c:v>0.3027785076546784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60000000000000009"/>
          <c:min val="-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0.61108811572194055</c:v>
                </c:pt>
                <c:pt idx="1">
                  <c:v>0.66790089383721318</c:v>
                </c:pt>
                <c:pt idx="2">
                  <c:v>0.64338634535670236</c:v>
                </c:pt>
                <c:pt idx="3">
                  <c:v>0.68810111656784989</c:v>
                </c:pt>
                <c:pt idx="4">
                  <c:v>0.6703741960227485</c:v>
                </c:pt>
                <c:pt idx="5">
                  <c:v>0.69110451638698533</c:v>
                </c:pt>
                <c:pt idx="6">
                  <c:v>0.70132464915513937</c:v>
                </c:pt>
                <c:pt idx="7">
                  <c:v>0.67051979154348318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0.39658164884895053</c:v>
                </c:pt>
                <c:pt idx="1">
                  <c:v>0.50954622775316205</c:v>
                </c:pt>
                <c:pt idx="2">
                  <c:v>0.59231452643871252</c:v>
                </c:pt>
                <c:pt idx="3">
                  <c:v>0.70126806199550584</c:v>
                </c:pt>
                <c:pt idx="4">
                  <c:v>0.56549839675426439</c:v>
                </c:pt>
                <c:pt idx="5">
                  <c:v>0.50891557894647088</c:v>
                </c:pt>
                <c:pt idx="6">
                  <c:v>0.71783154457807496</c:v>
                </c:pt>
                <c:pt idx="7">
                  <c:v>0.66650817543268148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0.63723804429173425</c:v>
                      </c:pt>
                      <c:pt idx="1">
                        <c:v>0.66088527813553744</c:v>
                      </c:pt>
                      <c:pt idx="2">
                        <c:v>0.67600052803754762</c:v>
                      </c:pt>
                      <c:pt idx="3">
                        <c:v>0.74008343368768659</c:v>
                      </c:pt>
                      <c:pt idx="4">
                        <c:v>0.68998939171433404</c:v>
                      </c:pt>
                      <c:pt idx="5">
                        <c:v>0.70632524043321543</c:v>
                      </c:pt>
                      <c:pt idx="6">
                        <c:v>0.71964380145072882</c:v>
                      </c:pt>
                      <c:pt idx="7">
                        <c:v>0.71052025258541063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0.57093516923487153</c:v>
                      </c:pt>
                      <c:pt idx="1">
                        <c:v>0.63245077803730909</c:v>
                      </c:pt>
                      <c:pt idx="2">
                        <c:v>0.64210200682282415</c:v>
                      </c:pt>
                      <c:pt idx="3">
                        <c:v>0.66860276460647539</c:v>
                      </c:pt>
                      <c:pt idx="4">
                        <c:v>0.62325577065348592</c:v>
                      </c:pt>
                      <c:pt idx="5">
                        <c:v>0.6379650123417373</c:v>
                      </c:pt>
                      <c:pt idx="6">
                        <c:v>0.69415027648210481</c:v>
                      </c:pt>
                      <c:pt idx="7">
                        <c:v>0.6665251702070234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0.58230802009347782</c:v>
                </c:pt>
                <c:pt idx="1">
                  <c:v>0.61465632839773265</c:v>
                </c:pt>
                <c:pt idx="2">
                  <c:v>0.6632623805198814</c:v>
                </c:pt>
                <c:pt idx="3">
                  <c:v>0.69402375933714167</c:v>
                </c:pt>
                <c:pt idx="4">
                  <c:v>0.70949307666160122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0.66797495307400767</c:v>
                </c:pt>
                <c:pt idx="1">
                  <c:v>0.63823604765309927</c:v>
                </c:pt>
                <c:pt idx="2">
                  <c:v>0.61144062876701311</c:v>
                </c:pt>
                <c:pt idx="3">
                  <c:v>0.64699219306930855</c:v>
                </c:pt>
                <c:pt idx="4">
                  <c:v>0.66424610372632698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154.15457653999292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82.041531562805019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117.95501518249495</c:v>
                </c:pt>
                <c:pt idx="2">
                  <c:v>292.42890858650179</c:v>
                </c:pt>
                <c:pt idx="3">
                  <c:v>197.87780642509421</c:v>
                </c:pt>
                <c:pt idx="4">
                  <c:v>100.30975580215443</c:v>
                </c:pt>
                <c:pt idx="5">
                  <c:v>100.80052208900429</c:v>
                </c:pt>
                <c:pt idx="6">
                  <c:v>222.40868830680813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73.79983210563644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76.139475345611473</c:v>
                      </c:pt>
                      <c:pt idx="1">
                        <c:v>127.51094770431484</c:v>
                      </c:pt>
                      <c:pt idx="2">
                        <c:v>301.93733787536598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111.47044467926007</c:v>
                      </c:pt>
                      <c:pt idx="6">
                        <c:v>231.20133304595933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154.15457653999292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82.041531562805019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117.95501518249495</c:v>
                </c:pt>
                <c:pt idx="2">
                  <c:v>292.42890858650179</c:v>
                </c:pt>
                <c:pt idx="3">
                  <c:v>197.87780642509421</c:v>
                </c:pt>
                <c:pt idx="4">
                  <c:v>100.30975580215443</c:v>
                </c:pt>
                <c:pt idx="5">
                  <c:v>100.80052208900429</c:v>
                </c:pt>
                <c:pt idx="6">
                  <c:v>222.40868830680813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76.139475345611473</c:v>
                </c:pt>
                <c:pt idx="1">
                  <c:v>127.51094770431484</c:v>
                </c:pt>
                <c:pt idx="2">
                  <c:v>301.93733787536598</c:v>
                </c:pt>
                <c:pt idx="3">
                  <c:v>206.35415601730315</c:v>
                </c:pt>
                <c:pt idx="4">
                  <c:v>111.07513999938936</c:v>
                </c:pt>
                <c:pt idx="5">
                  <c:v>111.47044467926007</c:v>
                </c:pt>
                <c:pt idx="6">
                  <c:v>231.20133304595933</c:v>
                </c:pt>
                <c:pt idx="7">
                  <c:v>191.03977632522546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73.79983210563644</c:v>
                </c:pt>
                <c:pt idx="6">
                  <c:v>82.041731119155656</c:v>
                </c:pt>
                <c:pt idx="7">
                  <c:v>82.127434730529643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82.041531562805019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67.535906791686898</c:v>
                </c:pt>
                <c:pt idx="1">
                  <c:v>117.95501518249495</c:v>
                </c:pt>
                <c:pt idx="2">
                  <c:v>292.42890858650179</c:v>
                </c:pt>
                <c:pt idx="3">
                  <c:v>197.87780642509421</c:v>
                </c:pt>
                <c:pt idx="4">
                  <c:v>100.30975580215443</c:v>
                </c:pt>
                <c:pt idx="5">
                  <c:v>100.80052208900429</c:v>
                </c:pt>
                <c:pt idx="6">
                  <c:v>222.40868830680813</c:v>
                </c:pt>
                <c:pt idx="7">
                  <c:v>182.41135454177825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112.32055664062466</c:v>
                      </c:pt>
                      <c:pt idx="1">
                        <c:v>130.69062924385025</c:v>
                      </c:pt>
                      <c:pt idx="2">
                        <c:v>154.15457653999292</c:v>
                      </c:pt>
                      <c:pt idx="3">
                        <c:v>161.95096659660305</c:v>
                      </c:pt>
                      <c:pt idx="4">
                        <c:v>151.46302294731117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76.139475345611473</c:v>
                      </c:pt>
                      <c:pt idx="1">
                        <c:v>127.51094770431484</c:v>
                      </c:pt>
                      <c:pt idx="2">
                        <c:v>301.93733787536598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111.47044467926007</c:v>
                      </c:pt>
                      <c:pt idx="6">
                        <c:v>231.20133304595933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73.79983210563644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55.612000703811596</c:v>
                </c:pt>
                <c:pt idx="1">
                  <c:v>64.247125744819613</c:v>
                </c:pt>
                <c:pt idx="2">
                  <c:v>67.147750020027004</c:v>
                </c:pt>
                <c:pt idx="3">
                  <c:v>63.73187494277947</c:v>
                </c:pt>
                <c:pt idx="4">
                  <c:v>50.872374415397552</c:v>
                </c:pt>
                <c:pt idx="5">
                  <c:v>50.018000125884853</c:v>
                </c:pt>
                <c:pt idx="6">
                  <c:v>51.413000345229975</c:v>
                </c:pt>
                <c:pt idx="7">
                  <c:v>52.850625514984031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44.718250334262791</c:v>
                </c:pt>
                <c:pt idx="1">
                  <c:v>71.056126236915489</c:v>
                </c:pt>
                <c:pt idx="2">
                  <c:v>157.58549869060479</c:v>
                </c:pt>
                <c:pt idx="3">
                  <c:v>110.55062508583035</c:v>
                </c:pt>
                <c:pt idx="4">
                  <c:v>59.195124268531714</c:v>
                </c:pt>
                <c:pt idx="5">
                  <c:v>59.043124556541372</c:v>
                </c:pt>
                <c:pt idx="6">
                  <c:v>120.23924779891931</c:v>
                </c:pt>
                <c:pt idx="7">
                  <c:v>99.989122867583916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67.560375452041512</c:v>
                      </c:pt>
                      <c:pt idx="1">
                        <c:v>77.737250685691606</c:v>
                      </c:pt>
                      <c:pt idx="2">
                        <c:v>89.31512403488135</c:v>
                      </c:pt>
                      <c:pt idx="3">
                        <c:v>93.006372570991076</c:v>
                      </c:pt>
                      <c:pt idx="4">
                        <c:v>107.44750261306731</c:v>
                      </c:pt>
                      <c:pt idx="5">
                        <c:v>130.72549951076485</c:v>
                      </c:pt>
                      <c:pt idx="6">
                        <c:v>124.22087514400457</c:v>
                      </c:pt>
                      <c:pt idx="7">
                        <c:v>143.63487446308119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49.788874387741053</c:v>
                      </c:pt>
                      <c:pt idx="1">
                        <c:v>76.720125436782752</c:v>
                      </c:pt>
                      <c:pt idx="2">
                        <c:v>163.04937386512714</c:v>
                      </c:pt>
                      <c:pt idx="3">
                        <c:v>115.3491256237028</c:v>
                      </c:pt>
                      <c:pt idx="4">
                        <c:v>65.430124998092566</c:v>
                      </c:pt>
                      <c:pt idx="5">
                        <c:v>65.245875835418559</c:v>
                      </c:pt>
                      <c:pt idx="6">
                        <c:v>125.19424772262546</c:v>
                      </c:pt>
                      <c:pt idx="7">
                        <c:v>105.29162812232947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48.943250298500033</c:v>
                      </c:pt>
                      <c:pt idx="1">
                        <c:v>57.639500737190211</c:v>
                      </c:pt>
                      <c:pt idx="2">
                        <c:v>64.136249899864154</c:v>
                      </c:pt>
                      <c:pt idx="3">
                        <c:v>60.328374266624408</c:v>
                      </c:pt>
                      <c:pt idx="4">
                        <c:v>46.37374985218046</c:v>
                      </c:pt>
                      <c:pt idx="5">
                        <c:v>45.639999985694843</c:v>
                      </c:pt>
                      <c:pt idx="6">
                        <c:v>50.069125533103872</c:v>
                      </c:pt>
                      <c:pt idx="7">
                        <c:v>50.160749912261856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82.041531562805019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76.068691372871314</c:v>
                </c:pt>
                <c:pt idx="1">
                  <c:v>90.973545074462592</c:v>
                </c:pt>
                <c:pt idx="2">
                  <c:v>103.65650820732091</c:v>
                </c:pt>
                <c:pt idx="3">
                  <c:v>98.826434373855108</c:v>
                </c:pt>
                <c:pt idx="4">
                  <c:v>74.86765551567072</c:v>
                </c:pt>
                <c:pt idx="5">
                  <c:v>73.79983210563644</c:v>
                </c:pt>
                <c:pt idx="6">
                  <c:v>82.041731119155656</c:v>
                </c:pt>
                <c:pt idx="7">
                  <c:v>82.127434730529643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112.32055664062466</c:v>
                      </c:pt>
                      <c:pt idx="1">
                        <c:v>130.69062924385025</c:v>
                      </c:pt>
                      <c:pt idx="2">
                        <c:v>154.15457653999292</c:v>
                      </c:pt>
                      <c:pt idx="3">
                        <c:v>161.95096659660305</c:v>
                      </c:pt>
                      <c:pt idx="4">
                        <c:v>151.46302294731117</c:v>
                      </c:pt>
                      <c:pt idx="5">
                        <c:v>178.74582958221413</c:v>
                      </c:pt>
                      <c:pt idx="6">
                        <c:v>172.8902111053464</c:v>
                      </c:pt>
                      <c:pt idx="7">
                        <c:v>196.05632424354539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67.535906791686898</c:v>
                      </c:pt>
                      <c:pt idx="1">
                        <c:v>117.95501518249495</c:v>
                      </c:pt>
                      <c:pt idx="2">
                        <c:v>292.42890858650179</c:v>
                      </c:pt>
                      <c:pt idx="3">
                        <c:v>197.87780642509421</c:v>
                      </c:pt>
                      <c:pt idx="4">
                        <c:v>100.30975580215443</c:v>
                      </c:pt>
                      <c:pt idx="5">
                        <c:v>100.80052208900429</c:v>
                      </c:pt>
                      <c:pt idx="6">
                        <c:v>222.40868830680813</c:v>
                      </c:pt>
                      <c:pt idx="7">
                        <c:v>182.41135454177825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76.139475345611473</c:v>
                      </c:pt>
                      <c:pt idx="1">
                        <c:v>127.51094770431484</c:v>
                      </c:pt>
                      <c:pt idx="2">
                        <c:v>301.93733787536598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111.47044467926007</c:v>
                      </c:pt>
                      <c:pt idx="6">
                        <c:v>231.20133304595933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112.32055664062466</c:v>
                </c:pt>
                <c:pt idx="1">
                  <c:v>130.69062924385025</c:v>
                </c:pt>
                <c:pt idx="2">
                  <c:v>154.15457653999292</c:v>
                </c:pt>
                <c:pt idx="3">
                  <c:v>161.95096659660305</c:v>
                </c:pt>
                <c:pt idx="4">
                  <c:v>151.46302294731117</c:v>
                </c:pt>
                <c:pt idx="5">
                  <c:v>178.74582958221413</c:v>
                </c:pt>
                <c:pt idx="6">
                  <c:v>172.8902111053464</c:v>
                </c:pt>
                <c:pt idx="7">
                  <c:v>196.05632424354539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88.86472773551921</c:v>
                </c:pt>
                <c:pt idx="1">
                  <c:v>103.66564774513218</c:v>
                </c:pt>
                <c:pt idx="2">
                  <c:v>109.35044312477071</c:v>
                </c:pt>
                <c:pt idx="3">
                  <c:v>105.02586984634371</c:v>
                </c:pt>
                <c:pt idx="4">
                  <c:v>83.357901573181039</c:v>
                </c:pt>
                <c:pt idx="5">
                  <c:v>82.041531562805019</c:v>
                </c:pt>
                <c:pt idx="6">
                  <c:v>84.901041030883718</c:v>
                </c:pt>
                <c:pt idx="7">
                  <c:v>87.106375455856153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67.535906791686898</c:v>
                      </c:pt>
                      <c:pt idx="1">
                        <c:v>117.95501518249495</c:v>
                      </c:pt>
                      <c:pt idx="2">
                        <c:v>292.42890858650179</c:v>
                      </c:pt>
                      <c:pt idx="3">
                        <c:v>197.87780642509421</c:v>
                      </c:pt>
                      <c:pt idx="4">
                        <c:v>100.30975580215443</c:v>
                      </c:pt>
                      <c:pt idx="5">
                        <c:v>100.80052208900429</c:v>
                      </c:pt>
                      <c:pt idx="6">
                        <c:v>222.40868830680813</c:v>
                      </c:pt>
                      <c:pt idx="7">
                        <c:v>182.41135454177825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76.139475345611473</c:v>
                      </c:pt>
                      <c:pt idx="1">
                        <c:v>127.51094770431484</c:v>
                      </c:pt>
                      <c:pt idx="2">
                        <c:v>301.93733787536598</c:v>
                      </c:pt>
                      <c:pt idx="3">
                        <c:v>206.35415601730315</c:v>
                      </c:pt>
                      <c:pt idx="4">
                        <c:v>111.07513999938936</c:v>
                      </c:pt>
                      <c:pt idx="5">
                        <c:v>111.47044467926007</c:v>
                      </c:pt>
                      <c:pt idx="6">
                        <c:v>231.20133304595933</c:v>
                      </c:pt>
                      <c:pt idx="7">
                        <c:v>191.03977632522546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76.068691372871314</c:v>
                      </c:pt>
                      <c:pt idx="1">
                        <c:v>90.973545074462592</c:v>
                      </c:pt>
                      <c:pt idx="2">
                        <c:v>103.65650820732091</c:v>
                      </c:pt>
                      <c:pt idx="3">
                        <c:v>98.826434373855108</c:v>
                      </c:pt>
                      <c:pt idx="4">
                        <c:v>74.86765551567072</c:v>
                      </c:pt>
                      <c:pt idx="5">
                        <c:v>73.79983210563644</c:v>
                      </c:pt>
                      <c:pt idx="6">
                        <c:v>82.041731119155656</c:v>
                      </c:pt>
                      <c:pt idx="7">
                        <c:v>82.127434730529643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3.2101940131818161</c:v>
                </c:pt>
                <c:pt idx="1">
                  <c:v>7.3317440839018575</c:v>
                </c:pt>
                <c:pt idx="2">
                  <c:v>10.081405003089451</c:v>
                </c:pt>
                <c:pt idx="3">
                  <c:v>6.7662490655202321</c:v>
                </c:pt>
                <c:pt idx="4">
                  <c:v>7.7906469444278486</c:v>
                </c:pt>
                <c:pt idx="5">
                  <c:v>8.2852689921855802</c:v>
                </c:pt>
                <c:pt idx="6">
                  <c:v>9.8592736169230086</c:v>
                </c:pt>
                <c:pt idx="7">
                  <c:v>7.37464885250664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4.3539710717934632</c:v>
                </c:pt>
                <c:pt idx="1">
                  <c:v>4.3760760347999259</c:v>
                </c:pt>
                <c:pt idx="2">
                  <c:v>4.2505134528063415</c:v>
                </c:pt>
                <c:pt idx="3">
                  <c:v>4.281496763187346</c:v>
                </c:pt>
                <c:pt idx="4">
                  <c:v>4.4201789564187353</c:v>
                </c:pt>
                <c:pt idx="5">
                  <c:v>4.3109911496417785</c:v>
                </c:pt>
                <c:pt idx="6">
                  <c:v>4.3191536833389277</c:v>
                </c:pt>
                <c:pt idx="7">
                  <c:v>4.3126150322248691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25.419005271714695</c:v>
                </c:pt>
                <c:pt idx="1">
                  <c:v>39.632400434250762</c:v>
                </c:pt>
                <c:pt idx="2">
                  <c:v>8.1886803364075291</c:v>
                </c:pt>
                <c:pt idx="3">
                  <c:v>37.548627394721954</c:v>
                </c:pt>
                <c:pt idx="4">
                  <c:v>34.022940199017228</c:v>
                </c:pt>
                <c:pt idx="5">
                  <c:v>35.625493706636497</c:v>
                </c:pt>
                <c:pt idx="6">
                  <c:v>29.714966084914305</c:v>
                </c:pt>
                <c:pt idx="7">
                  <c:v>30.303330241212091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2.0988025085150639</c:v>
                </c:pt>
                <c:pt idx="1">
                  <c:v>2.0749237253130657</c:v>
                </c:pt>
                <c:pt idx="2">
                  <c:v>2.0253761448037375</c:v>
                </c:pt>
                <c:pt idx="3">
                  <c:v>2.0321949769866956</c:v>
                </c:pt>
                <c:pt idx="4">
                  <c:v>2.1704239879418914</c:v>
                </c:pt>
                <c:pt idx="5">
                  <c:v>2.0897122936399324</c:v>
                </c:pt>
                <c:pt idx="6">
                  <c:v>2.091193470987073</c:v>
                </c:pt>
                <c:pt idx="7">
                  <c:v>2.08869352549701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2.1453588455915389</c:v>
                </c:pt>
                <c:pt idx="1">
                  <c:v>2.0559561401605548</c:v>
                </c:pt>
                <c:pt idx="2">
                  <c:v>1.6461038589477488</c:v>
                </c:pt>
                <c:pt idx="3">
                  <c:v>1.8002801686525289</c:v>
                </c:pt>
                <c:pt idx="4">
                  <c:v>2.0266857892274803</c:v>
                </c:pt>
                <c:pt idx="5">
                  <c:v>1.9841258972883162</c:v>
                </c:pt>
                <c:pt idx="6">
                  <c:v>1.7135002017021135</c:v>
                </c:pt>
                <c:pt idx="7">
                  <c:v>1.8967473953962273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2.2690155208110765</c:v>
                </c:pt>
                <c:pt idx="1">
                  <c:v>2.2690155208110765</c:v>
                </c:pt>
                <c:pt idx="2">
                  <c:v>2.2690155208110765</c:v>
                </c:pt>
                <c:pt idx="3">
                  <c:v>2.2690155208110765</c:v>
                </c:pt>
                <c:pt idx="4">
                  <c:v>2.2690155208110765</c:v>
                </c:pt>
                <c:pt idx="5">
                  <c:v>2.2690155208110765</c:v>
                </c:pt>
                <c:pt idx="6">
                  <c:v>2.2690155208110765</c:v>
                </c:pt>
                <c:pt idx="7">
                  <c:v>2.2690155208110765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M257"/>
  <sheetViews>
    <sheetView workbookViewId="0">
      <pane ySplit="1" topLeftCell="A229" activePane="bottomLeft" state="frozen"/>
      <selection pane="bottomLeft" activeCell="Q251" sqref="Q251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" customWidth="1"/>
    <col min="28" max="34" width="6.5703125" style="1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7" t="s">
        <v>24</v>
      </c>
      <c r="AB1" s="17" t="s">
        <v>25</v>
      </c>
      <c r="AC1" s="17" t="s">
        <v>351</v>
      </c>
      <c r="AD1" s="17" t="s">
        <v>352</v>
      </c>
      <c r="AE1" s="17" t="s">
        <v>22</v>
      </c>
      <c r="AF1" s="17" t="s">
        <v>23</v>
      </c>
      <c r="AG1" s="17" t="s">
        <v>353</v>
      </c>
      <c r="AH1" s="17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104.207321166992</v>
      </c>
      <c r="G2" s="10">
        <v>66.497146606445298</v>
      </c>
      <c r="H2" s="21">
        <v>114.40194702148401</v>
      </c>
      <c r="I2" s="10">
        <v>76.208999633789006</v>
      </c>
      <c r="J2" s="21">
        <v>104.665901184082</v>
      </c>
      <c r="K2" s="10">
        <v>69.384002685546804</v>
      </c>
      <c r="L2" s="10">
        <v>112.93872833251901</v>
      </c>
      <c r="M2" s="10">
        <v>69.049644470214801</v>
      </c>
      <c r="N2" s="3">
        <v>0.85900002717971802</v>
      </c>
      <c r="O2" s="3">
        <v>0.81127417087554898</v>
      </c>
      <c r="P2" s="3">
        <v>0.87657678127288796</v>
      </c>
      <c r="Q2" s="3">
        <v>0.77156338031782323</v>
      </c>
      <c r="R2" s="3">
        <v>0.78501915931701605</v>
      </c>
      <c r="S2" s="3">
        <v>0.80460375547409002</v>
      </c>
      <c r="T2" s="3">
        <v>0.80525952577590898</v>
      </c>
      <c r="U2">
        <v>21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">
        <v>19.717638015746999</v>
      </c>
      <c r="AB2" s="1">
        <v>19.597511291503899</v>
      </c>
      <c r="AC2" s="1">
        <v>76.978042602539006</v>
      </c>
      <c r="AD2" s="1">
        <v>65.592300415039006</v>
      </c>
      <c r="AE2" s="1">
        <v>1.3714853525161701</v>
      </c>
      <c r="AF2" s="1">
        <v>1.87708532810211</v>
      </c>
      <c r="AG2" s="1">
        <v>2.69061875343322</v>
      </c>
      <c r="AH2" s="1">
        <v>2.14588403701782</v>
      </c>
      <c r="AI2" s="3">
        <f t="shared" ref="AI2:AI65" si="0">ABS((J2-F2)/F2)</f>
        <v>4.4006506640270181E-3</v>
      </c>
      <c r="AJ2" s="3">
        <f t="shared" ref="AJ2:AJ65" si="1">ABS((J2-G2)/G2)</f>
        <v>0.5739908631498658</v>
      </c>
      <c r="AK2" s="3">
        <f t="shared" ref="AK2:AK65" si="2">(AVERAGEIF($E:$E,_xlfn.CONCAT($A2,"_",$B2,"_",$C2,"_Standard"),$J:$J)-$J2)/$J2</f>
        <v>1.1046909529555432E-3</v>
      </c>
      <c r="AL2" s="3">
        <f t="shared" ref="AL2:AL65" si="3">(AVERAGEIF($E:$E,_xlfn.CONCAT($A2,"_",$B2,"_",$C2,"_Standard"),$H:$H)-$H2)/$H2</f>
        <v>1.0105441239586428E-3</v>
      </c>
      <c r="AM2" s="3">
        <f t="shared" ref="AM2:AM65" si="4">($J2+$M2-$L2)/$M2</f>
        <v>0.88019015576531245</v>
      </c>
    </row>
    <row r="3" spans="1:39" x14ac:dyDescent="0.25">
      <c r="A3" t="str" cm="1">
        <f t="array" ref="A3:D3">_xlfn.TEXTSPLIT(E3,"_")</f>
        <v>Cottage</v>
      </c>
      <c r="B3" t="str">
        <v>Plane</v>
      </c>
      <c r="C3" t="str">
        <v>45</v>
      </c>
      <c r="D3" t="str">
        <v>Facing</v>
      </c>
      <c r="E3" t="s">
        <v>417</v>
      </c>
      <c r="F3" s="10">
        <v>107.17790222167901</v>
      </c>
      <c r="G3" s="10">
        <v>76.424140930175696</v>
      </c>
      <c r="H3" s="21">
        <v>113.013961791992</v>
      </c>
      <c r="I3" s="10">
        <v>71.265998840332003</v>
      </c>
      <c r="J3" s="21">
        <v>106.051132202148</v>
      </c>
      <c r="K3" s="10">
        <v>66.816001892089801</v>
      </c>
      <c r="L3" s="10">
        <v>106.063903808593</v>
      </c>
      <c r="M3" s="10">
        <v>47.045928955078097</v>
      </c>
      <c r="N3" s="3">
        <v>0.85199999809265103</v>
      </c>
      <c r="O3" s="3">
        <v>0.82557451725006104</v>
      </c>
      <c r="P3" s="3">
        <v>0.84841477870941095</v>
      </c>
      <c r="Q3" s="3">
        <v>0.73570127738660884</v>
      </c>
      <c r="R3" s="3">
        <v>0.77159291505813599</v>
      </c>
      <c r="S3" s="3">
        <v>0.79530602693557695</v>
      </c>
      <c r="T3" s="3">
        <v>0.79754114151000899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">
        <v>14.9019813537597</v>
      </c>
      <c r="AB3" s="1">
        <v>19.5583171844482</v>
      </c>
      <c r="AC3" s="1">
        <v>51.147476196288999</v>
      </c>
      <c r="AD3" s="1">
        <v>65.592300415039006</v>
      </c>
      <c r="AE3" s="1">
        <v>1.5708817243576001</v>
      </c>
      <c r="AF3" s="1">
        <v>1.86548519134521</v>
      </c>
      <c r="AG3" s="1">
        <v>1.73914146423339</v>
      </c>
      <c r="AH3" s="1">
        <v>2.14588403701782</v>
      </c>
      <c r="AI3" s="3">
        <f t="shared" si="0"/>
        <v>1.0513081485775668E-2</v>
      </c>
      <c r="AJ3" s="3">
        <f t="shared" si="1"/>
        <v>0.38766534908178768</v>
      </c>
      <c r="AK3" s="3">
        <f t="shared" si="2"/>
        <v>-7.388858425991407E-2</v>
      </c>
      <c r="AL3" s="3">
        <f t="shared" si="3"/>
        <v>-6.9336080296144825E-2</v>
      </c>
      <c r="AM3" s="3">
        <f t="shared" si="4"/>
        <v>0.99972852897734932</v>
      </c>
    </row>
    <row r="4" spans="1:39" x14ac:dyDescent="0.25">
      <c r="A4" t="str" cm="1">
        <f t="array" ref="A4:D4">_xlfn.TEXTSPLIT(E4,"_")</f>
        <v>Cottage</v>
      </c>
      <c r="B4" t="str">
        <v>Plane</v>
      </c>
      <c r="C4" t="str">
        <v>Oblique</v>
      </c>
      <c r="D4" t="str">
        <v>Facing</v>
      </c>
      <c r="E4" t="s">
        <v>408</v>
      </c>
      <c r="F4" s="10">
        <v>111.632843017578</v>
      </c>
      <c r="G4" s="10">
        <v>75.227218627929602</v>
      </c>
      <c r="H4" s="21">
        <v>115.40504455566401</v>
      </c>
      <c r="I4" s="10">
        <v>71.318000793457003</v>
      </c>
      <c r="J4" s="21">
        <v>111.781440734863</v>
      </c>
      <c r="K4" s="10">
        <v>68.992996215820298</v>
      </c>
      <c r="L4" s="10">
        <v>98.938644409179602</v>
      </c>
      <c r="M4" s="10">
        <v>35.525485992431598</v>
      </c>
      <c r="N4" s="3">
        <v>0.89800000190734797</v>
      </c>
      <c r="O4" s="3">
        <v>0.74283444881439198</v>
      </c>
      <c r="P4" s="3">
        <v>0.79893761873245195</v>
      </c>
      <c r="Q4" s="3">
        <v>0.7830758107105078</v>
      </c>
      <c r="R4" s="3">
        <v>0.80107319355010898</v>
      </c>
      <c r="S4" s="3">
        <v>0.81960570812225297</v>
      </c>
      <c r="T4" s="3">
        <v>0.82023042440414395</v>
      </c>
      <c r="U4">
        <v>22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">
        <v>13.298480033874499</v>
      </c>
      <c r="AB4" s="1">
        <v>19.491827011108398</v>
      </c>
      <c r="AC4" s="1">
        <v>51.519844055175703</v>
      </c>
      <c r="AD4" s="1">
        <v>65.592300415039006</v>
      </c>
      <c r="AE4" s="1">
        <v>1.5469839572906401</v>
      </c>
      <c r="AF4" s="1">
        <v>1.86538481712341</v>
      </c>
      <c r="AG4" s="1">
        <v>1.73768651485443</v>
      </c>
      <c r="AH4" s="1">
        <v>2.14588403701782</v>
      </c>
      <c r="AI4" s="3">
        <f t="shared" si="0"/>
        <v>1.3311290232176686E-3</v>
      </c>
      <c r="AJ4" s="3">
        <f t="shared" si="1"/>
        <v>0.48591750131995326</v>
      </c>
      <c r="AK4" s="3">
        <f t="shared" si="2"/>
        <v>-0.12888330186766089</v>
      </c>
      <c r="AL4" s="3">
        <f t="shared" si="3"/>
        <v>-0.12483662636839159</v>
      </c>
      <c r="AM4" s="3">
        <f t="shared" si="4"/>
        <v>1.3615093774767622</v>
      </c>
    </row>
    <row r="5" spans="1:39" x14ac:dyDescent="0.25">
      <c r="A5" t="str" cm="1">
        <f t="array" ref="A5:D5">_xlfn.TEXTSPLIT(E5,"_")</f>
        <v>Cottage</v>
      </c>
      <c r="B5" t="str">
        <v>Plane</v>
      </c>
      <c r="C5" t="str">
        <v>Parallel</v>
      </c>
      <c r="D5" t="str">
        <v>Facing</v>
      </c>
      <c r="E5" t="s">
        <v>409</v>
      </c>
      <c r="F5" s="10">
        <v>78.989044189453097</v>
      </c>
      <c r="G5" s="10">
        <v>54.995269775390597</v>
      </c>
      <c r="H5" s="21">
        <v>92.944320678710895</v>
      </c>
      <c r="I5" s="10">
        <v>62.8880004882812</v>
      </c>
      <c r="J5" s="21">
        <v>78.931228637695298</v>
      </c>
      <c r="K5" s="10">
        <v>53.629001617431598</v>
      </c>
      <c r="L5" s="10">
        <v>97.333511352539006</v>
      </c>
      <c r="M5" s="10">
        <v>66.099998474121094</v>
      </c>
      <c r="N5" s="3">
        <v>0.787999987602233</v>
      </c>
      <c r="O5" s="3">
        <v>0.743885338306427</v>
      </c>
      <c r="P5" s="3">
        <v>0.80022132396697998</v>
      </c>
      <c r="Q5" s="3">
        <v>0.75031263365935241</v>
      </c>
      <c r="R5" s="3">
        <v>0.81484270095825195</v>
      </c>
      <c r="S5" s="3">
        <v>0.82820898294448797</v>
      </c>
      <c r="T5" s="3">
        <v>0.82909625768661499</v>
      </c>
      <c r="U5">
        <v>22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">
        <v>13.4760646820068</v>
      </c>
      <c r="AB5" s="1">
        <v>19.710552215576101</v>
      </c>
      <c r="AC5" s="1">
        <v>76.014854431152301</v>
      </c>
      <c r="AD5" s="1">
        <v>65.592300415039006</v>
      </c>
      <c r="AE5" s="1">
        <v>0.78740096092224099</v>
      </c>
      <c r="AF5" s="1">
        <v>1.89628529548645</v>
      </c>
      <c r="AG5" s="1">
        <v>2.6384646892547599</v>
      </c>
      <c r="AH5" s="1">
        <v>2.14588403701782</v>
      </c>
      <c r="AI5" s="3">
        <f t="shared" si="0"/>
        <v>7.3194393413761587E-4</v>
      </c>
      <c r="AJ5" s="3">
        <f t="shared" si="1"/>
        <v>0.43523668417416539</v>
      </c>
      <c r="AK5" s="3">
        <f t="shared" si="2"/>
        <v>5.8714395988120262E-2</v>
      </c>
      <c r="AL5" s="3">
        <f t="shared" si="3"/>
        <v>4.9861775982036047E-2</v>
      </c>
      <c r="AM5" s="3">
        <f t="shared" si="4"/>
        <v>0.72159934735780062</v>
      </c>
    </row>
    <row r="6" spans="1:39" x14ac:dyDescent="0.25">
      <c r="A6" t="str" cm="1">
        <f t="array" ref="A6:D6">_xlfn.TEXTSPLIT(E6,"_")</f>
        <v>CottageWalls</v>
      </c>
      <c r="B6" t="str">
        <v>Plane</v>
      </c>
      <c r="C6" t="str">
        <v>15</v>
      </c>
      <c r="D6" t="str">
        <v>Facing</v>
      </c>
      <c r="E6" t="s">
        <v>422</v>
      </c>
      <c r="F6" s="10">
        <v>121.536231994628</v>
      </c>
      <c r="G6" s="10">
        <v>46.523666381835902</v>
      </c>
      <c r="H6" s="21">
        <v>120.55416870117099</v>
      </c>
      <c r="I6" s="10">
        <v>79.945999145507798</v>
      </c>
      <c r="J6" s="21">
        <v>120.55416870117099</v>
      </c>
      <c r="K6" s="10">
        <v>79.945999145507798</v>
      </c>
      <c r="L6" s="10">
        <v>149.97309875488199</v>
      </c>
      <c r="M6" s="10">
        <v>120.55416870117099</v>
      </c>
      <c r="N6" s="3">
        <v>1</v>
      </c>
      <c r="O6" s="3">
        <v>0.66116702556610096</v>
      </c>
      <c r="P6" s="3">
        <v>0.74511569738387995</v>
      </c>
      <c r="Q6" s="3">
        <v>0.62596959036454924</v>
      </c>
      <c r="R6" s="3">
        <v>0.69452488422393799</v>
      </c>
      <c r="S6" s="3">
        <v>0.72716093063354403</v>
      </c>
      <c r="T6" s="3">
        <v>0.72896003723144498</v>
      </c>
      <c r="U6">
        <v>21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">
        <v>23.215986251831001</v>
      </c>
      <c r="AB6" s="1">
        <v>28.6259250640869</v>
      </c>
      <c r="AC6" s="1">
        <v>77.521812438964801</v>
      </c>
      <c r="AD6" s="1">
        <v>69.254341125488196</v>
      </c>
      <c r="AE6" s="1">
        <v>1.57138311862945</v>
      </c>
      <c r="AF6" s="1">
        <v>2.5281856060028001</v>
      </c>
      <c r="AG6" s="1">
        <v>2.67243480682373</v>
      </c>
      <c r="AH6" s="1">
        <v>2.1939425468444802</v>
      </c>
      <c r="AI6" s="3">
        <f t="shared" si="0"/>
        <v>8.0804158343530906E-3</v>
      </c>
      <c r="AJ6" s="3">
        <f t="shared" si="1"/>
        <v>1.5912439426364426</v>
      </c>
      <c r="AK6" s="3">
        <f t="shared" si="2"/>
        <v>0.18565766460886071</v>
      </c>
      <c r="AL6" s="3">
        <f t="shared" si="3"/>
        <v>0.18565766460886071</v>
      </c>
      <c r="AM6" s="3">
        <f t="shared" si="4"/>
        <v>0.75596920147461288</v>
      </c>
    </row>
    <row r="7" spans="1:39" x14ac:dyDescent="0.25">
      <c r="A7" t="str" cm="1">
        <f t="array" ref="A7:D7">_xlfn.TEXTSPLIT(E7,"_")</f>
        <v>CottageWalls</v>
      </c>
      <c r="B7" t="str">
        <v>Plane</v>
      </c>
      <c r="C7" t="str">
        <v>45</v>
      </c>
      <c r="D7" t="str">
        <v>Facing</v>
      </c>
      <c r="E7" t="s">
        <v>426</v>
      </c>
      <c r="F7" s="10">
        <v>137.14790344238199</v>
      </c>
      <c r="G7" s="10">
        <v>60.944282531738203</v>
      </c>
      <c r="H7" s="21">
        <v>138.22642517089801</v>
      </c>
      <c r="I7" s="10">
        <v>86.033996582031193</v>
      </c>
      <c r="J7" s="21">
        <v>138.22642517089801</v>
      </c>
      <c r="K7" s="10">
        <v>86.033996582031193</v>
      </c>
      <c r="L7" s="10">
        <v>151.12025451660099</v>
      </c>
      <c r="M7" s="10">
        <v>138.22642517089801</v>
      </c>
      <c r="N7" s="3">
        <v>1</v>
      </c>
      <c r="O7" s="3">
        <v>0.65018022060394198</v>
      </c>
      <c r="P7" s="3">
        <v>0.74861979484558105</v>
      </c>
      <c r="Q7" s="3">
        <v>0.64569053939674292</v>
      </c>
      <c r="R7" s="3">
        <v>0.67234033346176103</v>
      </c>
      <c r="S7" s="3">
        <v>0.71178239583969105</v>
      </c>
      <c r="T7" s="3">
        <v>0.71459323167800903</v>
      </c>
      <c r="U7">
        <v>26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">
        <v>18.671674728393501</v>
      </c>
      <c r="AB7" s="1">
        <v>29.2103672027587</v>
      </c>
      <c r="AC7" s="1">
        <v>53.330295562744098</v>
      </c>
      <c r="AD7" s="1">
        <v>69.254341125488196</v>
      </c>
      <c r="AE7" s="1">
        <v>1.87297487258911</v>
      </c>
      <c r="AF7" s="1">
        <v>2.5329895019531201</v>
      </c>
      <c r="AG7" s="1">
        <v>1.7399047613143901</v>
      </c>
      <c r="AH7" s="1">
        <v>2.1939425468444802</v>
      </c>
      <c r="AI7" s="3">
        <f t="shared" si="0"/>
        <v>7.8639315763884571E-3</v>
      </c>
      <c r="AJ7" s="3">
        <f t="shared" si="1"/>
        <v>1.2680786355785429</v>
      </c>
      <c r="AK7" s="3">
        <f t="shared" si="2"/>
        <v>7.5416111635893887E-2</v>
      </c>
      <c r="AL7" s="3">
        <f t="shared" si="3"/>
        <v>7.5416111635893887E-2</v>
      </c>
      <c r="AM7" s="3">
        <f t="shared" si="4"/>
        <v>0.90671950511805877</v>
      </c>
    </row>
    <row r="8" spans="1:39" x14ac:dyDescent="0.25">
      <c r="A8" t="str" cm="1">
        <f t="array" ref="A8:D8">_xlfn.TEXTSPLIT(E8,"_")</f>
        <v>CottageWalls</v>
      </c>
      <c r="B8" t="str">
        <v>Plane</v>
      </c>
      <c r="C8" t="str">
        <v>Oblique</v>
      </c>
      <c r="D8" t="str">
        <v>Facing</v>
      </c>
      <c r="E8" t="s">
        <v>428</v>
      </c>
      <c r="F8" s="10">
        <v>127.497787475585</v>
      </c>
      <c r="G8" s="10">
        <v>51.390708923339801</v>
      </c>
      <c r="H8" s="21">
        <v>127.775505065917</v>
      </c>
      <c r="I8" s="10">
        <v>79.749000549316406</v>
      </c>
      <c r="J8" s="21">
        <v>127.775505065917</v>
      </c>
      <c r="K8" s="10">
        <v>79.749000549316406</v>
      </c>
      <c r="L8" s="10">
        <v>137.27592468261699</v>
      </c>
      <c r="M8" s="10">
        <v>127.775505065917</v>
      </c>
      <c r="N8" s="3">
        <v>1</v>
      </c>
      <c r="O8" s="3">
        <v>0.63054102659225397</v>
      </c>
      <c r="P8" s="3">
        <v>0.76503443717956499</v>
      </c>
      <c r="Q8" s="3">
        <v>0.70660360063351346</v>
      </c>
      <c r="R8" s="3">
        <v>0.70377326011657704</v>
      </c>
      <c r="S8" s="3">
        <v>0.73352968692779497</v>
      </c>
      <c r="T8" s="3">
        <v>0.73654419183731001</v>
      </c>
      <c r="U8">
        <v>26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">
        <v>15.520865440368601</v>
      </c>
      <c r="AB8" s="1">
        <v>28.305223464965799</v>
      </c>
      <c r="AC8" s="1">
        <v>51.975208282470703</v>
      </c>
      <c r="AD8" s="1">
        <v>69.254341125488196</v>
      </c>
      <c r="AE8" s="1">
        <v>1.76267957687377</v>
      </c>
      <c r="AF8" s="1">
        <v>2.43318748474121</v>
      </c>
      <c r="AG8" s="1">
        <v>1.7484200000762899</v>
      </c>
      <c r="AH8" s="1">
        <v>2.1939425468444802</v>
      </c>
      <c r="AI8" s="3">
        <f t="shared" si="0"/>
        <v>2.1782149779280206E-3</v>
      </c>
      <c r="AJ8" s="3">
        <f t="shared" si="1"/>
        <v>1.4863542018173248</v>
      </c>
      <c r="AK8" s="3">
        <f t="shared" si="2"/>
        <v>-1.6763763053880967E-2</v>
      </c>
      <c r="AL8" s="3">
        <f t="shared" si="3"/>
        <v>-1.6763763053880967E-2</v>
      </c>
      <c r="AM8" s="3">
        <f t="shared" si="4"/>
        <v>0.92564756749113297</v>
      </c>
    </row>
    <row r="9" spans="1:39" x14ac:dyDescent="0.25">
      <c r="A9" t="str" cm="1">
        <f t="array" ref="A9:D9">_xlfn.TEXTSPLIT(E9,"_")</f>
        <v>CottageWalls</v>
      </c>
      <c r="B9" t="str">
        <v>Plane</v>
      </c>
      <c r="C9" t="str">
        <v>Parallel</v>
      </c>
      <c r="D9" t="str">
        <v>Facing</v>
      </c>
      <c r="E9" t="s">
        <v>419</v>
      </c>
      <c r="F9" s="10">
        <v>92.894050598144503</v>
      </c>
      <c r="G9" s="10">
        <v>46.298683166503899</v>
      </c>
      <c r="H9" s="21">
        <v>92.410873413085895</v>
      </c>
      <c r="I9" s="10">
        <v>63.2820014953613</v>
      </c>
      <c r="J9" s="21">
        <v>92.410873413085895</v>
      </c>
      <c r="K9" s="10">
        <v>63.2820014953613</v>
      </c>
      <c r="L9" s="10">
        <v>126.641052246093</v>
      </c>
      <c r="M9" s="10">
        <v>92.410873413085895</v>
      </c>
      <c r="N9" s="3">
        <v>1</v>
      </c>
      <c r="O9" s="3">
        <v>0.66405469179153398</v>
      </c>
      <c r="P9" s="3">
        <v>0.72751611471176103</v>
      </c>
      <c r="Q9" s="3">
        <v>0.6387641655162033</v>
      </c>
      <c r="R9" s="3">
        <v>0.71471846103668202</v>
      </c>
      <c r="S9" s="3">
        <v>0.73387593030929499</v>
      </c>
      <c r="T9" s="3">
        <v>0.73510050773620605</v>
      </c>
      <c r="U9">
        <v>22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">
        <v>14.4363546371459</v>
      </c>
      <c r="AB9" s="1">
        <v>28.3826370239257</v>
      </c>
      <c r="AC9" s="1">
        <v>76.677185058593693</v>
      </c>
      <c r="AD9" s="1">
        <v>69.254341125488196</v>
      </c>
      <c r="AE9" s="1">
        <v>0.81970107555389404</v>
      </c>
      <c r="AF9" s="1">
        <v>2.4310877323150599</v>
      </c>
      <c r="AG9" s="1">
        <v>2.63601374626159</v>
      </c>
      <c r="AH9" s="1">
        <v>2.1939425468444802</v>
      </c>
      <c r="AI9" s="3">
        <f t="shared" si="0"/>
        <v>5.201379226628956E-3</v>
      </c>
      <c r="AJ9" s="3">
        <f t="shared" si="1"/>
        <v>0.99597196060088322</v>
      </c>
      <c r="AK9" s="3">
        <f t="shared" si="2"/>
        <v>0.1367294949885505</v>
      </c>
      <c r="AL9" s="3">
        <f t="shared" si="3"/>
        <v>0.1367294949885505</v>
      </c>
      <c r="AM9" s="3">
        <f t="shared" si="4"/>
        <v>0.62958710843479682</v>
      </c>
    </row>
    <row r="10" spans="1:39" x14ac:dyDescent="0.25">
      <c r="A10" t="str" cm="1">
        <f t="array" ref="A10:D10">_xlfn.TEXTSPLIT(E10,"_")</f>
        <v>Crowd</v>
      </c>
      <c r="B10" t="str">
        <v>Plane</v>
      </c>
      <c r="C10" t="str">
        <v>15</v>
      </c>
      <c r="D10" t="str">
        <v>Facing</v>
      </c>
      <c r="E10" t="s">
        <v>432</v>
      </c>
      <c r="F10" s="10">
        <v>102.286560058593</v>
      </c>
      <c r="G10" s="10">
        <v>57.128334045410099</v>
      </c>
      <c r="H10" s="21">
        <v>102.157600402832</v>
      </c>
      <c r="I10" s="10">
        <v>62.411998748779297</v>
      </c>
      <c r="J10" s="21">
        <v>102.157600402832</v>
      </c>
      <c r="K10" s="10">
        <v>62.411998748779297</v>
      </c>
      <c r="L10" s="10">
        <v>151.598373413085</v>
      </c>
      <c r="M10" s="10">
        <v>102.157600402832</v>
      </c>
      <c r="N10" s="3">
        <v>1</v>
      </c>
      <c r="O10" s="3">
        <v>0.49174296855926503</v>
      </c>
      <c r="P10" s="3">
        <v>0.536005139350891</v>
      </c>
      <c r="Q10" s="3">
        <v>0.42022672222537838</v>
      </c>
      <c r="R10" s="3">
        <v>0.41869816184043801</v>
      </c>
      <c r="S10" s="3">
        <v>0.54792869091033902</v>
      </c>
      <c r="T10" s="3">
        <v>0.58553147315979004</v>
      </c>
      <c r="U10">
        <v>26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">
        <v>284.975006103515</v>
      </c>
      <c r="AB10" s="1">
        <v>360.50006103515602</v>
      </c>
      <c r="AC10" s="1">
        <v>74.121238708496094</v>
      </c>
      <c r="AD10" s="1">
        <v>89.022987365722599</v>
      </c>
      <c r="AE10" s="1">
        <v>16.731803894042901</v>
      </c>
      <c r="AF10" s="1">
        <v>17.7663249969482</v>
      </c>
      <c r="AG10" s="1">
        <v>2.3718001842498699</v>
      </c>
      <c r="AH10" s="1">
        <v>2.6513521671295099</v>
      </c>
      <c r="AI10" s="3">
        <f t="shared" si="0"/>
        <v>1.2607683324878831E-3</v>
      </c>
      <c r="AJ10" s="3">
        <f t="shared" si="1"/>
        <v>0.7882124887735934</v>
      </c>
      <c r="AK10" s="3">
        <f t="shared" si="2"/>
        <v>8.4304997438009899E-2</v>
      </c>
      <c r="AL10" s="3">
        <f t="shared" si="3"/>
        <v>8.4304997438009899E-2</v>
      </c>
      <c r="AM10" s="3">
        <f t="shared" si="4"/>
        <v>0.51603431545674394</v>
      </c>
    </row>
    <row r="11" spans="1:39" x14ac:dyDescent="0.25">
      <c r="A11" t="str" cm="1">
        <f t="array" ref="A11:D11">_xlfn.TEXTSPLIT(E11,"_")</f>
        <v>Crowd</v>
      </c>
      <c r="B11" t="str">
        <v>Plane</v>
      </c>
      <c r="C11" t="str">
        <v>45</v>
      </c>
      <c r="D11" t="str">
        <v>Facing</v>
      </c>
      <c r="E11" t="s">
        <v>435</v>
      </c>
      <c r="F11" s="10">
        <v>105.974281311035</v>
      </c>
      <c r="G11" s="10">
        <v>55.326702117919901</v>
      </c>
      <c r="H11" s="21">
        <v>112.820686340332</v>
      </c>
      <c r="I11" s="10">
        <v>68.571998596191406</v>
      </c>
      <c r="J11" s="21">
        <v>112.820686340332</v>
      </c>
      <c r="K11" s="10">
        <v>68.571998596191406</v>
      </c>
      <c r="L11" s="10">
        <v>150.81198120117099</v>
      </c>
      <c r="M11" s="10">
        <v>112.820686340332</v>
      </c>
      <c r="N11" s="3">
        <v>1</v>
      </c>
      <c r="O11" s="3">
        <v>0.538457810878753</v>
      </c>
      <c r="P11" s="3">
        <v>0.56766259670257502</v>
      </c>
      <c r="Q11" s="3">
        <v>0.42285995780701963</v>
      </c>
      <c r="R11" s="3">
        <v>0.413858562707901</v>
      </c>
      <c r="S11" s="3">
        <v>0.55607324838638295</v>
      </c>
      <c r="T11" s="3">
        <v>0.59810078144073398</v>
      </c>
      <c r="U11">
        <v>26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">
        <v>188.14576721191401</v>
      </c>
      <c r="AB11" s="1">
        <v>360.77008056640602</v>
      </c>
      <c r="AC11" s="1">
        <v>48.431625366210902</v>
      </c>
      <c r="AD11" s="1">
        <v>89.022987365722599</v>
      </c>
      <c r="AE11" s="1">
        <v>18.4348449707031</v>
      </c>
      <c r="AF11" s="1">
        <v>17.8166484832763</v>
      </c>
      <c r="AG11" s="1">
        <v>1.5496680736541699</v>
      </c>
      <c r="AH11" s="1">
        <v>2.6513521671295099</v>
      </c>
      <c r="AI11" s="3">
        <f t="shared" si="0"/>
        <v>6.4604401601958239E-2</v>
      </c>
      <c r="AJ11" s="3">
        <f t="shared" si="1"/>
        <v>1.0391724433506446</v>
      </c>
      <c r="AK11" s="3">
        <f t="shared" si="2"/>
        <v>4.1396483128833712E-2</v>
      </c>
      <c r="AL11" s="3">
        <f t="shared" si="3"/>
        <v>4.1396483128833712E-2</v>
      </c>
      <c r="AM11" s="3">
        <f t="shared" si="4"/>
        <v>0.66325949528231531</v>
      </c>
    </row>
    <row r="12" spans="1:39" x14ac:dyDescent="0.25">
      <c r="A12" t="str" cm="1">
        <f t="array" ref="A12:D12">_xlfn.TEXTSPLIT(E12,"_")</f>
        <v>Crowd</v>
      </c>
      <c r="B12" t="str">
        <v>Plane</v>
      </c>
      <c r="C12" t="str">
        <v>Oblique</v>
      </c>
      <c r="D12" t="str">
        <v>Facing</v>
      </c>
      <c r="E12" t="s">
        <v>437</v>
      </c>
      <c r="F12" s="10">
        <v>101.727882385253</v>
      </c>
      <c r="G12" s="10">
        <v>60.301284790038999</v>
      </c>
      <c r="H12" s="21">
        <v>100.897453308105</v>
      </c>
      <c r="I12" s="10">
        <v>59.101001739501903</v>
      </c>
      <c r="J12" s="21">
        <v>100.84504699707</v>
      </c>
      <c r="K12" s="10">
        <v>59.071998596191399</v>
      </c>
      <c r="L12" s="10">
        <v>110.662216186523</v>
      </c>
      <c r="M12" s="10">
        <v>17.466667175292901</v>
      </c>
      <c r="N12" s="3">
        <v>0.99699997901916504</v>
      </c>
      <c r="O12" s="3">
        <v>0.44385385513305597</v>
      </c>
      <c r="P12" s="3">
        <v>0.54150986671447698</v>
      </c>
      <c r="Q12" s="3">
        <v>0.4554399593081212</v>
      </c>
      <c r="R12" s="3">
        <v>0.45974966883659302</v>
      </c>
      <c r="S12" s="3">
        <v>0.56284648180007901</v>
      </c>
      <c r="T12" s="3">
        <v>0.60763460397720304</v>
      </c>
      <c r="U12">
        <v>27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">
        <v>294.84991455078102</v>
      </c>
      <c r="AB12" s="1">
        <v>360.73394775390602</v>
      </c>
      <c r="AC12" s="1">
        <v>73.452285766601506</v>
      </c>
      <c r="AD12" s="1">
        <v>89.022987365722599</v>
      </c>
      <c r="AE12" s="1">
        <v>19.125310897827099</v>
      </c>
      <c r="AF12" s="1">
        <v>17.753318786621001</v>
      </c>
      <c r="AG12" s="1">
        <v>2.37567067146301</v>
      </c>
      <c r="AH12" s="1">
        <v>2.6513521671295099</v>
      </c>
      <c r="AI12" s="3">
        <f t="shared" si="0"/>
        <v>8.6784013142003364E-3</v>
      </c>
      <c r="AJ12" s="3">
        <f t="shared" si="1"/>
        <v>0.67235320687111322</v>
      </c>
      <c r="AK12" s="3">
        <f t="shared" si="2"/>
        <v>0.1022156063090485</v>
      </c>
      <c r="AL12" s="3">
        <f t="shared" si="3"/>
        <v>0.10216251534707441</v>
      </c>
      <c r="AM12" s="3">
        <f t="shared" si="4"/>
        <v>0.43794834521495513</v>
      </c>
    </row>
    <row r="13" spans="1:39" x14ac:dyDescent="0.25">
      <c r="A13" t="str" cm="1">
        <f t="array" ref="A13:D13">_xlfn.TEXTSPLIT(E13,"_")</f>
        <v>Crowd</v>
      </c>
      <c r="B13" t="str">
        <v>Plane</v>
      </c>
      <c r="C13" t="str">
        <v>Parallel</v>
      </c>
      <c r="D13" t="str">
        <v>Facing</v>
      </c>
      <c r="E13" t="s">
        <v>430</v>
      </c>
      <c r="F13" s="10">
        <v>82.989730834960895</v>
      </c>
      <c r="G13" s="10">
        <v>47.169170379638601</v>
      </c>
      <c r="H13" s="21">
        <v>80.980400085449205</v>
      </c>
      <c r="I13" s="10">
        <v>50.196998596191399</v>
      </c>
      <c r="J13" s="21">
        <v>80.980400085449205</v>
      </c>
      <c r="K13" s="10">
        <v>50.196998596191399</v>
      </c>
      <c r="L13" s="10">
        <v>129.86959838867099</v>
      </c>
      <c r="M13" s="10">
        <v>80.980400085449205</v>
      </c>
      <c r="N13" s="3">
        <v>1</v>
      </c>
      <c r="O13" s="3">
        <v>0.44576403498649497</v>
      </c>
      <c r="P13" s="3">
        <v>0.45878154039382901</v>
      </c>
      <c r="Q13" s="3">
        <v>0.33377843885144282</v>
      </c>
      <c r="R13" s="3">
        <v>0.34261891245841902</v>
      </c>
      <c r="S13" s="3">
        <v>0.50946342945098799</v>
      </c>
      <c r="T13" s="3">
        <v>0.54866749048232999</v>
      </c>
      <c r="U13">
        <v>25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">
        <v>290.98861694335898</v>
      </c>
      <c r="AB13" s="1">
        <v>360.69744873046801</v>
      </c>
      <c r="AC13" s="1">
        <v>74.946105957031193</v>
      </c>
      <c r="AD13" s="1">
        <v>89.022987365722599</v>
      </c>
      <c r="AE13" s="1">
        <v>14.425522804260201</v>
      </c>
      <c r="AF13" s="1">
        <v>17.786970138549801</v>
      </c>
      <c r="AG13" s="1">
        <v>2.3884024620056099</v>
      </c>
      <c r="AH13" s="1">
        <v>2.6513521671295099</v>
      </c>
      <c r="AI13" s="3">
        <f t="shared" si="0"/>
        <v>2.4211799813010408E-2</v>
      </c>
      <c r="AJ13" s="3">
        <f t="shared" si="1"/>
        <v>0.71680780971305391</v>
      </c>
      <c r="AK13" s="3">
        <f t="shared" si="2"/>
        <v>0.19783059831850699</v>
      </c>
      <c r="AL13" s="3">
        <f t="shared" si="3"/>
        <v>0.19783059831850699</v>
      </c>
      <c r="AM13" s="3">
        <f t="shared" si="4"/>
        <v>0.39628356674411708</v>
      </c>
    </row>
    <row r="14" spans="1:39" x14ac:dyDescent="0.25">
      <c r="A14" t="str" cm="1">
        <f t="array" ref="A14:D14">_xlfn.TEXTSPLIT(E14,"_")</f>
        <v>Random100</v>
      </c>
      <c r="B14" t="str">
        <v>Plane</v>
      </c>
      <c r="C14" t="str">
        <v>15</v>
      </c>
      <c r="D14" t="str">
        <v>Facing</v>
      </c>
      <c r="E14" t="s">
        <v>440</v>
      </c>
      <c r="F14" s="10">
        <v>17.442604064941399</v>
      </c>
      <c r="G14" s="10">
        <v>20.795383453369102</v>
      </c>
      <c r="H14" s="21">
        <v>34.409244537353501</v>
      </c>
      <c r="I14" s="10">
        <v>18.7530002593994</v>
      </c>
      <c r="J14" s="21">
        <v>17.336044311523398</v>
      </c>
      <c r="K14" s="10">
        <v>9.6059999465942294</v>
      </c>
      <c r="L14" s="10">
        <v>21.4296054840087</v>
      </c>
      <c r="M14" s="10">
        <v>19.6696243286132</v>
      </c>
      <c r="N14" s="3">
        <v>0.13199999928474401</v>
      </c>
      <c r="O14" s="3">
        <v>0.31519353389739901</v>
      </c>
      <c r="P14" s="3">
        <v>0.37115147709846402</v>
      </c>
      <c r="Q14" s="3">
        <v>0.34969922867473974</v>
      </c>
      <c r="R14" s="3">
        <v>0.37148314714431702</v>
      </c>
      <c r="S14" s="3">
        <v>0.37148314714431702</v>
      </c>
      <c r="T14" s="3">
        <v>0.37148314714431702</v>
      </c>
      <c r="U14">
        <v>9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">
        <v>0.43809977173805198</v>
      </c>
      <c r="AB14" s="1">
        <v>0.59139955043792702</v>
      </c>
      <c r="AC14" s="1">
        <v>56.101009368896399</v>
      </c>
      <c r="AD14" s="1">
        <v>77.191917419433594</v>
      </c>
      <c r="AE14" s="1">
        <v>2.4299981072545E-2</v>
      </c>
      <c r="AF14" s="1">
        <v>3.0099980533122999E-2</v>
      </c>
      <c r="AG14" s="1">
        <v>1.3737373352050699</v>
      </c>
      <c r="AH14" s="1">
        <v>1.5252525806427</v>
      </c>
      <c r="AI14" s="3">
        <f t="shared" si="0"/>
        <v>6.1091654102370828E-3</v>
      </c>
      <c r="AJ14" s="3">
        <f t="shared" si="1"/>
        <v>0.1663513033843696</v>
      </c>
      <c r="AK14" s="3">
        <f t="shared" si="2"/>
        <v>0.24111340201648851</v>
      </c>
      <c r="AL14" s="3">
        <f t="shared" si="3"/>
        <v>0.12147743885735099</v>
      </c>
      <c r="AM14" s="3">
        <f t="shared" si="4"/>
        <v>0.79188412019997556</v>
      </c>
    </row>
    <row r="15" spans="1:39" x14ac:dyDescent="0.25">
      <c r="A15" t="str" cm="1">
        <f t="array" ref="A15:D15">_xlfn.TEXTSPLIT(E15,"_")</f>
        <v>Random100</v>
      </c>
      <c r="B15" t="str">
        <v>Plane</v>
      </c>
      <c r="C15" t="str">
        <v>45</v>
      </c>
      <c r="D15" t="str">
        <v>Facing</v>
      </c>
      <c r="E15" t="s">
        <v>438</v>
      </c>
      <c r="F15" s="10">
        <v>21.5047206878662</v>
      </c>
      <c r="G15" s="10">
        <v>21.376842498779201</v>
      </c>
      <c r="H15" s="21">
        <v>40.618377685546797</v>
      </c>
      <c r="I15" s="10">
        <v>22.0060005187988</v>
      </c>
      <c r="J15" s="21">
        <v>21.173192977905199</v>
      </c>
      <c r="K15" s="10">
        <v>11.560999870300201</v>
      </c>
      <c r="L15" s="10">
        <v>23.666378021240199</v>
      </c>
      <c r="M15" s="10">
        <v>21.7264900207519</v>
      </c>
      <c r="N15" s="3">
        <v>0.104999996721744</v>
      </c>
      <c r="O15" s="3">
        <v>0.39134934544563199</v>
      </c>
      <c r="P15" s="3">
        <v>0.44297859072685197</v>
      </c>
      <c r="Q15" s="3">
        <v>0.40828927252527153</v>
      </c>
      <c r="R15" s="3">
        <v>0.416924118995666</v>
      </c>
      <c r="S15" s="3">
        <v>0.416924118995666</v>
      </c>
      <c r="T15" s="3">
        <v>0.416924118995666</v>
      </c>
      <c r="U15">
        <v>9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">
        <v>0.27749997377395602</v>
      </c>
      <c r="AB15" s="1">
        <v>0.65589934587478604</v>
      </c>
      <c r="AC15" s="1">
        <v>39.090908050537102</v>
      </c>
      <c r="AD15" s="1">
        <v>77.191917419433594</v>
      </c>
      <c r="AE15" s="1">
        <v>2.2499978542327801E-2</v>
      </c>
      <c r="AF15" s="1">
        <v>3.6699991673231097E-2</v>
      </c>
      <c r="AG15" s="1">
        <v>1.1010100841522199</v>
      </c>
      <c r="AH15" s="1">
        <v>1.5252525806427</v>
      </c>
      <c r="AI15" s="3">
        <f t="shared" si="0"/>
        <v>1.5416508531917937E-2</v>
      </c>
      <c r="AJ15" s="3">
        <f t="shared" si="1"/>
        <v>9.5266417800305269E-3</v>
      </c>
      <c r="AK15" s="3">
        <f t="shared" si="2"/>
        <v>0.10258132462096844</v>
      </c>
      <c r="AL15" s="3">
        <f t="shared" si="3"/>
        <v>5.3472978242396885E-2</v>
      </c>
      <c r="AM15" s="3">
        <f t="shared" si="4"/>
        <v>0.88524676369935262</v>
      </c>
    </row>
    <row r="16" spans="1:39" x14ac:dyDescent="0.25">
      <c r="A16" t="str" cm="1">
        <f t="array" ref="A16:D16">_xlfn.TEXTSPLIT(E16,"_")</f>
        <v>Random100</v>
      </c>
      <c r="B16" t="str">
        <v>Plane</v>
      </c>
      <c r="C16" t="str">
        <v>Oblique</v>
      </c>
      <c r="D16" t="str">
        <v>Facing</v>
      </c>
      <c r="E16" t="s">
        <v>441</v>
      </c>
      <c r="F16" s="10">
        <v>24.291151046752901</v>
      </c>
      <c r="G16" s="10">
        <v>20.709514617919901</v>
      </c>
      <c r="H16" s="21">
        <v>45.149147033691399</v>
      </c>
      <c r="I16" s="10">
        <v>24.465999603271399</v>
      </c>
      <c r="J16" s="21">
        <v>24.952774047851499</v>
      </c>
      <c r="K16" s="10">
        <v>13.538999557495099</v>
      </c>
      <c r="L16" s="10">
        <v>22.3715915679931</v>
      </c>
      <c r="M16" s="10">
        <v>22.291847229003899</v>
      </c>
      <c r="N16" s="3">
        <v>9.3999996781349099E-2</v>
      </c>
      <c r="O16" s="3">
        <v>0.50152385234832697</v>
      </c>
      <c r="P16" s="3">
        <v>0.54384702444076505</v>
      </c>
      <c r="Q16" s="3">
        <v>0.51154677400430792</v>
      </c>
      <c r="R16" s="3">
        <v>0.51585769653320301</v>
      </c>
      <c r="S16" s="3">
        <v>0.51585769653320301</v>
      </c>
      <c r="T16" s="3">
        <v>0.51585769653320301</v>
      </c>
      <c r="U16">
        <v>8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">
        <v>0.42999976873397799</v>
      </c>
      <c r="AB16" s="1">
        <v>0.609799444675445</v>
      </c>
      <c r="AC16" s="1">
        <v>55.050506591796797</v>
      </c>
      <c r="AD16" s="1">
        <v>77.191917419433594</v>
      </c>
      <c r="AE16" s="1">
        <v>2.6599986478686301E-2</v>
      </c>
      <c r="AF16" s="1">
        <v>3.4799989312887102E-2</v>
      </c>
      <c r="AG16" s="1">
        <v>1.4040404558181701</v>
      </c>
      <c r="AH16" s="1">
        <v>1.5252525806427</v>
      </c>
      <c r="AI16" s="3">
        <f t="shared" si="0"/>
        <v>2.7237202544464816E-2</v>
      </c>
      <c r="AJ16" s="3">
        <f t="shared" si="1"/>
        <v>0.20489419999539316</v>
      </c>
      <c r="AK16" s="3">
        <f t="shared" si="2"/>
        <v>-5.0174508730787777E-2</v>
      </c>
      <c r="AL16" s="3">
        <f t="shared" si="3"/>
        <v>-2.7729951169264289E-2</v>
      </c>
      <c r="AM16" s="3">
        <f t="shared" si="4"/>
        <v>1.1157904256808302</v>
      </c>
    </row>
    <row r="17" spans="1:39" x14ac:dyDescent="0.25">
      <c r="A17" t="str" cm="1">
        <f t="array" ref="A17:D17">_xlfn.TEXTSPLIT(E17,"_")</f>
        <v>Random100</v>
      </c>
      <c r="B17" t="str">
        <v>Plane</v>
      </c>
      <c r="C17" t="str">
        <v>Parallel</v>
      </c>
      <c r="D17" t="str">
        <v>Facing</v>
      </c>
      <c r="E17" t="s">
        <v>439</v>
      </c>
      <c r="F17" s="10">
        <v>14.021272659301699</v>
      </c>
      <c r="G17" s="10">
        <v>20.709514617919901</v>
      </c>
      <c r="H17" s="21">
        <v>30.214086532592699</v>
      </c>
      <c r="I17" s="10">
        <v>16.702999114990199</v>
      </c>
      <c r="J17" s="21">
        <v>14.0168542861938</v>
      </c>
      <c r="K17" s="10">
        <v>8.0080003738403303</v>
      </c>
      <c r="L17" s="10">
        <v>20.4512023925781</v>
      </c>
      <c r="M17" s="10">
        <v>19.3054180145263</v>
      </c>
      <c r="N17" s="3">
        <v>0.16099999845027901</v>
      </c>
      <c r="O17" s="3">
        <v>0.12727673351764601</v>
      </c>
      <c r="P17" s="3">
        <v>0.14626337587833399</v>
      </c>
      <c r="Q17" s="3">
        <v>0.18780896685076681</v>
      </c>
      <c r="R17" s="3">
        <v>0.195206314325332</v>
      </c>
      <c r="S17" s="3">
        <v>0.195206314325332</v>
      </c>
      <c r="T17" s="3">
        <v>0.195206314325332</v>
      </c>
      <c r="U17">
        <v>8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">
        <v>0.42539995908737099</v>
      </c>
      <c r="AB17" s="1">
        <v>0.60539954900741499</v>
      </c>
      <c r="AC17" s="1">
        <v>55.050506591796797</v>
      </c>
      <c r="AD17" s="1">
        <v>77.191917419433594</v>
      </c>
      <c r="AE17" s="1">
        <v>1.6799986362457199E-2</v>
      </c>
      <c r="AF17" s="1">
        <v>3.1699981540441499E-2</v>
      </c>
      <c r="AG17" s="1">
        <v>1.4040404558181701</v>
      </c>
      <c r="AH17" s="1">
        <v>1.5252525806427</v>
      </c>
      <c r="AI17" s="3">
        <f t="shared" si="0"/>
        <v>3.1511926308403637E-4</v>
      </c>
      <c r="AJ17" s="3">
        <f t="shared" si="1"/>
        <v>0.32316838203126963</v>
      </c>
      <c r="AK17" s="3">
        <f t="shared" si="2"/>
        <v>0.51851499315847371</v>
      </c>
      <c r="AL17" s="3">
        <f t="shared" si="3"/>
        <v>0.24054776491941934</v>
      </c>
      <c r="AM17" s="3">
        <f t="shared" si="4"/>
        <v>0.66670765162697876</v>
      </c>
    </row>
    <row r="18" spans="1:39" x14ac:dyDescent="0.25">
      <c r="A18" t="str" cm="1">
        <f t="array" ref="A18:D18">_xlfn.TEXTSPLIT(E18,"_")</f>
        <v>Random1000</v>
      </c>
      <c r="B18" t="str">
        <v>Plane</v>
      </c>
      <c r="C18" t="str">
        <v>15</v>
      </c>
      <c r="D18" t="str">
        <v>Facing</v>
      </c>
      <c r="E18" t="s">
        <v>398</v>
      </c>
      <c r="F18" s="10">
        <v>85.678359985351506</v>
      </c>
      <c r="G18" s="10">
        <v>70.539398193359304</v>
      </c>
      <c r="H18" s="21">
        <v>105.344017028808</v>
      </c>
      <c r="I18" s="10">
        <v>62.800998687744098</v>
      </c>
      <c r="J18" s="21">
        <v>84.986022949218693</v>
      </c>
      <c r="K18" s="10">
        <v>51.110000610351499</v>
      </c>
      <c r="L18" s="10">
        <v>91.077262878417898</v>
      </c>
      <c r="M18" s="10">
        <v>58.668582916259702</v>
      </c>
      <c r="N18" s="3">
        <v>0.65299999713897705</v>
      </c>
      <c r="O18" s="3">
        <v>0.50397026538848799</v>
      </c>
      <c r="P18" s="3">
        <v>0.56907075643539395</v>
      </c>
      <c r="Q18" s="3">
        <v>0.51618997490971219</v>
      </c>
      <c r="R18" s="3">
        <v>0.54364979267120295</v>
      </c>
      <c r="S18" s="3">
        <v>0.54464244842529297</v>
      </c>
      <c r="T18" s="3">
        <v>0.54464244842529297</v>
      </c>
      <c r="U18">
        <v>13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">
        <v>4.2902946472167898</v>
      </c>
      <c r="AB18" s="1">
        <v>6.1981940269470197</v>
      </c>
      <c r="AC18" s="1">
        <v>58.858860015869098</v>
      </c>
      <c r="AD18" s="1">
        <v>85.631629943847599</v>
      </c>
      <c r="AE18" s="1">
        <v>0.22530193626880601</v>
      </c>
      <c r="AF18" s="1">
        <v>0.27070170640945401</v>
      </c>
      <c r="AG18" s="1">
        <v>1.7487487792968699</v>
      </c>
      <c r="AH18" s="1">
        <v>2.2462463378906201</v>
      </c>
      <c r="AI18" s="3">
        <f t="shared" si="0"/>
        <v>8.0806522936618056E-3</v>
      </c>
      <c r="AJ18" s="3">
        <f t="shared" si="1"/>
        <v>0.2048022116131325</v>
      </c>
      <c r="AK18" s="3">
        <f t="shared" si="2"/>
        <v>9.0626348829476747E-2</v>
      </c>
      <c r="AL18" s="3">
        <f t="shared" si="3"/>
        <v>7.3112653267377967E-2</v>
      </c>
      <c r="AM18" s="3">
        <f t="shared" si="4"/>
        <v>0.89617543791890286</v>
      </c>
    </row>
    <row r="19" spans="1:39" x14ac:dyDescent="0.25">
      <c r="A19" t="str" cm="1">
        <f t="array" ref="A19:D19">_xlfn.TEXTSPLIT(E19,"_")</f>
        <v>Random1000</v>
      </c>
      <c r="B19" t="str">
        <v>Plane</v>
      </c>
      <c r="C19" t="str">
        <v>45</v>
      </c>
      <c r="D19" t="str">
        <v>Facing</v>
      </c>
      <c r="E19" t="s">
        <v>402</v>
      </c>
      <c r="F19" s="10">
        <v>97.685241699218693</v>
      </c>
      <c r="G19" s="10">
        <v>72.215797424316406</v>
      </c>
      <c r="H19" s="21">
        <v>124.743125915527</v>
      </c>
      <c r="I19" s="10">
        <v>73.748001098632798</v>
      </c>
      <c r="J19" s="21">
        <v>98.827598571777301</v>
      </c>
      <c r="K19" s="10">
        <v>58.798000335693303</v>
      </c>
      <c r="L19" s="10">
        <v>101.930488586425</v>
      </c>
      <c r="M19" s="10">
        <v>68.924453735351506</v>
      </c>
      <c r="N19" s="3">
        <v>0.62400001287460305</v>
      </c>
      <c r="O19" s="3">
        <v>0.54227417707443204</v>
      </c>
      <c r="P19" s="3">
        <v>0.62629181146621704</v>
      </c>
      <c r="Q19" s="3">
        <v>0.56016490239880834</v>
      </c>
      <c r="R19" s="3">
        <v>0.56157690286636297</v>
      </c>
      <c r="S19" s="3">
        <v>0.56292712688446001</v>
      </c>
      <c r="T19" s="3">
        <v>0.56292712688446001</v>
      </c>
      <c r="U19">
        <v>14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">
        <v>2.6284978389739901</v>
      </c>
      <c r="AB19" s="1">
        <v>6.2064919471740696</v>
      </c>
      <c r="AC19" s="1">
        <v>36.266265869140597</v>
      </c>
      <c r="AD19" s="1">
        <v>85.631629943847599</v>
      </c>
      <c r="AE19" s="1">
        <v>0.241201847791671</v>
      </c>
      <c r="AF19" s="1">
        <v>0.27390155196189803</v>
      </c>
      <c r="AG19" s="1">
        <v>1.1691691875457699</v>
      </c>
      <c r="AH19" s="1">
        <v>2.2462463378906201</v>
      </c>
      <c r="AI19" s="3">
        <f t="shared" si="0"/>
        <v>1.1694262640778672E-2</v>
      </c>
      <c r="AJ19" s="3">
        <f t="shared" si="1"/>
        <v>0.36850387445143967</v>
      </c>
      <c r="AK19" s="3">
        <f t="shared" si="2"/>
        <v>3.4585627656268922E-2</v>
      </c>
      <c r="AL19" s="3">
        <f t="shared" si="3"/>
        <v>2.7400485042170613E-2</v>
      </c>
      <c r="AM19" s="3">
        <f t="shared" si="4"/>
        <v>0.95498128970942819</v>
      </c>
    </row>
    <row r="20" spans="1:39" x14ac:dyDescent="0.25">
      <c r="A20" t="str" cm="1">
        <f t="array" ref="A20:D20">_xlfn.TEXTSPLIT(E20,"_")</f>
        <v>Random1000</v>
      </c>
      <c r="B20" t="str">
        <v>Plane</v>
      </c>
      <c r="C20" t="str">
        <v>Oblique</v>
      </c>
      <c r="D20" t="str">
        <v>Facing</v>
      </c>
      <c r="E20" t="s">
        <v>442</v>
      </c>
      <c r="F20" s="10">
        <v>103.172874450683</v>
      </c>
      <c r="G20" s="10">
        <v>69.739578247070298</v>
      </c>
      <c r="H20" s="21">
        <v>130.88269042968699</v>
      </c>
      <c r="I20" s="10">
        <v>76.849998474121094</v>
      </c>
      <c r="J20" s="21">
        <v>102.50601196289</v>
      </c>
      <c r="K20" s="10">
        <v>60.639999389648402</v>
      </c>
      <c r="L20" s="10">
        <v>102.65845489501901</v>
      </c>
      <c r="M20" s="10">
        <v>62.366546630859297</v>
      </c>
      <c r="N20" s="3">
        <v>0.54500001668929998</v>
      </c>
      <c r="O20" s="3">
        <v>0.554693102836608</v>
      </c>
      <c r="P20" s="3">
        <v>0.659182548522949</v>
      </c>
      <c r="Q20" s="3">
        <v>0.58425851635100212</v>
      </c>
      <c r="R20" s="3">
        <v>0.59459191560745195</v>
      </c>
      <c r="S20" s="3">
        <v>0.59528803825378396</v>
      </c>
      <c r="T20" s="3">
        <v>0.59528803825378396</v>
      </c>
      <c r="U20">
        <v>13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">
        <v>4.3860940933227504</v>
      </c>
      <c r="AB20" s="1">
        <v>6.2656955718994096</v>
      </c>
      <c r="AC20" s="1">
        <v>60.670680999755803</v>
      </c>
      <c r="AD20" s="1">
        <v>85.631629943847599</v>
      </c>
      <c r="AE20" s="1">
        <v>0.24460209906101199</v>
      </c>
      <c r="AF20" s="1">
        <v>0.27840137481689398</v>
      </c>
      <c r="AG20" s="1">
        <v>1.7379517555236801</v>
      </c>
      <c r="AH20" s="1">
        <v>2.2462463378906201</v>
      </c>
      <c r="AI20" s="3">
        <f t="shared" si="0"/>
        <v>6.463544718934431E-3</v>
      </c>
      <c r="AJ20" s="3">
        <f t="shared" si="1"/>
        <v>0.46983986051272386</v>
      </c>
      <c r="AK20" s="3">
        <f t="shared" si="2"/>
        <v>8.1556793454578228E-3</v>
      </c>
      <c r="AL20" s="3">
        <f t="shared" si="3"/>
        <v>6.3875046516874935E-3</v>
      </c>
      <c r="AM20" s="3">
        <f t="shared" si="4"/>
        <v>0.99755569387172738</v>
      </c>
    </row>
    <row r="21" spans="1:39" x14ac:dyDescent="0.25">
      <c r="A21" t="str" cm="1">
        <f t="array" ref="A21:D21">_xlfn.TEXTSPLIT(E21,"_")</f>
        <v>Random1000</v>
      </c>
      <c r="B21" t="str">
        <v>Plane</v>
      </c>
      <c r="C21" t="str">
        <v>Parallel</v>
      </c>
      <c r="D21" t="str">
        <v>Facing</v>
      </c>
      <c r="E21" t="s">
        <v>405</v>
      </c>
      <c r="F21" s="10">
        <v>85.759201049804602</v>
      </c>
      <c r="G21" s="10">
        <v>69.877784729003906</v>
      </c>
      <c r="H21" s="21">
        <v>101.244407653808</v>
      </c>
      <c r="I21" s="10">
        <v>60.515998840332003</v>
      </c>
      <c r="J21" s="21">
        <v>85.710418701171804</v>
      </c>
      <c r="K21" s="10">
        <v>51.615001678466797</v>
      </c>
      <c r="L21" s="10">
        <v>90.679985046386705</v>
      </c>
      <c r="M21" s="10">
        <v>78.060317993164006</v>
      </c>
      <c r="N21" s="3">
        <v>0.80099999904632502</v>
      </c>
      <c r="O21" s="3">
        <v>0.57224494218826205</v>
      </c>
      <c r="P21" s="3">
        <v>0.63970994949340798</v>
      </c>
      <c r="Q21" s="3">
        <v>0.49433669265193564</v>
      </c>
      <c r="R21" s="3">
        <v>0.503207087516784</v>
      </c>
      <c r="S21" s="3">
        <v>0.50457286834716797</v>
      </c>
      <c r="T21" s="3">
        <v>0.50457286834716797</v>
      </c>
      <c r="U21">
        <v>13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">
        <v>4.7824907302856401</v>
      </c>
      <c r="AB21" s="1">
        <v>6.96289014816284</v>
      </c>
      <c r="AC21" s="1">
        <v>60.872871398925703</v>
      </c>
      <c r="AD21" s="1">
        <v>85.631629943847599</v>
      </c>
      <c r="AE21" s="1">
        <v>0.199601620435714</v>
      </c>
      <c r="AF21" s="1">
        <v>0.31870120763778598</v>
      </c>
      <c r="AG21" s="1">
        <v>1.73973977565765</v>
      </c>
      <c r="AH21" s="1">
        <v>2.2462463378906201</v>
      </c>
      <c r="AI21" s="3">
        <f t="shared" si="0"/>
        <v>5.688293271816743E-4</v>
      </c>
      <c r="AJ21" s="3">
        <f t="shared" si="1"/>
        <v>0.22657607183125694</v>
      </c>
      <c r="AK21" s="3">
        <f t="shared" si="2"/>
        <v>8.0433596018456344E-2</v>
      </c>
      <c r="AL21" s="3">
        <f t="shared" si="3"/>
        <v>6.809239605383488E-2</v>
      </c>
      <c r="AM21" s="3">
        <f t="shared" si="4"/>
        <v>0.93633684216287605</v>
      </c>
    </row>
    <row r="22" spans="1:39" x14ac:dyDescent="0.25">
      <c r="A22" t="str" cm="1">
        <f t="array" ref="A22:D22">_xlfn.TEXTSPLIT(E22,"_")</f>
        <v>Suzanne</v>
      </c>
      <c r="B22" t="str">
        <v>Plane</v>
      </c>
      <c r="C22" t="str">
        <v>15</v>
      </c>
      <c r="D22" t="str">
        <v>Facing</v>
      </c>
      <c r="E22" t="s">
        <v>519</v>
      </c>
      <c r="F22" s="10">
        <v>47.7185668945312</v>
      </c>
      <c r="G22" s="10">
        <v>38.713527679443303</v>
      </c>
      <c r="H22" s="21">
        <v>52.264011383056598</v>
      </c>
      <c r="I22" s="10">
        <v>33.6570014953613</v>
      </c>
      <c r="J22" s="21">
        <v>45.913986206054602</v>
      </c>
      <c r="K22" s="10">
        <v>30.097000122070298</v>
      </c>
      <c r="L22" s="10">
        <v>52.773166656494098</v>
      </c>
      <c r="M22" s="10">
        <v>17.0698947906494</v>
      </c>
      <c r="N22" s="3">
        <v>0.62800002098083496</v>
      </c>
      <c r="O22" s="3">
        <v>0.50136154890060403</v>
      </c>
      <c r="P22" s="3">
        <v>0.60447323322296098</v>
      </c>
      <c r="Q22" s="3">
        <v>0.55004155713832859</v>
      </c>
      <c r="R22" s="3">
        <v>0.62337762117385798</v>
      </c>
      <c r="S22" s="3">
        <v>0.631281197071075</v>
      </c>
      <c r="T22" s="3">
        <v>0.631281197071075</v>
      </c>
      <c r="U22">
        <v>14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">
        <v>4.9453940391540501</v>
      </c>
      <c r="AB22" s="1">
        <v>6.51009178161621</v>
      </c>
      <c r="AC22" s="1">
        <v>73.853134155273395</v>
      </c>
      <c r="AD22" s="1">
        <v>89.691513061523395</v>
      </c>
      <c r="AE22" s="1">
        <v>0.29190099239349299</v>
      </c>
      <c r="AF22" s="1">
        <v>0.29730105400085399</v>
      </c>
      <c r="AG22" s="1">
        <v>2.3466522693634002</v>
      </c>
      <c r="AH22" s="1">
        <v>2.6314699649810702</v>
      </c>
      <c r="AI22" s="3">
        <f t="shared" si="0"/>
        <v>3.7817160193958227E-2</v>
      </c>
      <c r="AJ22" s="3">
        <f t="shared" si="1"/>
        <v>0.1859933454329637</v>
      </c>
      <c r="AK22" s="3">
        <f t="shared" si="2"/>
        <v>0.13234338168021037</v>
      </c>
      <c r="AL22" s="3">
        <f t="shared" si="3"/>
        <v>0.11626350104669921</v>
      </c>
      <c r="AM22" s="3">
        <f t="shared" si="4"/>
        <v>0.598170900608196</v>
      </c>
    </row>
    <row r="23" spans="1:39" x14ac:dyDescent="0.25">
      <c r="A23" t="str" cm="1">
        <f t="array" ref="A23:D23">_xlfn.TEXTSPLIT(E23,"_")</f>
        <v>Suzanne</v>
      </c>
      <c r="B23" t="str">
        <v>Plane</v>
      </c>
      <c r="C23" t="str">
        <v>45</v>
      </c>
      <c r="D23" t="str">
        <v>Facing</v>
      </c>
      <c r="E23" t="s">
        <v>510</v>
      </c>
      <c r="F23" s="10">
        <v>53.885368347167898</v>
      </c>
      <c r="G23" s="10">
        <v>40.485984802246001</v>
      </c>
      <c r="H23" s="21">
        <v>61.155567169189403</v>
      </c>
      <c r="I23" s="10">
        <v>38.4799995422363</v>
      </c>
      <c r="J23" s="21">
        <v>52.845169067382798</v>
      </c>
      <c r="K23" s="10">
        <v>33.755001068115199</v>
      </c>
      <c r="L23" s="10">
        <v>55.706356048583899</v>
      </c>
      <c r="M23" s="10">
        <v>18.304845809936499</v>
      </c>
      <c r="N23" s="3">
        <v>0.54600000381469704</v>
      </c>
      <c r="O23" s="3">
        <v>0.54696983098983698</v>
      </c>
      <c r="P23" s="3">
        <v>0.58414191007614102</v>
      </c>
      <c r="Q23" s="3">
        <v>0.55732867006977038</v>
      </c>
      <c r="R23" s="3">
        <v>0.59514671564102095</v>
      </c>
      <c r="S23" s="3">
        <v>0.60589164495468095</v>
      </c>
      <c r="T23" s="3">
        <v>0.60589164495468095</v>
      </c>
      <c r="U23">
        <v>15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">
        <v>3.2530961036682098</v>
      </c>
      <c r="AB23" s="1">
        <v>6.2308859825134197</v>
      </c>
      <c r="AC23" s="1">
        <v>46.968353271484297</v>
      </c>
      <c r="AD23" s="1">
        <v>89.691513061523395</v>
      </c>
      <c r="AE23" s="1">
        <v>0.30770125985145502</v>
      </c>
      <c r="AF23" s="1">
        <v>0.30210089683532698</v>
      </c>
      <c r="AG23" s="1">
        <v>1.4588607549667301</v>
      </c>
      <c r="AH23" s="1">
        <v>2.6314699649810702</v>
      </c>
      <c r="AI23" s="3">
        <f t="shared" si="0"/>
        <v>1.930392816623977E-2</v>
      </c>
      <c r="AJ23" s="3">
        <f t="shared" si="1"/>
        <v>0.30527068380589717</v>
      </c>
      <c r="AK23" s="3">
        <f t="shared" si="2"/>
        <v>2.8839076812286139E-2</v>
      </c>
      <c r="AL23" s="3">
        <f t="shared" si="3"/>
        <v>2.492008734019396E-2</v>
      </c>
      <c r="AM23" s="3">
        <f t="shared" si="4"/>
        <v>0.84369237463623137</v>
      </c>
    </row>
    <row r="24" spans="1:39" x14ac:dyDescent="0.25">
      <c r="A24" t="str" cm="1">
        <f t="array" ref="A24:D24">_xlfn.TEXTSPLIT(E24,"_")</f>
        <v>Suzanne</v>
      </c>
      <c r="B24" t="str">
        <v>Plane</v>
      </c>
      <c r="C24" t="str">
        <v>Oblique</v>
      </c>
      <c r="D24" t="str">
        <v>Facing</v>
      </c>
      <c r="E24" t="s">
        <v>511</v>
      </c>
      <c r="F24" s="10">
        <v>21.907003402709901</v>
      </c>
      <c r="G24" s="10">
        <v>38.9588203430175</v>
      </c>
      <c r="H24" s="21">
        <v>27.281600952148398</v>
      </c>
      <c r="I24" s="10">
        <v>17.084999084472599</v>
      </c>
      <c r="J24" s="21">
        <v>22.856401443481399</v>
      </c>
      <c r="K24" s="10">
        <v>14.647000312805099</v>
      </c>
      <c r="L24" s="10">
        <v>23.018407821655199</v>
      </c>
      <c r="M24" s="10">
        <v>5.81498050689697</v>
      </c>
      <c r="N24" s="3">
        <v>0.23899999260902399</v>
      </c>
      <c r="O24" s="3">
        <v>0.53624010086059504</v>
      </c>
      <c r="P24" s="3">
        <v>0.53624010086059504</v>
      </c>
      <c r="Q24" s="3">
        <v>0.53639210262177262</v>
      </c>
      <c r="R24" s="3">
        <v>0.62109363079071001</v>
      </c>
      <c r="S24" s="3">
        <v>0.62997508049011197</v>
      </c>
      <c r="T24" s="3">
        <v>0.62997508049011197</v>
      </c>
      <c r="U24">
        <v>14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">
        <v>5.2052931785583496</v>
      </c>
      <c r="AB24" s="1">
        <v>6.3468942642211896</v>
      </c>
      <c r="AC24" s="1">
        <v>74.677719116210895</v>
      </c>
      <c r="AD24" s="1">
        <v>89.691513061523395</v>
      </c>
      <c r="AE24" s="1">
        <v>0.33240079879760698</v>
      </c>
      <c r="AF24" s="1">
        <v>0.30320081114768899</v>
      </c>
      <c r="AG24" s="1">
        <v>2.3668394088745099</v>
      </c>
      <c r="AH24" s="1">
        <v>2.6314699649810702</v>
      </c>
      <c r="AI24" s="3">
        <f t="shared" si="0"/>
        <v>4.3337649760626679E-2</v>
      </c>
      <c r="AJ24" s="3">
        <f t="shared" si="1"/>
        <v>0.41331895467471719</v>
      </c>
      <c r="AK24" s="3">
        <f t="shared" si="2"/>
        <v>8.2480364192376282E-2</v>
      </c>
      <c r="AL24" s="3">
        <f t="shared" si="3"/>
        <v>6.9101604819435725E-2</v>
      </c>
      <c r="AM24" s="3">
        <f t="shared" si="4"/>
        <v>0.97213982437573954</v>
      </c>
    </row>
    <row r="25" spans="1:39" x14ac:dyDescent="0.25">
      <c r="A25" t="str" cm="1">
        <f t="array" ref="A25:D25">_xlfn.TEXTSPLIT(E25,"_")</f>
        <v>Suzanne</v>
      </c>
      <c r="B25" t="str">
        <v>Plane</v>
      </c>
      <c r="C25" t="str">
        <v>Parallel</v>
      </c>
      <c r="D25" t="str">
        <v>Facing</v>
      </c>
      <c r="E25" t="s">
        <v>509</v>
      </c>
      <c r="F25" s="10">
        <v>42.090518951416001</v>
      </c>
      <c r="G25" s="10">
        <v>43.611541748046797</v>
      </c>
      <c r="H25" s="21">
        <v>47.0912475585937</v>
      </c>
      <c r="I25" s="10">
        <v>30.378999710083001</v>
      </c>
      <c r="J25" s="21">
        <v>41.966041564941399</v>
      </c>
      <c r="K25" s="10">
        <v>27.534999847412099</v>
      </c>
      <c r="L25" s="10">
        <v>47.001628875732401</v>
      </c>
      <c r="M25" s="10">
        <v>15.1633138656616</v>
      </c>
      <c r="N25" s="3">
        <v>0.66200000047683705</v>
      </c>
      <c r="O25" s="3">
        <v>0.474886745214462</v>
      </c>
      <c r="P25" s="3">
        <v>0.529410541057586</v>
      </c>
      <c r="Q25" s="3">
        <v>0.53436389638571069</v>
      </c>
      <c r="R25" s="3">
        <v>0.61564630270004195</v>
      </c>
      <c r="S25" s="3">
        <v>0.62135559320449796</v>
      </c>
      <c r="T25" s="3">
        <v>0.62135559320449796</v>
      </c>
      <c r="U25">
        <v>14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">
        <v>4.5552978515625</v>
      </c>
      <c r="AB25" s="1">
        <v>6.2571907043456996</v>
      </c>
      <c r="AC25" s="1">
        <v>73.776191711425696</v>
      </c>
      <c r="AD25" s="1">
        <v>89.691513061523395</v>
      </c>
      <c r="AE25" s="1">
        <v>0.216001376509666</v>
      </c>
      <c r="AF25" s="1">
        <v>0.30090111494064298</v>
      </c>
      <c r="AG25" s="1">
        <v>2.3523809909820499</v>
      </c>
      <c r="AH25" s="1">
        <v>2.6314699649810702</v>
      </c>
      <c r="AI25" s="3">
        <f t="shared" si="0"/>
        <v>2.9573735267622455E-3</v>
      </c>
      <c r="AJ25" s="3">
        <f t="shared" si="1"/>
        <v>3.7730841817329094E-2</v>
      </c>
      <c r="AK25" s="3">
        <f t="shared" si="2"/>
        <v>9.5220443397441915E-2</v>
      </c>
      <c r="AL25" s="3">
        <f t="shared" si="3"/>
        <v>8.4856984639872152E-2</v>
      </c>
      <c r="AM25" s="3">
        <f t="shared" si="4"/>
        <v>0.66790984112025498</v>
      </c>
    </row>
    <row r="26" spans="1:39" x14ac:dyDescent="0.25">
      <c r="A26" t="str" cm="1">
        <f t="array" ref="A26:D26">_xlfn.TEXTSPLIT(E26,"_")</f>
        <v>Wood</v>
      </c>
      <c r="B26" t="str">
        <v>Plane</v>
      </c>
      <c r="C26" t="str">
        <v>15</v>
      </c>
      <c r="D26" t="str">
        <v>Facing</v>
      </c>
      <c r="E26" t="s">
        <v>403</v>
      </c>
      <c r="F26" s="10">
        <v>112.991371154785</v>
      </c>
      <c r="G26" s="10">
        <v>93.415100097656193</v>
      </c>
      <c r="H26" s="21">
        <v>128.76222229003901</v>
      </c>
      <c r="I26" s="10">
        <v>83.504997253417898</v>
      </c>
      <c r="J26" s="21">
        <v>114.951889038085</v>
      </c>
      <c r="K26" s="10">
        <v>75.245002746582003</v>
      </c>
      <c r="L26" s="10">
        <v>135.69572448730401</v>
      </c>
      <c r="M26" s="10">
        <v>40.980403900146399</v>
      </c>
      <c r="N26" s="3">
        <v>0.662999987602233</v>
      </c>
      <c r="O26" s="3">
        <v>0.69326806068420399</v>
      </c>
      <c r="P26" s="3">
        <v>0.74825394153594904</v>
      </c>
      <c r="Q26" s="3">
        <v>0.71734513506897757</v>
      </c>
      <c r="R26" s="3">
        <v>0.80062073469161898</v>
      </c>
      <c r="S26" s="3">
        <v>0.82419604063034002</v>
      </c>
      <c r="T26" s="3">
        <v>0.82857418060302701</v>
      </c>
      <c r="U26">
        <v>26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">
        <v>35.111648559570298</v>
      </c>
      <c r="AB26" s="1">
        <v>33.690956115722599</v>
      </c>
      <c r="AC26" s="1">
        <v>72.923103332519503</v>
      </c>
      <c r="AD26" s="1">
        <v>68.403999328613196</v>
      </c>
      <c r="AE26" s="1">
        <v>2.4701886177062899</v>
      </c>
      <c r="AF26" s="1">
        <v>2.7937276363372798</v>
      </c>
      <c r="AG26" s="1">
        <v>2.5772774219512899</v>
      </c>
      <c r="AH26" s="1">
        <v>2.2891142368316602</v>
      </c>
      <c r="AI26" s="3">
        <f t="shared" si="0"/>
        <v>1.7351040732254845E-2</v>
      </c>
      <c r="AJ26" s="3">
        <f t="shared" si="1"/>
        <v>0.23054933215202078</v>
      </c>
      <c r="AK26" s="3">
        <f t="shared" si="2"/>
        <v>0.2964710764085825</v>
      </c>
      <c r="AL26" s="3">
        <f t="shared" si="3"/>
        <v>0.26467439175944862</v>
      </c>
      <c r="AM26" s="3">
        <f t="shared" si="4"/>
        <v>0.49381085897142901</v>
      </c>
    </row>
    <row r="27" spans="1:39" x14ac:dyDescent="0.25">
      <c r="A27" t="str" cm="1">
        <f t="array" ref="A27:D27">_xlfn.TEXTSPLIT(E27,"_")</f>
        <v>Wood</v>
      </c>
      <c r="B27" t="str">
        <v>Plane</v>
      </c>
      <c r="C27" t="str">
        <v>45</v>
      </c>
      <c r="D27" t="str">
        <v>Facing</v>
      </c>
      <c r="E27" t="s">
        <v>399</v>
      </c>
      <c r="F27" s="10">
        <v>143.43162536621</v>
      </c>
      <c r="G27" s="10">
        <v>102.09405517578099</v>
      </c>
      <c r="H27" s="21">
        <v>153.15586853027301</v>
      </c>
      <c r="I27" s="10">
        <v>99.948997497558594</v>
      </c>
      <c r="J27" s="21">
        <v>139.50787353515599</v>
      </c>
      <c r="K27" s="10">
        <v>91.899002075195298</v>
      </c>
      <c r="L27" s="10">
        <v>158.18679809570301</v>
      </c>
      <c r="M27" s="10">
        <v>43.326969146728501</v>
      </c>
      <c r="N27" s="3">
        <v>0.68500000238418501</v>
      </c>
      <c r="O27" s="3">
        <v>0.71984356641769398</v>
      </c>
      <c r="P27" s="3">
        <v>0.72971004247665405</v>
      </c>
      <c r="Q27" s="3">
        <v>0.70001112098860852</v>
      </c>
      <c r="R27" s="3">
        <v>0.77376967668533303</v>
      </c>
      <c r="S27" s="3">
        <v>0.80593401193618697</v>
      </c>
      <c r="T27" s="3">
        <v>0.80710238218307495</v>
      </c>
      <c r="U27">
        <v>28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">
        <v>20.492656707763601</v>
      </c>
      <c r="AB27" s="1">
        <v>33.676319122314403</v>
      </c>
      <c r="AC27" s="1">
        <v>46.455356597900298</v>
      </c>
      <c r="AD27" s="1">
        <v>68.403999328613196</v>
      </c>
      <c r="AE27" s="1">
        <v>2.31217908859252</v>
      </c>
      <c r="AF27" s="1">
        <v>2.7764222621917698</v>
      </c>
      <c r="AG27" s="1">
        <v>1.71875</v>
      </c>
      <c r="AH27" s="1">
        <v>2.2891142368316602</v>
      </c>
      <c r="AI27" s="3">
        <f t="shared" si="0"/>
        <v>2.7356252995361881E-2</v>
      </c>
      <c r="AJ27" s="3">
        <f t="shared" si="1"/>
        <v>0.36646422061458478</v>
      </c>
      <c r="AK27" s="3">
        <f t="shared" si="2"/>
        <v>0.19456001823513602</v>
      </c>
      <c r="AL27" s="3">
        <f t="shared" si="3"/>
        <v>0.17722322200074822</v>
      </c>
      <c r="AM27" s="3">
        <f t="shared" si="4"/>
        <v>0.56888457862607211</v>
      </c>
    </row>
    <row r="28" spans="1:39" x14ac:dyDescent="0.25">
      <c r="A28" t="str" cm="1">
        <f t="array" ref="A28:D28">_xlfn.TEXTSPLIT(E28,"_")</f>
        <v>Wood</v>
      </c>
      <c r="B28" t="str">
        <v>Plane</v>
      </c>
      <c r="C28" t="str">
        <v>Oblique</v>
      </c>
      <c r="D28" t="str">
        <v>Facing</v>
      </c>
      <c r="E28" t="s">
        <v>397</v>
      </c>
      <c r="F28" s="10">
        <v>104.333435058593</v>
      </c>
      <c r="G28" s="10">
        <v>82.898345947265597</v>
      </c>
      <c r="H28" s="21">
        <v>117.00379943847599</v>
      </c>
      <c r="I28" s="10">
        <v>76.527999877929602</v>
      </c>
      <c r="J28" s="21">
        <v>106.73223114013599</v>
      </c>
      <c r="K28" s="10">
        <v>70.485000610351506</v>
      </c>
      <c r="L28" s="10">
        <v>129.94598388671801</v>
      </c>
      <c r="M28" s="10">
        <v>34.818973541259702</v>
      </c>
      <c r="N28" s="3">
        <v>0.70499998331069902</v>
      </c>
      <c r="O28" s="3">
        <v>0.74325788021087602</v>
      </c>
      <c r="P28" s="3">
        <v>0.76322644948959295</v>
      </c>
      <c r="Q28" s="3">
        <v>0.71583926857417746</v>
      </c>
      <c r="R28" s="3">
        <v>0.78328764438629095</v>
      </c>
      <c r="S28" s="3">
        <v>0.80661308765411299</v>
      </c>
      <c r="T28" s="3">
        <v>0.81194216012954701</v>
      </c>
      <c r="U28">
        <v>26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">
        <v>36.501735687255803</v>
      </c>
      <c r="AB28" s="1">
        <v>33.737636566162102</v>
      </c>
      <c r="AC28" s="1">
        <v>74.498374938964801</v>
      </c>
      <c r="AD28" s="1">
        <v>68.403999328613196</v>
      </c>
      <c r="AE28" s="1">
        <v>2.6486012935638401</v>
      </c>
      <c r="AF28" s="1">
        <v>2.8106276988983101</v>
      </c>
      <c r="AG28" s="1">
        <v>2.5925762653350799</v>
      </c>
      <c r="AH28" s="1">
        <v>2.2891142368316602</v>
      </c>
      <c r="AI28" s="3">
        <f t="shared" si="0"/>
        <v>2.2991633316739247E-2</v>
      </c>
      <c r="AJ28" s="3">
        <f t="shared" si="1"/>
        <v>0.2875073672523204</v>
      </c>
      <c r="AK28" s="3">
        <f t="shared" si="2"/>
        <v>0.36832907457658071</v>
      </c>
      <c r="AL28" s="3">
        <f t="shared" si="3"/>
        <v>0.33599427540125071</v>
      </c>
      <c r="AM28" s="3">
        <f t="shared" si="4"/>
        <v>0.33330163455064954</v>
      </c>
    </row>
    <row r="29" spans="1:39" x14ac:dyDescent="0.25">
      <c r="A29" t="str" cm="1">
        <f t="array" ref="A29:D29">_xlfn.TEXTSPLIT(E29,"_")</f>
        <v>Wood</v>
      </c>
      <c r="B29" t="str">
        <v>Plane</v>
      </c>
      <c r="C29" t="str">
        <v>Parallel</v>
      </c>
      <c r="D29" t="str">
        <v>Facing</v>
      </c>
      <c r="E29" t="s">
        <v>400</v>
      </c>
      <c r="F29" s="10">
        <v>113.24541473388599</v>
      </c>
      <c r="G29" s="10">
        <v>84.2171630859375</v>
      </c>
      <c r="H29" s="21">
        <v>128.24647521972599</v>
      </c>
      <c r="I29" s="10">
        <v>83.839996337890597</v>
      </c>
      <c r="J29" s="21">
        <v>105.07617950439401</v>
      </c>
      <c r="K29" s="10">
        <v>69.349998474121094</v>
      </c>
      <c r="L29" s="10">
        <v>144.97621154785099</v>
      </c>
      <c r="M29" s="10">
        <v>75.4736328125</v>
      </c>
      <c r="N29" s="3">
        <v>0.73600000143051103</v>
      </c>
      <c r="O29" s="3">
        <v>0.63709974288940396</v>
      </c>
      <c r="P29" s="3">
        <v>0.65778475999832098</v>
      </c>
      <c r="Q29" s="3">
        <v>0.69087157224994244</v>
      </c>
      <c r="R29" s="3">
        <v>0.76627671718597401</v>
      </c>
      <c r="S29" s="3">
        <v>0.81520426273345903</v>
      </c>
      <c r="T29" s="3">
        <v>0.81786638498306197</v>
      </c>
      <c r="U29">
        <v>24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">
        <v>35.147903442382798</v>
      </c>
      <c r="AB29" s="1">
        <v>33.898983001708899</v>
      </c>
      <c r="AC29" s="1">
        <v>73.075927734375</v>
      </c>
      <c r="AD29" s="1">
        <v>68.403999328613196</v>
      </c>
      <c r="AE29" s="1">
        <v>2.0720887184143</v>
      </c>
      <c r="AF29" s="1">
        <v>2.8225290775299001</v>
      </c>
      <c r="AG29" s="1">
        <v>2.5743396282196001</v>
      </c>
      <c r="AH29" s="1">
        <v>2.2891142368316602</v>
      </c>
      <c r="AI29" s="3">
        <f t="shared" si="0"/>
        <v>7.2137448113804639E-2</v>
      </c>
      <c r="AJ29" s="3">
        <f t="shared" si="1"/>
        <v>0.24768129979837239</v>
      </c>
      <c r="AK29" s="3">
        <f t="shared" si="2"/>
        <v>0.17790219599936347</v>
      </c>
      <c r="AL29" s="3">
        <f t="shared" si="3"/>
        <v>0.1457617890621738</v>
      </c>
      <c r="AM29" s="3">
        <f t="shared" si="4"/>
        <v>0.4713381275473903</v>
      </c>
    </row>
    <row r="30" spans="1:39" x14ac:dyDescent="0.25">
      <c r="A30" t="str" cm="1">
        <f t="array" ref="A30:D30">_xlfn.TEXTSPLIT(E30,"_")</f>
        <v>Cottage</v>
      </c>
      <c r="B30" t="str">
        <v>Point</v>
      </c>
      <c r="C30" t="str">
        <v>15</v>
      </c>
      <c r="D30" t="str">
        <v>Facing</v>
      </c>
      <c r="E30" t="s">
        <v>431</v>
      </c>
      <c r="F30" s="10">
        <v>65.693977355957003</v>
      </c>
      <c r="G30" s="10">
        <v>68.688934326171804</v>
      </c>
      <c r="H30" s="21">
        <v>74.647567749023395</v>
      </c>
      <c r="I30" s="10">
        <v>48.234001159667898</v>
      </c>
      <c r="J30" s="21">
        <v>64.134811401367102</v>
      </c>
      <c r="K30" s="10">
        <v>41.486000061035099</v>
      </c>
      <c r="L30" s="10">
        <v>67.137214660644503</v>
      </c>
      <c r="M30" s="10">
        <v>28.1090793609619</v>
      </c>
      <c r="N30" s="3">
        <v>0.62599998712539595</v>
      </c>
      <c r="O30" s="3">
        <v>0.74527847766876198</v>
      </c>
      <c r="P30" s="3">
        <v>0.781882584095001</v>
      </c>
      <c r="Q30" s="3">
        <v>0.75883908600223182</v>
      </c>
      <c r="R30" s="3">
        <v>0.77208131551742498</v>
      </c>
      <c r="S30" s="3">
        <v>0.81295204162597601</v>
      </c>
      <c r="T30" s="3">
        <v>0.81504613161087003</v>
      </c>
      <c r="U30">
        <v>20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">
        <v>21.9811401367187</v>
      </c>
      <c r="AB30" s="1">
        <v>20.162315368652301</v>
      </c>
      <c r="AC30" s="1">
        <v>75.049972534179602</v>
      </c>
      <c r="AD30" s="1">
        <v>65.592300415039006</v>
      </c>
      <c r="AE30" s="1">
        <v>1.7023837566375699</v>
      </c>
      <c r="AF30" s="1">
        <v>1.9663877487182599</v>
      </c>
      <c r="AG30" s="1">
        <v>2.5632183551788299</v>
      </c>
      <c r="AH30" s="1">
        <v>2.14588403701782</v>
      </c>
      <c r="AI30" s="3">
        <f t="shared" si="0"/>
        <v>2.373377313024751E-2</v>
      </c>
      <c r="AJ30" s="3">
        <f t="shared" si="1"/>
        <v>6.6300678114749753E-2</v>
      </c>
      <c r="AK30" s="3">
        <f t="shared" si="2"/>
        <v>-7.8832153778396856E-3</v>
      </c>
      <c r="AL30" s="3">
        <f t="shared" si="3"/>
        <v>-6.7730585394459369E-3</v>
      </c>
      <c r="AM30" s="3">
        <f t="shared" si="4"/>
        <v>0.89318742102072679</v>
      </c>
    </row>
    <row r="31" spans="1:39" x14ac:dyDescent="0.25">
      <c r="A31" t="str" cm="1">
        <f t="array" ref="A31:D31">_xlfn.TEXTSPLIT(E31,"_")</f>
        <v>Cottage</v>
      </c>
      <c r="B31" t="str">
        <v>Point</v>
      </c>
      <c r="C31" t="str">
        <v>45</v>
      </c>
      <c r="D31" t="str">
        <v>Facing</v>
      </c>
      <c r="E31" t="s">
        <v>433</v>
      </c>
      <c r="F31" s="10">
        <v>107.427757263183</v>
      </c>
      <c r="G31" s="10">
        <v>75.207702636718693</v>
      </c>
      <c r="H31" s="21">
        <v>113.69662475585901</v>
      </c>
      <c r="I31" s="10">
        <v>70.233001708984304</v>
      </c>
      <c r="J31" s="21">
        <v>107.80744934082</v>
      </c>
      <c r="K31" s="10">
        <v>66.527999877929602</v>
      </c>
      <c r="L31" s="10">
        <v>100.350303649902</v>
      </c>
      <c r="M31" s="10">
        <v>35.9097480773925</v>
      </c>
      <c r="N31" s="3">
        <v>0.83600002527236905</v>
      </c>
      <c r="O31" s="3">
        <v>0.80417025089263905</v>
      </c>
      <c r="P31" s="3">
        <v>0.84921425580978305</v>
      </c>
      <c r="Q31" s="3">
        <v>0.76309927013264833</v>
      </c>
      <c r="R31" s="3">
        <v>0.80001235008239702</v>
      </c>
      <c r="S31" s="3">
        <v>0.82262396812438898</v>
      </c>
      <c r="T31" s="3">
        <v>0.82400751113891602</v>
      </c>
      <c r="U31">
        <v>20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">
        <v>18.931535720825099</v>
      </c>
      <c r="AB31" s="1">
        <v>19.730836868286101</v>
      </c>
      <c r="AC31" s="1">
        <v>62.890495300292898</v>
      </c>
      <c r="AD31" s="1">
        <v>65.592300415039006</v>
      </c>
      <c r="AE31" s="1">
        <v>1.7040865421295099</v>
      </c>
      <c r="AF31" s="1">
        <v>1.9133890867233201</v>
      </c>
      <c r="AG31" s="1">
        <v>2.0790719985961901</v>
      </c>
      <c r="AH31" s="1">
        <v>2.14588403701782</v>
      </c>
      <c r="AI31" s="3">
        <f t="shared" si="0"/>
        <v>3.5343945299612877E-3</v>
      </c>
      <c r="AJ31" s="3">
        <f t="shared" si="1"/>
        <v>0.4334628709717443</v>
      </c>
      <c r="AK31" s="3">
        <f t="shared" si="2"/>
        <v>-0.12589803728633472</v>
      </c>
      <c r="AL31" s="3">
        <f t="shared" si="3"/>
        <v>-0.1193765264274794</v>
      </c>
      <c r="AM31" s="3">
        <f t="shared" si="4"/>
        <v>1.2076635479270528</v>
      </c>
    </row>
    <row r="32" spans="1:39" x14ac:dyDescent="0.25">
      <c r="A32" t="str" cm="1">
        <f t="array" ref="A32:D32">_xlfn.TEXTSPLIT(E32,"_")</f>
        <v>Cottage</v>
      </c>
      <c r="B32" t="str">
        <v>Point</v>
      </c>
      <c r="C32" t="str">
        <v>Oblique</v>
      </c>
      <c r="D32" t="str">
        <v>Facing</v>
      </c>
      <c r="E32" t="s">
        <v>436</v>
      </c>
      <c r="F32" s="10">
        <v>71.489707946777301</v>
      </c>
      <c r="G32" s="10">
        <v>70.6639404296875</v>
      </c>
      <c r="H32" s="21">
        <v>77.607940673828097</v>
      </c>
      <c r="I32" s="10">
        <v>49.240001678466797</v>
      </c>
      <c r="J32" s="21">
        <v>73.689926147460895</v>
      </c>
      <c r="K32" s="10">
        <v>46.685001373291001</v>
      </c>
      <c r="L32" s="10">
        <v>67.696769714355398</v>
      </c>
      <c r="M32" s="10">
        <v>13.002468109130801</v>
      </c>
      <c r="N32" s="3">
        <v>0.67599999904632502</v>
      </c>
      <c r="O32" s="3">
        <v>0.82161515951156605</v>
      </c>
      <c r="P32" s="3">
        <v>0.82768511772155695</v>
      </c>
      <c r="Q32" s="3">
        <v>0.74240249312663464</v>
      </c>
      <c r="R32" s="3">
        <v>0.79050761461257901</v>
      </c>
      <c r="S32" s="3">
        <v>0.82913237810134799</v>
      </c>
      <c r="T32" s="3">
        <v>0.83164978027343694</v>
      </c>
      <c r="U32">
        <v>20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">
        <v>20.536149978637599</v>
      </c>
      <c r="AB32" s="1">
        <v>19.8616333007812</v>
      </c>
      <c r="AC32" s="1">
        <v>69.831581115722599</v>
      </c>
      <c r="AD32" s="1">
        <v>65.592300415039006</v>
      </c>
      <c r="AE32" s="1">
        <v>1.6577894687652499</v>
      </c>
      <c r="AF32" s="1">
        <v>1.9426895380020099</v>
      </c>
      <c r="AG32" s="1">
        <v>2.31002497673034</v>
      </c>
      <c r="AH32" s="1">
        <v>2.14588403701782</v>
      </c>
      <c r="AI32" s="3">
        <f t="shared" si="0"/>
        <v>3.0776712674803672E-2</v>
      </c>
      <c r="AJ32" s="3">
        <f t="shared" si="1"/>
        <v>4.2822204640347382E-2</v>
      </c>
      <c r="AK32" s="3">
        <f t="shared" si="2"/>
        <v>-9.7679332364671023E-2</v>
      </c>
      <c r="AL32" s="3">
        <f t="shared" si="3"/>
        <v>-9.2376910938292381E-2</v>
      </c>
      <c r="AM32" s="3">
        <f t="shared" si="4"/>
        <v>1.4609245246982678</v>
      </c>
    </row>
    <row r="33" spans="1:39" x14ac:dyDescent="0.25">
      <c r="A33" t="str" cm="1">
        <f t="array" ref="A33:D33">_xlfn.TEXTSPLIT(E33,"_")</f>
        <v>Cottage</v>
      </c>
      <c r="B33" t="str">
        <v>Point</v>
      </c>
      <c r="C33" t="str">
        <v>Parallel</v>
      </c>
      <c r="D33" t="str">
        <v>Facing</v>
      </c>
      <c r="E33" t="s">
        <v>429</v>
      </c>
      <c r="F33" s="10">
        <v>69.941299438476506</v>
      </c>
      <c r="G33" s="10">
        <v>63.262290954589801</v>
      </c>
      <c r="H33" s="21">
        <v>78.541984558105398</v>
      </c>
      <c r="I33" s="10">
        <v>51.0859985351562</v>
      </c>
      <c r="J33" s="21">
        <v>68.519577026367102</v>
      </c>
      <c r="K33" s="10">
        <v>44.612998962402301</v>
      </c>
      <c r="L33" s="10">
        <v>69.503997802734304</v>
      </c>
      <c r="M33" s="10">
        <v>31.616392135620099</v>
      </c>
      <c r="N33" s="3">
        <v>0.683000028133392</v>
      </c>
      <c r="O33" s="3">
        <v>0.77398234605789096</v>
      </c>
      <c r="P33" s="3">
        <v>0.70592314004898005</v>
      </c>
      <c r="Q33" s="3">
        <v>0.66536652151422504</v>
      </c>
      <c r="R33" s="3">
        <v>0.76090675592422397</v>
      </c>
      <c r="S33" s="3">
        <v>0.808482766151428</v>
      </c>
      <c r="T33" s="3">
        <v>0.81097453832626298</v>
      </c>
      <c r="U33">
        <v>21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">
        <v>22.7285251617431</v>
      </c>
      <c r="AB33" s="1">
        <v>19.7559394836425</v>
      </c>
      <c r="AC33" s="1">
        <v>77.367042541503906</v>
      </c>
      <c r="AD33" s="1">
        <v>65.592300415039006</v>
      </c>
      <c r="AE33" s="1">
        <v>1.69909191131591</v>
      </c>
      <c r="AF33" s="1">
        <v>1.92278945446014</v>
      </c>
      <c r="AG33" s="1">
        <v>2.65006279945373</v>
      </c>
      <c r="AH33" s="1">
        <v>2.14588403701782</v>
      </c>
      <c r="AI33" s="3">
        <f t="shared" si="0"/>
        <v>2.032736628463722E-2</v>
      </c>
      <c r="AJ33" s="3">
        <f t="shared" si="1"/>
        <v>8.3102998523259697E-2</v>
      </c>
      <c r="AK33" s="3">
        <f t="shared" si="2"/>
        <v>4.7111690705210303E-3</v>
      </c>
      <c r="AL33" s="3">
        <f t="shared" si="3"/>
        <v>4.1098997489475752E-3</v>
      </c>
      <c r="AM33" s="3">
        <f t="shared" si="4"/>
        <v>0.96886359543668121</v>
      </c>
    </row>
    <row r="34" spans="1:39" x14ac:dyDescent="0.25">
      <c r="A34" t="str" cm="1">
        <f t="array" ref="A34:D34">_xlfn.TEXTSPLIT(E34,"_")</f>
        <v>CottageWalls</v>
      </c>
      <c r="B34" t="str">
        <v>Point</v>
      </c>
      <c r="C34" t="str">
        <v>15</v>
      </c>
      <c r="D34" t="str">
        <v>Facing</v>
      </c>
      <c r="E34" t="s">
        <v>448</v>
      </c>
      <c r="F34" s="10">
        <v>88.826560974121094</v>
      </c>
      <c r="G34" s="10">
        <v>55.699592590332003</v>
      </c>
      <c r="H34" s="21">
        <v>95.297454833984304</v>
      </c>
      <c r="I34" s="10">
        <v>61.027000427246001</v>
      </c>
      <c r="J34" s="21">
        <v>89.645446777343693</v>
      </c>
      <c r="K34" s="10">
        <v>57.330001831054602</v>
      </c>
      <c r="L34" s="10">
        <v>97.699806213378906</v>
      </c>
      <c r="M34" s="10">
        <v>58.26802444458</v>
      </c>
      <c r="N34" s="3">
        <v>0.90299999713897705</v>
      </c>
      <c r="O34" s="3">
        <v>0.56040716171264604</v>
      </c>
      <c r="P34" s="3">
        <v>0.85444915294647195</v>
      </c>
      <c r="Q34" s="3">
        <v>0.67454909273893637</v>
      </c>
      <c r="R34" s="3">
        <v>0.68894404172897294</v>
      </c>
      <c r="S34" s="3">
        <v>0.74062758684158303</v>
      </c>
      <c r="T34" s="3">
        <v>0.74757933616638095</v>
      </c>
      <c r="U34">
        <v>25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">
        <v>29.857286453246999</v>
      </c>
      <c r="AB34" s="1">
        <v>28.5391635894775</v>
      </c>
      <c r="AC34" s="1">
        <v>75.583320617675696</v>
      </c>
      <c r="AD34" s="1">
        <v>69.254341125488196</v>
      </c>
      <c r="AE34" s="1">
        <v>2.27198886871337</v>
      </c>
      <c r="AF34" s="1">
        <v>2.4878864288329998</v>
      </c>
      <c r="AG34" s="1">
        <v>2.5088438987731898</v>
      </c>
      <c r="AH34" s="1">
        <v>2.1939425468444802</v>
      </c>
      <c r="AI34" s="3">
        <f t="shared" si="0"/>
        <v>9.2189294985896755E-3</v>
      </c>
      <c r="AJ34" s="3">
        <f t="shared" si="1"/>
        <v>0.60944528691047928</v>
      </c>
      <c r="AK34" s="3">
        <f t="shared" si="2"/>
        <v>8.5835601133208109E-2</v>
      </c>
      <c r="AL34" s="3">
        <f t="shared" si="3"/>
        <v>8.0744927397920704E-2</v>
      </c>
      <c r="AM34" s="3">
        <f t="shared" si="4"/>
        <v>0.86177050770451469</v>
      </c>
    </row>
    <row r="35" spans="1:39" x14ac:dyDescent="0.25">
      <c r="A35" t="str" cm="1">
        <f t="array" ref="A35:D35">_xlfn.TEXTSPLIT(E35,"_")</f>
        <v>CottageWalls</v>
      </c>
      <c r="B35" t="str">
        <v>Point</v>
      </c>
      <c r="C35" t="str">
        <v>45</v>
      </c>
      <c r="D35" t="str">
        <v>Facing</v>
      </c>
      <c r="E35" t="s">
        <v>401</v>
      </c>
      <c r="F35" s="10">
        <v>123.22679901123</v>
      </c>
      <c r="G35" s="10">
        <v>59.1223754882812</v>
      </c>
      <c r="H35" s="21">
        <v>124.47827911376901</v>
      </c>
      <c r="I35" s="10">
        <v>78.290000915527301</v>
      </c>
      <c r="J35" s="21">
        <v>124.47827911376901</v>
      </c>
      <c r="K35" s="10">
        <v>78.290000915527301</v>
      </c>
      <c r="L35" s="10">
        <v>138.68197631835901</v>
      </c>
      <c r="M35" s="10">
        <v>124.47827911376901</v>
      </c>
      <c r="N35" s="3">
        <v>1</v>
      </c>
      <c r="O35" s="3">
        <v>0.62311249971389704</v>
      </c>
      <c r="P35" s="3">
        <v>0.7879279255867</v>
      </c>
      <c r="Q35" s="3">
        <v>0.66725630685653181</v>
      </c>
      <c r="R35" s="3">
        <v>0.68074876070022505</v>
      </c>
      <c r="S35" s="3">
        <v>0.72816526889801003</v>
      </c>
      <c r="T35" s="3">
        <v>0.73334604501724199</v>
      </c>
      <c r="U35">
        <v>23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">
        <v>24.622348785400298</v>
      </c>
      <c r="AB35" s="1">
        <v>28.535427093505799</v>
      </c>
      <c r="AC35" s="1">
        <v>65.035095214843693</v>
      </c>
      <c r="AD35" s="1">
        <v>69.254341125488196</v>
      </c>
      <c r="AE35" s="1">
        <v>2.1411852836608798</v>
      </c>
      <c r="AF35" s="1">
        <v>2.4962911605834899</v>
      </c>
      <c r="AG35" s="1">
        <v>2.1066510677337602</v>
      </c>
      <c r="AH35" s="1">
        <v>2.1939425468444802</v>
      </c>
      <c r="AI35" s="3">
        <f t="shared" si="0"/>
        <v>1.0155908557074139E-2</v>
      </c>
      <c r="AJ35" s="3">
        <f t="shared" si="1"/>
        <v>1.1054343315153525</v>
      </c>
      <c r="AK35" s="3">
        <f t="shared" si="2"/>
        <v>3.720809332555821E-2</v>
      </c>
      <c r="AL35" s="3">
        <f t="shared" si="3"/>
        <v>3.720809332555821E-2</v>
      </c>
      <c r="AM35" s="3">
        <f t="shared" si="4"/>
        <v>0.88589417121031777</v>
      </c>
    </row>
    <row r="36" spans="1:39" x14ac:dyDescent="0.25">
      <c r="A36" t="str" cm="1">
        <f t="array" ref="A36:D36">_xlfn.TEXTSPLIT(E36,"_")</f>
        <v>CottageWalls</v>
      </c>
      <c r="B36" t="str">
        <v>Point</v>
      </c>
      <c r="C36" t="str">
        <v>Oblique</v>
      </c>
      <c r="D36" t="str">
        <v>Facing</v>
      </c>
      <c r="E36" t="s">
        <v>449</v>
      </c>
      <c r="F36" s="10">
        <v>91.560340881347599</v>
      </c>
      <c r="G36" s="10">
        <v>55.573986053466797</v>
      </c>
      <c r="H36" s="21">
        <v>94.354103088378906</v>
      </c>
      <c r="I36" s="10">
        <v>59.911998748779297</v>
      </c>
      <c r="J36" s="21">
        <v>94.448341369628906</v>
      </c>
      <c r="K36" s="10">
        <v>59.671001434326101</v>
      </c>
      <c r="L36" s="10">
        <v>100.197700500488</v>
      </c>
      <c r="M36" s="10">
        <v>22.235294342041001</v>
      </c>
      <c r="N36" s="3">
        <v>0.98799997568130404</v>
      </c>
      <c r="O36" s="3">
        <v>0.57178503274917603</v>
      </c>
      <c r="P36" s="3">
        <v>0.69721466302871704</v>
      </c>
      <c r="Q36" s="3">
        <v>0.64947243218229755</v>
      </c>
      <c r="R36" s="3">
        <v>0.66155242919921797</v>
      </c>
      <c r="S36" s="3">
        <v>0.72400605678558305</v>
      </c>
      <c r="T36" s="3">
        <v>0.72842240333557096</v>
      </c>
      <c r="U36">
        <v>26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">
        <v>26.121425628662099</v>
      </c>
      <c r="AB36" s="1">
        <v>29.041196823120099</v>
      </c>
      <c r="AC36" s="1">
        <v>70.864921569824205</v>
      </c>
      <c r="AD36" s="1">
        <v>69.254341125488196</v>
      </c>
      <c r="AE36" s="1">
        <v>2.1250925064086901</v>
      </c>
      <c r="AF36" s="1">
        <v>2.51619100570678</v>
      </c>
      <c r="AG36" s="1">
        <v>2.3071298599243102</v>
      </c>
      <c r="AH36" s="1">
        <v>2.1939425468444802</v>
      </c>
      <c r="AI36" s="3">
        <f t="shared" si="0"/>
        <v>3.154204604834146E-2</v>
      </c>
      <c r="AJ36" s="3">
        <f t="shared" si="1"/>
        <v>0.69950633519002481</v>
      </c>
      <c r="AK36" s="3">
        <f t="shared" si="2"/>
        <v>9.4683781690302365E-2</v>
      </c>
      <c r="AL36" s="3">
        <f t="shared" si="3"/>
        <v>9.430435278661467E-2</v>
      </c>
      <c r="AM36" s="3">
        <f t="shared" si="4"/>
        <v>0.74143094116867214</v>
      </c>
    </row>
    <row r="37" spans="1:39" x14ac:dyDescent="0.25">
      <c r="A37" t="str" cm="1">
        <f t="array" ref="A37:D37">_xlfn.TEXTSPLIT(E37,"_")</f>
        <v>CottageWalls</v>
      </c>
      <c r="B37" t="str">
        <v>Point</v>
      </c>
      <c r="C37" t="str">
        <v>Parallel</v>
      </c>
      <c r="D37" t="str">
        <v>Facing</v>
      </c>
      <c r="E37" t="s">
        <v>424</v>
      </c>
      <c r="F37" s="10">
        <v>96.3248291015625</v>
      </c>
      <c r="G37" s="10">
        <v>55.117767333984297</v>
      </c>
      <c r="H37" s="21">
        <v>106.64621734619099</v>
      </c>
      <c r="I37" s="10">
        <v>67.814002990722599</v>
      </c>
      <c r="J37" s="21">
        <v>98.165008544921804</v>
      </c>
      <c r="K37" s="10">
        <v>62.220001220703097</v>
      </c>
      <c r="L37" s="10">
        <v>99.927940368652301</v>
      </c>
      <c r="M37" s="10">
        <v>59.726749420166001</v>
      </c>
      <c r="N37" s="3">
        <v>0.85799998044967596</v>
      </c>
      <c r="O37" s="3">
        <v>0.56578612327575595</v>
      </c>
      <c r="P37" s="3">
        <v>0.78602343797683705</v>
      </c>
      <c r="Q37" s="3">
        <v>0.67586180891843051</v>
      </c>
      <c r="R37" s="3">
        <v>0.68899363279342596</v>
      </c>
      <c r="S37" s="3">
        <v>0.73744636774063099</v>
      </c>
      <c r="T37" s="3">
        <v>0.73912203311920099</v>
      </c>
      <c r="U37">
        <v>23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">
        <v>30.355587005615199</v>
      </c>
      <c r="AB37" s="1">
        <v>28.927989959716701</v>
      </c>
      <c r="AC37" s="1">
        <v>77.972404479980398</v>
      </c>
      <c r="AD37" s="1">
        <v>69.254341125488196</v>
      </c>
      <c r="AE37" s="1">
        <v>2.2285907268524099</v>
      </c>
      <c r="AF37" s="1">
        <v>2.5259926319122301</v>
      </c>
      <c r="AG37" s="1">
        <v>2.60756134986877</v>
      </c>
      <c r="AH37" s="1">
        <v>2.1939425468444802</v>
      </c>
      <c r="AI37" s="3">
        <f t="shared" si="0"/>
        <v>1.910389523161328E-2</v>
      </c>
      <c r="AJ37" s="3">
        <f t="shared" si="1"/>
        <v>0.78100480649178272</v>
      </c>
      <c r="AK37" s="3">
        <f t="shared" si="2"/>
        <v>1.7330261627627561E-2</v>
      </c>
      <c r="AL37" s="3">
        <f t="shared" si="3"/>
        <v>1.5952116750972321E-2</v>
      </c>
      <c r="AM37" s="3">
        <f t="shared" si="4"/>
        <v>0.97048337904129667</v>
      </c>
    </row>
    <row r="38" spans="1:39" x14ac:dyDescent="0.25">
      <c r="A38" t="str" cm="1">
        <f t="array" ref="A38:D38">_xlfn.TEXTSPLIT(E38,"_")</f>
        <v>Crowd</v>
      </c>
      <c r="B38" t="str">
        <v>Point</v>
      </c>
      <c r="C38" t="str">
        <v>15</v>
      </c>
      <c r="D38" t="str">
        <v>Facing</v>
      </c>
      <c r="E38" t="s">
        <v>412</v>
      </c>
      <c r="F38" s="10">
        <v>29.391868591308501</v>
      </c>
      <c r="G38" s="10">
        <v>64.456481933593693</v>
      </c>
      <c r="H38" s="21">
        <v>53.0111083984375</v>
      </c>
      <c r="I38" s="10">
        <v>30.802999496459901</v>
      </c>
      <c r="J38" s="21">
        <v>47.999534606933501</v>
      </c>
      <c r="K38" s="10">
        <v>28.268999099731399</v>
      </c>
      <c r="L38" s="10">
        <v>53.051471710205</v>
      </c>
      <c r="M38" s="10">
        <v>9.5284366607665998</v>
      </c>
      <c r="N38" s="3">
        <v>0.46900001168250999</v>
      </c>
      <c r="O38" s="3">
        <v>0.38892588019370999</v>
      </c>
      <c r="P38" s="3">
        <v>0.41314914822578402</v>
      </c>
      <c r="Q38" s="3">
        <v>0.40590192933563213</v>
      </c>
      <c r="R38" s="3">
        <v>0.40494731068611101</v>
      </c>
      <c r="S38" s="3">
        <v>0.60115784406661898</v>
      </c>
      <c r="T38" s="3">
        <v>0.683008253574371</v>
      </c>
      <c r="U38">
        <v>26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">
        <v>279.51742553710898</v>
      </c>
      <c r="AB38" s="1">
        <v>361.411865234375</v>
      </c>
      <c r="AC38" s="1">
        <v>68.220252990722599</v>
      </c>
      <c r="AD38" s="1">
        <v>89.022987365722599</v>
      </c>
      <c r="AE38" s="1">
        <v>19.837953567504801</v>
      </c>
      <c r="AF38" s="1">
        <v>18.163387298583899</v>
      </c>
      <c r="AG38" s="1">
        <v>2.2048463821411102</v>
      </c>
      <c r="AH38" s="1">
        <v>2.6513521671295099</v>
      </c>
      <c r="AI38" s="3">
        <f t="shared" si="0"/>
        <v>0.63308890885309321</v>
      </c>
      <c r="AJ38" s="3">
        <f t="shared" si="1"/>
        <v>0.25531873339930289</v>
      </c>
      <c r="AK38" s="3">
        <f t="shared" si="2"/>
        <v>0.25090214491380852</v>
      </c>
      <c r="AL38" s="3">
        <f t="shared" si="3"/>
        <v>0.22695542143427838</v>
      </c>
      <c r="AM38" s="3">
        <f t="shared" si="4"/>
        <v>0.46980419945772628</v>
      </c>
    </row>
    <row r="39" spans="1:39" x14ac:dyDescent="0.25">
      <c r="A39" t="str" cm="1">
        <f t="array" ref="A39:D39">_xlfn.TEXTSPLIT(E39,"_")</f>
        <v>Crowd</v>
      </c>
      <c r="B39" t="str">
        <v>Point</v>
      </c>
      <c r="C39" t="str">
        <v>45</v>
      </c>
      <c r="D39" t="str">
        <v>Facing</v>
      </c>
      <c r="E39" t="s">
        <v>416</v>
      </c>
      <c r="F39" s="10">
        <v>17.522657394409102</v>
      </c>
      <c r="G39" s="10">
        <v>64.794639587402301</v>
      </c>
      <c r="H39" s="21">
        <v>31.6268596649169</v>
      </c>
      <c r="I39" s="10">
        <v>18.288999557495099</v>
      </c>
      <c r="J39" s="21">
        <v>29.4524612426757</v>
      </c>
      <c r="K39" s="10">
        <v>17.198999404907202</v>
      </c>
      <c r="L39" s="10">
        <v>31.574853897094702</v>
      </c>
      <c r="M39" s="10">
        <v>3.1836016178131099</v>
      </c>
      <c r="N39" s="3">
        <v>0.31700000166893</v>
      </c>
      <c r="O39" s="3">
        <v>0.50085663795471103</v>
      </c>
      <c r="P39" s="3">
        <v>0.52021253108978205</v>
      </c>
      <c r="Q39" s="3">
        <v>0.44283277897979362</v>
      </c>
      <c r="R39" s="3">
        <v>0.45835956931114102</v>
      </c>
      <c r="S39" s="3">
        <v>0.70731949806213301</v>
      </c>
      <c r="T39" s="3">
        <v>0.80905556678771895</v>
      </c>
      <c r="U39">
        <v>25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">
        <v>219.59327697753901</v>
      </c>
      <c r="AB39" s="1">
        <v>362.45339965820301</v>
      </c>
      <c r="AC39" s="1">
        <v>53.477336883544901</v>
      </c>
      <c r="AD39" s="1">
        <v>89.022987365722599</v>
      </c>
      <c r="AE39" s="1">
        <v>20.978437423706001</v>
      </c>
      <c r="AF39" s="1">
        <v>18.2061347961425</v>
      </c>
      <c r="AG39" s="1">
        <v>1.73691010475158</v>
      </c>
      <c r="AH39" s="1">
        <v>2.6513521671295099</v>
      </c>
      <c r="AI39" s="3">
        <f t="shared" si="0"/>
        <v>0.68082161168505195</v>
      </c>
      <c r="AJ39" s="3">
        <f t="shared" si="1"/>
        <v>0.54544910766967225</v>
      </c>
      <c r="AK39" s="3">
        <f t="shared" si="2"/>
        <v>0.21602204749620074</v>
      </c>
      <c r="AL39" s="3">
        <f t="shared" si="3"/>
        <v>0.20116951439437572</v>
      </c>
      <c r="AM39" s="3">
        <f t="shared" si="4"/>
        <v>0.33333597943170851</v>
      </c>
    </row>
    <row r="40" spans="1:39" x14ac:dyDescent="0.25">
      <c r="A40" t="str" cm="1">
        <f t="array" ref="A40:D40">_xlfn.TEXTSPLIT(E40,"_")</f>
        <v>Crowd</v>
      </c>
      <c r="B40" t="str">
        <v>Point</v>
      </c>
      <c r="C40" t="str">
        <v>Oblique</v>
      </c>
      <c r="D40" t="str">
        <v>Facing</v>
      </c>
      <c r="E40" t="s">
        <v>406</v>
      </c>
      <c r="F40" s="10">
        <v>21.5834941864013</v>
      </c>
      <c r="G40" s="10">
        <v>66.738998413085895</v>
      </c>
      <c r="H40" s="21">
        <v>39.696002960205</v>
      </c>
      <c r="I40" s="10">
        <v>23.0520000457763</v>
      </c>
      <c r="J40" s="21">
        <v>38.979602813720703</v>
      </c>
      <c r="K40" s="10">
        <v>22.6909999847412</v>
      </c>
      <c r="L40" s="10">
        <v>39.814376831054602</v>
      </c>
      <c r="M40" s="10">
        <v>1.2437500953674301</v>
      </c>
      <c r="N40" s="3">
        <v>0.42399999499320901</v>
      </c>
      <c r="O40" s="3">
        <v>0.473230630159378</v>
      </c>
      <c r="P40" s="3">
        <v>0.47985726594924899</v>
      </c>
      <c r="Q40" s="3">
        <v>0.45409254594254783</v>
      </c>
      <c r="R40" s="3">
        <v>0.45189294219017001</v>
      </c>
      <c r="S40" s="3">
        <v>0.617082118988037</v>
      </c>
      <c r="T40" s="3">
        <v>0.68227899074554399</v>
      </c>
      <c r="U40">
        <v>25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">
        <v>276.67001342773398</v>
      </c>
      <c r="AB40" s="1">
        <v>361.25421142578102</v>
      </c>
      <c r="AC40" s="1">
        <v>67.760200500488196</v>
      </c>
      <c r="AD40" s="1">
        <v>89.022987365722599</v>
      </c>
      <c r="AE40" s="1">
        <v>19.805320739746001</v>
      </c>
      <c r="AF40" s="1">
        <v>18.058238983154201</v>
      </c>
      <c r="AG40" s="1">
        <v>2.1939303874969398</v>
      </c>
      <c r="AH40" s="1">
        <v>2.6513521671295099</v>
      </c>
      <c r="AI40" s="3">
        <f t="shared" si="0"/>
        <v>0.80599130414573172</v>
      </c>
      <c r="AJ40" s="3">
        <f t="shared" si="1"/>
        <v>0.41593964937181688</v>
      </c>
      <c r="AK40" s="3">
        <f t="shared" si="2"/>
        <v>2.9410167221079791E-2</v>
      </c>
      <c r="AL40" s="3">
        <f t="shared" si="3"/>
        <v>2.8879108912309003E-2</v>
      </c>
      <c r="AM40" s="3">
        <f t="shared" si="4"/>
        <v>0.32882496215022389</v>
      </c>
    </row>
    <row r="41" spans="1:39" x14ac:dyDescent="0.25">
      <c r="A41" t="str" cm="1">
        <f t="array" ref="A41:D41">_xlfn.TEXTSPLIT(E41,"_")</f>
        <v>Crowd</v>
      </c>
      <c r="B41" t="str">
        <v>Point</v>
      </c>
      <c r="C41" t="str">
        <v>Parallel</v>
      </c>
      <c r="D41" t="str">
        <v>Facing</v>
      </c>
      <c r="E41" t="s">
        <v>407</v>
      </c>
      <c r="F41" s="10">
        <v>35.0271797180175</v>
      </c>
      <c r="G41" s="10">
        <v>66.054283142089801</v>
      </c>
      <c r="H41" s="21">
        <v>50.5486640930175</v>
      </c>
      <c r="I41" s="10">
        <v>29.172000885009702</v>
      </c>
      <c r="J41" s="21">
        <v>44.967922210693303</v>
      </c>
      <c r="K41" s="10">
        <v>26.347999572753899</v>
      </c>
      <c r="L41" s="10">
        <v>53.951061248779297</v>
      </c>
      <c r="M41" s="10">
        <v>11.950322151184</v>
      </c>
      <c r="N41" s="3">
        <v>0.53399997949600198</v>
      </c>
      <c r="O41" s="3">
        <v>0.365603297948837</v>
      </c>
      <c r="P41" s="3">
        <v>0.403138726949691</v>
      </c>
      <c r="Q41" s="3">
        <v>0.39257410472106813</v>
      </c>
      <c r="R41" s="3">
        <v>0.38709270954132002</v>
      </c>
      <c r="S41" s="3">
        <v>0.56000125408172596</v>
      </c>
      <c r="T41" s="3">
        <v>0.62672489881515503</v>
      </c>
      <c r="U41">
        <v>25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">
        <v>298.33660888671801</v>
      </c>
      <c r="AB41" s="1">
        <v>362.03192138671801</v>
      </c>
      <c r="AC41" s="1">
        <v>72.058326721191406</v>
      </c>
      <c r="AD41" s="1">
        <v>89.022987365722599</v>
      </c>
      <c r="AE41" s="1">
        <v>19.776809692382798</v>
      </c>
      <c r="AF41" s="1">
        <v>18.224845886230401</v>
      </c>
      <c r="AG41" s="1">
        <v>2.3290708065032901</v>
      </c>
      <c r="AH41" s="1">
        <v>2.6513521671295099</v>
      </c>
      <c r="AI41" s="3">
        <f t="shared" si="0"/>
        <v>0.28380082475102675</v>
      </c>
      <c r="AJ41" s="3">
        <f t="shared" si="1"/>
        <v>0.31922776129501684</v>
      </c>
      <c r="AK41" s="3">
        <f t="shared" si="2"/>
        <v>0.2229749040364635</v>
      </c>
      <c r="AL41" s="3">
        <f t="shared" si="3"/>
        <v>0.19835810486868705</v>
      </c>
      <c r="AM41" s="3">
        <f t="shared" si="4"/>
        <v>0.24829314854947432</v>
      </c>
    </row>
    <row r="42" spans="1:39" x14ac:dyDescent="0.25">
      <c r="A42" t="str" cm="1">
        <f t="array" ref="A42:D42">_xlfn.TEXTSPLIT(E42,"_")</f>
        <v>Random100</v>
      </c>
      <c r="B42" t="str">
        <v>Point</v>
      </c>
      <c r="C42" t="str">
        <v>15</v>
      </c>
      <c r="D42" t="str">
        <v>Facing</v>
      </c>
      <c r="E42" t="s">
        <v>415</v>
      </c>
      <c r="F42" s="10">
        <v>17.982475280761701</v>
      </c>
      <c r="G42" s="10">
        <v>20.6410408020019</v>
      </c>
      <c r="H42" s="21">
        <v>35.184444427490199</v>
      </c>
      <c r="I42" s="10">
        <v>19.100000381469702</v>
      </c>
      <c r="J42" s="21">
        <v>18.484418869018501</v>
      </c>
      <c r="K42" s="10">
        <v>10.1129999160766</v>
      </c>
      <c r="L42" s="10">
        <v>19.724412918090799</v>
      </c>
      <c r="M42" s="10">
        <v>18.555599212646399</v>
      </c>
      <c r="N42" s="3">
        <v>0.10000000149011599</v>
      </c>
      <c r="O42" s="3">
        <v>0.34764006733894298</v>
      </c>
      <c r="P42" s="3">
        <v>0.435774385929107</v>
      </c>
      <c r="Q42" s="3">
        <v>0.41312890205237435</v>
      </c>
      <c r="R42" s="3">
        <v>0.423001497983932</v>
      </c>
      <c r="S42" s="3">
        <v>0.423001497983932</v>
      </c>
      <c r="T42" s="3">
        <v>0.423001497983932</v>
      </c>
      <c r="U42">
        <v>9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">
        <v>0.431999862194061</v>
      </c>
      <c r="AB42" s="1">
        <v>0.57749974727630604</v>
      </c>
      <c r="AC42" s="1">
        <v>53.595958709716797</v>
      </c>
      <c r="AD42" s="1">
        <v>77.191917419433594</v>
      </c>
      <c r="AE42" s="1">
        <v>2.9999978840351101E-2</v>
      </c>
      <c r="AF42" s="1">
        <v>3.47999930381774E-2</v>
      </c>
      <c r="AG42" s="1">
        <v>1.3333333730697601</v>
      </c>
      <c r="AH42" s="1">
        <v>1.5252525806427</v>
      </c>
      <c r="AI42" s="3">
        <f t="shared" si="0"/>
        <v>2.7912930807350963E-2</v>
      </c>
      <c r="AJ42" s="3">
        <f t="shared" si="1"/>
        <v>0.10448222808484713</v>
      </c>
      <c r="AK42" s="3">
        <f t="shared" si="2"/>
        <v>0.10873921271955166</v>
      </c>
      <c r="AL42" s="3">
        <f t="shared" si="3"/>
        <v>5.712660343684943E-2</v>
      </c>
      <c r="AM42" s="3">
        <f t="shared" si="4"/>
        <v>0.93317413062968102</v>
      </c>
    </row>
    <row r="43" spans="1:39" x14ac:dyDescent="0.25">
      <c r="A43" t="str" cm="1">
        <f t="array" ref="A43:D43">_xlfn.TEXTSPLIT(E43,"_")</f>
        <v>Random100</v>
      </c>
      <c r="B43" t="str">
        <v>Point</v>
      </c>
      <c r="C43" t="str">
        <v>45</v>
      </c>
      <c r="D43" t="str">
        <v>Facing</v>
      </c>
      <c r="E43" t="s">
        <v>410</v>
      </c>
      <c r="F43" s="10">
        <v>18.961359024047798</v>
      </c>
      <c r="G43" s="10">
        <v>20.550683975219702</v>
      </c>
      <c r="H43" s="21">
        <v>36.857646942138601</v>
      </c>
      <c r="I43" s="10">
        <v>19.965999603271399</v>
      </c>
      <c r="J43" s="21">
        <v>19.958818435668899</v>
      </c>
      <c r="K43" s="10">
        <v>10.8669996261596</v>
      </c>
      <c r="L43" s="10">
        <v>20.453212738037099</v>
      </c>
      <c r="M43" s="10">
        <v>18.672756195068299</v>
      </c>
      <c r="N43" s="3">
        <v>9.4999998807907104E-2</v>
      </c>
      <c r="O43" s="3">
        <v>0.51773446798324496</v>
      </c>
      <c r="P43" s="3">
        <v>0.58213412761688199</v>
      </c>
      <c r="Q43" s="3">
        <v>0.52132539229744956</v>
      </c>
      <c r="R43" s="3">
        <v>0.53166812658309903</v>
      </c>
      <c r="S43" s="3">
        <v>0.53166812658309903</v>
      </c>
      <c r="T43" s="3">
        <v>0.53166812658309903</v>
      </c>
      <c r="U43">
        <v>9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">
        <v>0.35689979791641202</v>
      </c>
      <c r="AB43" s="1">
        <v>0.598399758338928</v>
      </c>
      <c r="AC43" s="1">
        <v>49.3939399719238</v>
      </c>
      <c r="AD43" s="1">
        <v>77.191917419433594</v>
      </c>
      <c r="AE43" s="1">
        <v>2.8599977493286102E-2</v>
      </c>
      <c r="AF43" s="1">
        <v>3.0599979683756801E-2</v>
      </c>
      <c r="AG43" s="1">
        <v>1.2323232889175399</v>
      </c>
      <c r="AH43" s="1">
        <v>1.5252525806427</v>
      </c>
      <c r="AI43" s="3">
        <f t="shared" si="0"/>
        <v>5.260484812064737E-2</v>
      </c>
      <c r="AJ43" s="3">
        <f t="shared" si="1"/>
        <v>2.8800284227254051E-2</v>
      </c>
      <c r="AK43" s="3">
        <f t="shared" si="2"/>
        <v>5.7115858889509787E-3</v>
      </c>
      <c r="AL43" s="3">
        <f t="shared" si="3"/>
        <v>3.0929378987476644E-3</v>
      </c>
      <c r="AM43" s="3">
        <f t="shared" si="4"/>
        <v>0.97352322832240612</v>
      </c>
    </row>
    <row r="44" spans="1:39" x14ac:dyDescent="0.25">
      <c r="A44" t="str" cm="1">
        <f t="array" ref="A44:D44">_xlfn.TEXTSPLIT(E44,"_")</f>
        <v>Random100</v>
      </c>
      <c r="B44" t="str">
        <v>Point</v>
      </c>
      <c r="C44" t="str">
        <v>Oblique</v>
      </c>
      <c r="D44" t="str">
        <v>Facing</v>
      </c>
      <c r="E44" t="s">
        <v>447</v>
      </c>
      <c r="F44" s="10">
        <v>25.924695968627901</v>
      </c>
      <c r="G44" s="10">
        <v>20.688728332519499</v>
      </c>
      <c r="H44" s="21">
        <v>46.915531158447202</v>
      </c>
      <c r="I44" s="10">
        <v>25.372999191284102</v>
      </c>
      <c r="J44" s="21">
        <v>26.5278816223144</v>
      </c>
      <c r="K44" s="10">
        <v>14.229000091552701</v>
      </c>
      <c r="L44" s="10">
        <v>24.932359695434499</v>
      </c>
      <c r="M44" s="10">
        <v>23.772668838500898</v>
      </c>
      <c r="N44" s="3">
        <v>0.12899999320507</v>
      </c>
      <c r="O44" s="3">
        <v>0.55064064264297397</v>
      </c>
      <c r="P44" s="3">
        <v>0.60902756452560403</v>
      </c>
      <c r="Q44" s="3">
        <v>0.53987979402062247</v>
      </c>
      <c r="R44" s="3">
        <v>0.57077795267105103</v>
      </c>
      <c r="S44" s="3">
        <v>0.57077795267105103</v>
      </c>
      <c r="T44" s="3">
        <v>0.57077795267105103</v>
      </c>
      <c r="U44">
        <v>9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">
        <v>0.360499888658523</v>
      </c>
      <c r="AB44" s="1">
        <v>0.55089962482452304</v>
      </c>
      <c r="AC44" s="1">
        <v>49.818180084228501</v>
      </c>
      <c r="AD44" s="1">
        <v>77.191917419433594</v>
      </c>
      <c r="AE44" s="1">
        <v>2.6699984446167901E-2</v>
      </c>
      <c r="AF44" s="1">
        <v>2.92999818921089E-2</v>
      </c>
      <c r="AG44" s="1">
        <v>1.2626262903213501</v>
      </c>
      <c r="AH44" s="1">
        <v>1.5252525806427</v>
      </c>
      <c r="AI44" s="3">
        <f t="shared" si="0"/>
        <v>2.3266836163341242E-2</v>
      </c>
      <c r="AJ44" s="3">
        <f t="shared" si="1"/>
        <v>0.28223838584687921</v>
      </c>
      <c r="AK44" s="3">
        <f t="shared" si="2"/>
        <v>-1.716916218791022E-2</v>
      </c>
      <c r="AL44" s="3">
        <f t="shared" si="3"/>
        <v>-9.5915600321169695E-3</v>
      </c>
      <c r="AM44" s="3">
        <f t="shared" si="4"/>
        <v>1.0671158100808558</v>
      </c>
    </row>
    <row r="45" spans="1:39" x14ac:dyDescent="0.25">
      <c r="A45" t="str" cm="1">
        <f t="array" ref="A45:D45">_xlfn.TEXTSPLIT(E45,"_")</f>
        <v>Random100</v>
      </c>
      <c r="B45" t="str">
        <v>Point</v>
      </c>
      <c r="C45" t="str">
        <v>Parallel</v>
      </c>
      <c r="D45" t="str">
        <v>Facing</v>
      </c>
      <c r="E45" t="s">
        <v>411</v>
      </c>
      <c r="F45" s="10">
        <v>17.705507278442301</v>
      </c>
      <c r="G45" s="10">
        <v>20.857963562011701</v>
      </c>
      <c r="H45" s="21">
        <v>33.529289245605398</v>
      </c>
      <c r="I45" s="10">
        <v>18.340999603271399</v>
      </c>
      <c r="J45" s="21">
        <v>17.4988498687744</v>
      </c>
      <c r="K45" s="10">
        <v>9.65100002288818</v>
      </c>
      <c r="L45" s="10">
        <v>18.5072326660156</v>
      </c>
      <c r="M45" s="10">
        <v>17.971357345581001</v>
      </c>
      <c r="N45" s="3">
        <v>0.108000002801418</v>
      </c>
      <c r="O45" s="3">
        <v>0.267303466796875</v>
      </c>
      <c r="P45" s="3">
        <v>0.40774735808372498</v>
      </c>
      <c r="Q45" s="3">
        <v>0.38081518275907544</v>
      </c>
      <c r="R45" s="3">
        <v>0.40006163716316201</v>
      </c>
      <c r="S45" s="3">
        <v>0.40006163716316201</v>
      </c>
      <c r="T45" s="3">
        <v>0.40006163716316201</v>
      </c>
      <c r="U45">
        <v>9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">
        <v>0.38019987940788202</v>
      </c>
      <c r="AB45" s="1">
        <v>0.57749956846237105</v>
      </c>
      <c r="AC45" s="1">
        <v>52.323230743408203</v>
      </c>
      <c r="AD45" s="1">
        <v>77.191917419433594</v>
      </c>
      <c r="AE45" s="1">
        <v>2.6199975982308301E-2</v>
      </c>
      <c r="AF45" s="1">
        <v>3.0899981036782199E-2</v>
      </c>
      <c r="AG45" s="1">
        <v>1.34343433380126</v>
      </c>
      <c r="AH45" s="1">
        <v>1.5252525806427</v>
      </c>
      <c r="AI45" s="3">
        <f t="shared" si="0"/>
        <v>1.1671928198268636E-2</v>
      </c>
      <c r="AJ45" s="3">
        <f t="shared" si="1"/>
        <v>0.16104705923234064</v>
      </c>
      <c r="AK45" s="3">
        <f t="shared" si="2"/>
        <v>0.11280550512254632</v>
      </c>
      <c r="AL45" s="3">
        <f t="shared" si="3"/>
        <v>5.8872846265920327E-2</v>
      </c>
      <c r="AM45" s="3">
        <f t="shared" si="4"/>
        <v>0.94388944708791533</v>
      </c>
    </row>
    <row r="46" spans="1:39" x14ac:dyDescent="0.25">
      <c r="A46" t="str" cm="1">
        <f t="array" ref="A46:D46">_xlfn.TEXTSPLIT(E46,"_")</f>
        <v>Random1000</v>
      </c>
      <c r="B46" t="str">
        <v>Point</v>
      </c>
      <c r="C46" t="str">
        <v>15</v>
      </c>
      <c r="D46" t="str">
        <v>Facing</v>
      </c>
      <c r="E46" t="s">
        <v>420</v>
      </c>
      <c r="F46" s="10">
        <v>75.879783630371094</v>
      </c>
      <c r="G46" s="10">
        <v>70.248832702636705</v>
      </c>
      <c r="H46" s="21">
        <v>113.481872558593</v>
      </c>
      <c r="I46" s="10">
        <v>66.856002807617102</v>
      </c>
      <c r="J46" s="21">
        <v>85.303970336914006</v>
      </c>
      <c r="K46" s="10">
        <v>50.638999938964801</v>
      </c>
      <c r="L46" s="10">
        <v>85.160400390625</v>
      </c>
      <c r="M46" s="10">
        <v>62.066070556640597</v>
      </c>
      <c r="N46" s="3">
        <v>0.54600000381469704</v>
      </c>
      <c r="O46" s="3">
        <v>0.45893490314483598</v>
      </c>
      <c r="P46" s="3">
        <v>0.68870151042938199</v>
      </c>
      <c r="Q46" s="3">
        <v>0.59589025087551861</v>
      </c>
      <c r="R46" s="3">
        <v>0.61667394638061501</v>
      </c>
      <c r="S46" s="3">
        <v>0.61799722909927302</v>
      </c>
      <c r="T46" s="3">
        <v>0.61799722909927302</v>
      </c>
      <c r="U46">
        <v>13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">
        <v>4.1665964126586896</v>
      </c>
      <c r="AB46" s="1">
        <v>6.2517876625061</v>
      </c>
      <c r="AC46" s="1">
        <v>56.980979919433501</v>
      </c>
      <c r="AD46" s="1">
        <v>85.631629943847599</v>
      </c>
      <c r="AE46" s="1">
        <v>0.265301913022995</v>
      </c>
      <c r="AF46" s="1">
        <v>0.28280135989189098</v>
      </c>
      <c r="AG46" s="1">
        <v>1.68068063259124</v>
      </c>
      <c r="AH46" s="1">
        <v>2.2462463378906201</v>
      </c>
      <c r="AI46" s="3">
        <f t="shared" si="0"/>
        <v>0.124198913803582</v>
      </c>
      <c r="AJ46" s="3">
        <f t="shared" si="1"/>
        <v>0.21431157010118154</v>
      </c>
      <c r="AK46" s="3">
        <f t="shared" si="2"/>
        <v>3.7911585783048034E-2</v>
      </c>
      <c r="AL46" s="3">
        <f t="shared" si="3"/>
        <v>2.8497953785510691E-2</v>
      </c>
      <c r="AM46" s="3">
        <f t="shared" si="4"/>
        <v>1.0023131792459454</v>
      </c>
    </row>
    <row r="47" spans="1:39" x14ac:dyDescent="0.25">
      <c r="A47" t="str" cm="1">
        <f t="array" ref="A47:D47">_xlfn.TEXTSPLIT(E47,"_")</f>
        <v>Random1000</v>
      </c>
      <c r="B47" t="str">
        <v>Point</v>
      </c>
      <c r="C47" t="str">
        <v>45</v>
      </c>
      <c r="D47" t="str">
        <v>Facing</v>
      </c>
      <c r="E47" t="s">
        <v>423</v>
      </c>
      <c r="F47" s="10">
        <v>78.318092346191406</v>
      </c>
      <c r="G47" s="10">
        <v>70.812629699707003</v>
      </c>
      <c r="H47" s="21">
        <v>116.840698242187</v>
      </c>
      <c r="I47" s="10">
        <v>68.289001464843693</v>
      </c>
      <c r="J47" s="21">
        <v>88.446380615234304</v>
      </c>
      <c r="K47" s="10">
        <v>52.185001373291001</v>
      </c>
      <c r="L47" s="10">
        <v>90.121627807617102</v>
      </c>
      <c r="M47" s="10">
        <v>56.450061798095703</v>
      </c>
      <c r="N47" s="3">
        <v>0.49700000882148698</v>
      </c>
      <c r="O47" s="3">
        <v>0.61223065853118896</v>
      </c>
      <c r="P47" s="3">
        <v>0.687489032745361</v>
      </c>
      <c r="Q47" s="3">
        <v>0.59527924372658492</v>
      </c>
      <c r="R47" s="3">
        <v>0.59651583433151201</v>
      </c>
      <c r="S47" s="3">
        <v>0.59660142660140902</v>
      </c>
      <c r="T47" s="3">
        <v>0.59660142660140902</v>
      </c>
      <c r="U47">
        <v>14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">
        <v>3.7696967124938898</v>
      </c>
      <c r="AB47" s="1">
        <v>6.23988533020019</v>
      </c>
      <c r="AC47" s="1">
        <v>51.135135650634702</v>
      </c>
      <c r="AD47" s="1">
        <v>85.631629943847599</v>
      </c>
      <c r="AE47" s="1">
        <v>0.27900174260139399</v>
      </c>
      <c r="AF47" s="1">
        <v>0.28290113806724498</v>
      </c>
      <c r="AG47" s="1">
        <v>1.5155155658721899</v>
      </c>
      <c r="AH47" s="1">
        <v>2.2462463378906201</v>
      </c>
      <c r="AI47" s="3">
        <f t="shared" si="0"/>
        <v>0.12932245877839535</v>
      </c>
      <c r="AJ47" s="3">
        <f t="shared" si="1"/>
        <v>0.24901985691403103</v>
      </c>
      <c r="AK47" s="3">
        <f t="shared" si="2"/>
        <v>2.5891662132260875E-2</v>
      </c>
      <c r="AL47" s="3">
        <f t="shared" si="3"/>
        <v>1.9599277653975559E-2</v>
      </c>
      <c r="AM47" s="3">
        <f t="shared" si="4"/>
        <v>0.97032337717583694</v>
      </c>
    </row>
    <row r="48" spans="1:39" x14ac:dyDescent="0.25">
      <c r="A48" t="str" cm="1">
        <f t="array" ref="A48:D48">_xlfn.TEXTSPLIT(E48,"_")</f>
        <v>Random1000</v>
      </c>
      <c r="B48" t="str">
        <v>Point</v>
      </c>
      <c r="C48" t="str">
        <v>Oblique</v>
      </c>
      <c r="D48" t="str">
        <v>Facing</v>
      </c>
      <c r="E48" t="s">
        <v>427</v>
      </c>
      <c r="F48" s="10">
        <v>120.411697387695</v>
      </c>
      <c r="G48" s="10">
        <v>70.177421569824205</v>
      </c>
      <c r="H48" s="21">
        <v>153.51208496093699</v>
      </c>
      <c r="I48" s="10">
        <v>90.413002014160099</v>
      </c>
      <c r="J48" s="21">
        <v>125.40428161621</v>
      </c>
      <c r="K48" s="10">
        <v>73.492996215820298</v>
      </c>
      <c r="L48" s="10">
        <v>125.17404937744099</v>
      </c>
      <c r="M48" s="10">
        <v>81.473953247070298</v>
      </c>
      <c r="N48" s="3">
        <v>0.63599997758865301</v>
      </c>
      <c r="O48" s="3">
        <v>0.69206827878952004</v>
      </c>
      <c r="P48" s="3">
        <v>0.75593870878219604</v>
      </c>
      <c r="Q48" s="3">
        <v>0.63962382987901123</v>
      </c>
      <c r="R48" s="3">
        <v>0.63009941577911299</v>
      </c>
      <c r="S48" s="3">
        <v>0.62903302907943703</v>
      </c>
      <c r="T48" s="3">
        <v>0.62903302907943703</v>
      </c>
      <c r="U48">
        <v>13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">
        <v>3.92619681358337</v>
      </c>
      <c r="AB48" s="1">
        <v>6.14708995819091</v>
      </c>
      <c r="AC48" s="1">
        <v>53.910930633544901</v>
      </c>
      <c r="AD48" s="1">
        <v>85.631629943847599</v>
      </c>
      <c r="AE48" s="1">
        <v>0.26240190863609297</v>
      </c>
      <c r="AF48" s="1">
        <v>0.27500155568122803</v>
      </c>
      <c r="AG48" s="1">
        <v>1.58805668354034</v>
      </c>
      <c r="AH48" s="1">
        <v>2.2462463378906201</v>
      </c>
      <c r="AI48" s="3">
        <f t="shared" si="0"/>
        <v>4.1462618141160736E-2</v>
      </c>
      <c r="AJ48" s="3">
        <f t="shared" si="1"/>
        <v>0.78696051822646262</v>
      </c>
      <c r="AK48" s="3">
        <f t="shared" si="2"/>
        <v>-6.3503110970977838E-3</v>
      </c>
      <c r="AL48" s="3">
        <f t="shared" si="3"/>
        <v>-5.120188045045433E-3</v>
      </c>
      <c r="AM48" s="3">
        <f t="shared" si="4"/>
        <v>1.0028258385605864</v>
      </c>
    </row>
    <row r="49" spans="1:39" x14ac:dyDescent="0.25">
      <c r="A49" t="str" cm="1">
        <f t="array" ref="A49:D49">_xlfn.TEXTSPLIT(E49,"_")</f>
        <v>Random1000</v>
      </c>
      <c r="B49" t="str">
        <v>Point</v>
      </c>
      <c r="C49" t="str">
        <v>Parallel</v>
      </c>
      <c r="D49" t="str">
        <v>Facing</v>
      </c>
      <c r="E49" t="s">
        <v>418</v>
      </c>
      <c r="F49" s="10">
        <v>77.031646728515597</v>
      </c>
      <c r="G49" s="10">
        <v>69.784095764160099</v>
      </c>
      <c r="H49" s="21">
        <v>109.510330200195</v>
      </c>
      <c r="I49" s="10">
        <v>64.585998535156193</v>
      </c>
      <c r="J49" s="21">
        <v>82.599197387695298</v>
      </c>
      <c r="K49" s="10">
        <v>49.084999084472599</v>
      </c>
      <c r="L49" s="10">
        <v>85.515609741210895</v>
      </c>
      <c r="M49" s="10">
        <v>61.581672668457003</v>
      </c>
      <c r="N49" s="3">
        <v>0.56300002336501997</v>
      </c>
      <c r="O49" s="3">
        <v>0.41333258152008001</v>
      </c>
      <c r="P49" s="3">
        <v>0.70444089174270597</v>
      </c>
      <c r="Q49" s="3">
        <v>0.62380667029257197</v>
      </c>
      <c r="R49" s="3">
        <v>0.62893635034561102</v>
      </c>
      <c r="S49" s="3">
        <v>0.629616439342498</v>
      </c>
      <c r="T49" s="3">
        <v>0.629616439342498</v>
      </c>
      <c r="U49">
        <v>13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">
        <v>4.2783966064453098</v>
      </c>
      <c r="AB49" s="1">
        <v>6.1984972953796298</v>
      </c>
      <c r="AC49" s="1">
        <v>58.898899078369098</v>
      </c>
      <c r="AD49" s="1">
        <v>85.631629943847599</v>
      </c>
      <c r="AE49" s="1">
        <v>0.26740178465843201</v>
      </c>
      <c r="AF49" s="1">
        <v>0.27350160479545499</v>
      </c>
      <c r="AG49" s="1">
        <v>1.71271276473999</v>
      </c>
      <c r="AH49" s="1">
        <v>2.2462463378906201</v>
      </c>
      <c r="AI49" s="3">
        <f t="shared" si="0"/>
        <v>7.227614747483653E-2</v>
      </c>
      <c r="AJ49" s="3">
        <f t="shared" si="1"/>
        <v>0.18363928747955222</v>
      </c>
      <c r="AK49" s="3">
        <f t="shared" si="2"/>
        <v>4.8136312927183462E-2</v>
      </c>
      <c r="AL49" s="3">
        <f t="shared" si="3"/>
        <v>3.6307058133570672E-2</v>
      </c>
      <c r="AM49" s="3">
        <f t="shared" si="4"/>
        <v>0.95264155345021284</v>
      </c>
    </row>
    <row r="50" spans="1:39" x14ac:dyDescent="0.25">
      <c r="A50" t="str" cm="1">
        <f t="array" ref="A50:D50">_xlfn.TEXTSPLIT(E50,"_")</f>
        <v>Suzanne</v>
      </c>
      <c r="B50" t="str">
        <v>Point</v>
      </c>
      <c r="C50" t="str">
        <v>15</v>
      </c>
      <c r="D50" t="str">
        <v>Facing</v>
      </c>
      <c r="E50" t="s">
        <v>512</v>
      </c>
      <c r="F50" s="10">
        <v>42.038700103759702</v>
      </c>
      <c r="G50" s="10">
        <v>39.281780242919901</v>
      </c>
      <c r="H50" s="21">
        <v>52.217563629150298</v>
      </c>
      <c r="I50" s="10">
        <v>33.363998413085902</v>
      </c>
      <c r="J50" s="21">
        <v>44.680793762207003</v>
      </c>
      <c r="K50" s="10">
        <v>29.142000198364201</v>
      </c>
      <c r="L50" s="10">
        <v>46.1448364257812</v>
      </c>
      <c r="M50" s="10">
        <v>15.900426864624</v>
      </c>
      <c r="N50" s="3">
        <v>0.52600002288818304</v>
      </c>
      <c r="O50" s="3">
        <v>0.49856150150299</v>
      </c>
      <c r="P50" s="3">
        <v>0.56104916334152199</v>
      </c>
      <c r="Q50" s="3">
        <v>0.50549130959110877</v>
      </c>
      <c r="R50" s="3">
        <v>0.613289654254913</v>
      </c>
      <c r="S50" s="3">
        <v>0.622580707073211</v>
      </c>
      <c r="T50" s="3">
        <v>0.622580707073211</v>
      </c>
      <c r="U50">
        <v>14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">
        <v>5.4039936065673801</v>
      </c>
      <c r="AB50" s="1">
        <v>6.4580888748168901</v>
      </c>
      <c r="AC50" s="1">
        <v>73.789367675781193</v>
      </c>
      <c r="AD50" s="1">
        <v>89.691513061523395</v>
      </c>
      <c r="AE50" s="1">
        <v>0.35150057077407798</v>
      </c>
      <c r="AF50" s="1">
        <v>0.30560082197189298</v>
      </c>
      <c r="AG50" s="1">
        <v>2.3607923984527499</v>
      </c>
      <c r="AH50" s="1">
        <v>2.6314699649810702</v>
      </c>
      <c r="AI50" s="3">
        <f t="shared" si="0"/>
        <v>6.2849080773813154E-2</v>
      </c>
      <c r="AJ50" s="3">
        <f t="shared" si="1"/>
        <v>0.13744319849811831</v>
      </c>
      <c r="AK50" s="3">
        <f t="shared" si="2"/>
        <v>0.11259372437099031</v>
      </c>
      <c r="AL50" s="3">
        <f t="shared" si="3"/>
        <v>9.6342767783313049E-2</v>
      </c>
      <c r="AM50" s="3">
        <f t="shared" si="4"/>
        <v>0.90792431699859166</v>
      </c>
    </row>
    <row r="51" spans="1:39" x14ac:dyDescent="0.25">
      <c r="A51" t="str" cm="1">
        <f t="array" ref="A51:D51">_xlfn.TEXTSPLIT(E51,"_")</f>
        <v>Suzanne</v>
      </c>
      <c r="B51" t="str">
        <v>Point</v>
      </c>
      <c r="C51" t="str">
        <v>45</v>
      </c>
      <c r="D51" t="str">
        <v>Facing</v>
      </c>
      <c r="E51" t="s">
        <v>515</v>
      </c>
      <c r="F51" s="10">
        <v>48.225479125976499</v>
      </c>
      <c r="G51" s="10">
        <v>40.445938110351499</v>
      </c>
      <c r="H51" s="21">
        <v>53.986366271972599</v>
      </c>
      <c r="I51" s="10">
        <v>33.7239990234375</v>
      </c>
      <c r="J51" s="21">
        <v>46.179164886474602</v>
      </c>
      <c r="K51" s="10">
        <v>29.315000534057599</v>
      </c>
      <c r="L51" s="10">
        <v>51.836761474609297</v>
      </c>
      <c r="M51" s="10">
        <v>15.100968360900801</v>
      </c>
      <c r="N51" s="3">
        <v>0.48300001025199801</v>
      </c>
      <c r="O51" s="3">
        <v>0.53233289718627896</v>
      </c>
      <c r="P51" s="3">
        <v>0.57015585899353005</v>
      </c>
      <c r="Q51" s="3">
        <v>0.55714990913298601</v>
      </c>
      <c r="R51" s="3">
        <v>0.59881675243377597</v>
      </c>
      <c r="S51" s="3">
        <v>0.60911661386489802</v>
      </c>
      <c r="T51" s="3">
        <v>0.60911661386489802</v>
      </c>
      <c r="U51">
        <v>15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">
        <v>3.6852960586547798</v>
      </c>
      <c r="AB51" s="1">
        <v>6.3575887680053702</v>
      </c>
      <c r="AC51" s="1">
        <v>52.441909790038999</v>
      </c>
      <c r="AD51" s="1">
        <v>89.691513061523395</v>
      </c>
      <c r="AE51" s="1">
        <v>0.347800612449646</v>
      </c>
      <c r="AF51" s="1">
        <v>0.31450060009956299</v>
      </c>
      <c r="AG51" s="1">
        <v>1.63381743431091</v>
      </c>
      <c r="AH51" s="1">
        <v>2.6314699649810702</v>
      </c>
      <c r="AI51" s="3">
        <f t="shared" si="0"/>
        <v>4.2432222065776341E-2</v>
      </c>
      <c r="AJ51" s="3">
        <f t="shared" si="1"/>
        <v>0.14175037207644284</v>
      </c>
      <c r="AK51" s="3">
        <f t="shared" si="2"/>
        <v>3.2525384345133954E-2</v>
      </c>
      <c r="AL51" s="3">
        <f t="shared" si="3"/>
        <v>2.7821960144435109E-2</v>
      </c>
      <c r="AM51" s="3">
        <f t="shared" si="4"/>
        <v>0.62534875559482273</v>
      </c>
    </row>
    <row r="52" spans="1:39" x14ac:dyDescent="0.25">
      <c r="A52" t="str" cm="1">
        <f t="array" ref="A52:D52">_xlfn.TEXTSPLIT(E52,"_")</f>
        <v>Suzanne</v>
      </c>
      <c r="B52" t="str">
        <v>Point</v>
      </c>
      <c r="C52" t="str">
        <v>Oblique</v>
      </c>
      <c r="D52" t="str">
        <v>Facing</v>
      </c>
      <c r="E52" t="s">
        <v>514</v>
      </c>
      <c r="F52" s="10">
        <v>44.224716186523402</v>
      </c>
      <c r="G52" s="10">
        <v>38.964500427246001</v>
      </c>
      <c r="H52" s="21">
        <v>52.135219573974602</v>
      </c>
      <c r="I52" s="10">
        <v>33.097999572753899</v>
      </c>
      <c r="J52" s="21">
        <v>43.937530517578097</v>
      </c>
      <c r="K52" s="10">
        <v>28.3850002288818</v>
      </c>
      <c r="L52" s="10">
        <v>49.025169372558501</v>
      </c>
      <c r="M52" s="10">
        <v>14.8765335083007</v>
      </c>
      <c r="N52" s="3">
        <v>0.44600000977516102</v>
      </c>
      <c r="O52" s="3">
        <v>0.53579676151275601</v>
      </c>
      <c r="P52" s="3">
        <v>0.57530975341796797</v>
      </c>
      <c r="Q52" s="3">
        <v>0.53916218356453505</v>
      </c>
      <c r="R52" s="3">
        <v>0.632529556751251</v>
      </c>
      <c r="S52" s="3">
        <v>0.64037907123565596</v>
      </c>
      <c r="T52" s="3">
        <v>0.64037907123565596</v>
      </c>
      <c r="U52">
        <v>14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">
        <v>5.3305940628051696</v>
      </c>
      <c r="AB52" s="1">
        <v>6.3346934318542401</v>
      </c>
      <c r="AC52" s="1">
        <v>73.848701477050696</v>
      </c>
      <c r="AD52" s="1">
        <v>89.691513061523395</v>
      </c>
      <c r="AE52" s="1">
        <v>0.36680066585540699</v>
      </c>
      <c r="AF52" s="1">
        <v>0.31060045957565302</v>
      </c>
      <c r="AG52" s="1">
        <v>2.3575129508972101</v>
      </c>
      <c r="AH52" s="1">
        <v>2.6314699649810702</v>
      </c>
      <c r="AI52" s="3">
        <f t="shared" si="0"/>
        <v>6.4937820682457988E-3</v>
      </c>
      <c r="AJ52" s="3">
        <f t="shared" si="1"/>
        <v>0.12762976647468305</v>
      </c>
      <c r="AK52" s="3">
        <f t="shared" si="2"/>
        <v>6.8765909935439518E-2</v>
      </c>
      <c r="AL52" s="3">
        <f t="shared" si="3"/>
        <v>5.7895424248376071E-2</v>
      </c>
      <c r="AM52" s="3">
        <f t="shared" si="4"/>
        <v>0.65800911535327467</v>
      </c>
    </row>
    <row r="53" spans="1:39" x14ac:dyDescent="0.25">
      <c r="A53" t="str" cm="1">
        <f t="array" ref="A53:D53">_xlfn.TEXTSPLIT(E53,"_")</f>
        <v>Suzanne</v>
      </c>
      <c r="B53" t="str">
        <v>Point</v>
      </c>
      <c r="C53" t="str">
        <v>Parallel</v>
      </c>
      <c r="D53" t="str">
        <v>Facing</v>
      </c>
      <c r="E53" t="s">
        <v>513</v>
      </c>
      <c r="F53" s="10">
        <v>45.214832305908203</v>
      </c>
      <c r="G53" s="10">
        <v>40.509986877441399</v>
      </c>
      <c r="H53" s="21">
        <v>51.997581481933501</v>
      </c>
      <c r="I53" s="10">
        <v>33.423999786376903</v>
      </c>
      <c r="J53" s="21">
        <v>44.033203125</v>
      </c>
      <c r="K53" s="10">
        <v>28.913999557495099</v>
      </c>
      <c r="L53" s="10">
        <v>49.623207092285099</v>
      </c>
      <c r="M53" s="10">
        <v>18.695775985717699</v>
      </c>
      <c r="N53" s="3">
        <v>0.57400000095367398</v>
      </c>
      <c r="O53" s="3">
        <v>0.38417217135429299</v>
      </c>
      <c r="P53" s="3">
        <v>0.493155807256698</v>
      </c>
      <c r="Q53" s="3">
        <v>0.50145296595596645</v>
      </c>
      <c r="R53" s="3">
        <v>0.60641306638717596</v>
      </c>
      <c r="S53" s="3">
        <v>0.612912356853485</v>
      </c>
      <c r="T53" s="3">
        <v>0.612912356853485</v>
      </c>
      <c r="U53">
        <v>13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">
        <v>5.2409901618957502</v>
      </c>
      <c r="AB53" s="1">
        <v>6.3640904426574698</v>
      </c>
      <c r="AC53" s="1">
        <v>74.439834594726506</v>
      </c>
      <c r="AD53" s="1">
        <v>89.691513061523395</v>
      </c>
      <c r="AE53" s="1">
        <v>0.34000074863433799</v>
      </c>
      <c r="AF53" s="1">
        <v>0.31120064854621798</v>
      </c>
      <c r="AG53" s="1">
        <v>2.3807053565978999</v>
      </c>
      <c r="AH53" s="1">
        <v>2.6314699649810702</v>
      </c>
      <c r="AI53" s="3">
        <f t="shared" si="0"/>
        <v>2.6133662797059632E-2</v>
      </c>
      <c r="AJ53" s="3">
        <f t="shared" si="1"/>
        <v>8.6971547490689444E-2</v>
      </c>
      <c r="AK53" s="3">
        <f t="shared" si="2"/>
        <v>0.11037118471390553</v>
      </c>
      <c r="AL53" s="3">
        <f t="shared" si="3"/>
        <v>9.3466117383401909E-2</v>
      </c>
      <c r="AM53" s="3">
        <f t="shared" si="4"/>
        <v>0.70100176790974178</v>
      </c>
    </row>
    <row r="54" spans="1:39" x14ac:dyDescent="0.25">
      <c r="A54" t="str" cm="1">
        <f t="array" ref="A54:D54">_xlfn.TEXTSPLIT(E54,"_")</f>
        <v>Wood</v>
      </c>
      <c r="B54" t="str">
        <v>Point</v>
      </c>
      <c r="C54" t="str">
        <v>15</v>
      </c>
      <c r="D54" t="str">
        <v>Facing</v>
      </c>
      <c r="E54" t="s">
        <v>425</v>
      </c>
      <c r="F54" s="10">
        <v>76.966140747070298</v>
      </c>
      <c r="G54" s="10">
        <v>83.931198120117102</v>
      </c>
      <c r="H54" s="21">
        <v>88.759117126464801</v>
      </c>
      <c r="I54" s="10">
        <v>56.743999481201101</v>
      </c>
      <c r="J54" s="21">
        <v>76.752021789550696</v>
      </c>
      <c r="K54" s="10">
        <v>49.7239990234375</v>
      </c>
      <c r="L54" s="10">
        <v>104.54278564453099</v>
      </c>
      <c r="M54" s="10">
        <v>26.564596176147401</v>
      </c>
      <c r="N54" s="3">
        <v>0.54799997806548995</v>
      </c>
      <c r="O54" s="3">
        <v>0.69670385122299106</v>
      </c>
      <c r="P54" s="3">
        <v>0.71852976083755404</v>
      </c>
      <c r="Q54" s="3">
        <v>0.69035282872593351</v>
      </c>
      <c r="R54" s="3">
        <v>0.78231275081634499</v>
      </c>
      <c r="S54" s="3">
        <v>0.81064027547836304</v>
      </c>
      <c r="T54" s="3">
        <v>0.82021874189376798</v>
      </c>
      <c r="U54">
        <v>26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">
        <v>35.0494384765625</v>
      </c>
      <c r="AB54" s="1">
        <v>34.868598937988203</v>
      </c>
      <c r="AC54" s="1">
        <v>69.6806640625</v>
      </c>
      <c r="AD54" s="1">
        <v>68.403999328613196</v>
      </c>
      <c r="AE54" s="1">
        <v>2.7920973300933798</v>
      </c>
      <c r="AF54" s="1">
        <v>2.95352959632873</v>
      </c>
      <c r="AG54" s="1">
        <v>2.5485146045684801</v>
      </c>
      <c r="AH54" s="1">
        <v>2.2891142368316602</v>
      </c>
      <c r="AI54" s="3">
        <f t="shared" si="0"/>
        <v>2.7819890076501296E-3</v>
      </c>
      <c r="AJ54" s="3">
        <f t="shared" si="1"/>
        <v>8.5536445223765495E-2</v>
      </c>
      <c r="AK54" s="3">
        <f t="shared" si="2"/>
        <v>0.35472211296156247</v>
      </c>
      <c r="AL54" s="3">
        <f t="shared" si="3"/>
        <v>0.3067380618686712</v>
      </c>
      <c r="AM54" s="3">
        <f t="shared" si="4"/>
        <v>-4.6157964182940658E-2</v>
      </c>
    </row>
    <row r="55" spans="1:39" x14ac:dyDescent="0.25">
      <c r="A55" t="str" cm="1">
        <f t="array" ref="A55:D55">_xlfn.TEXTSPLIT(E55,"_")</f>
        <v>Wood</v>
      </c>
      <c r="B55" t="str">
        <v>Point</v>
      </c>
      <c r="C55" t="str">
        <v>45</v>
      </c>
      <c r="D55" t="str">
        <v>Facing</v>
      </c>
      <c r="E55" t="s">
        <v>421</v>
      </c>
      <c r="F55" s="10">
        <v>38.355266571044901</v>
      </c>
      <c r="G55" s="10">
        <v>91.671226501464801</v>
      </c>
      <c r="H55" s="21">
        <v>54.941997528076101</v>
      </c>
      <c r="I55" s="10">
        <v>35.569000244140597</v>
      </c>
      <c r="J55" s="21">
        <v>49.058261871337798</v>
      </c>
      <c r="K55" s="10">
        <v>32.244998931884702</v>
      </c>
      <c r="L55" s="10">
        <v>48.905609130859297</v>
      </c>
      <c r="M55" s="10">
        <v>8.3796625137329102</v>
      </c>
      <c r="N55" s="3">
        <v>0.29199999570846502</v>
      </c>
      <c r="O55" s="3">
        <v>0.78002321720123202</v>
      </c>
      <c r="P55" s="3">
        <v>0.781788289546966</v>
      </c>
      <c r="Q55" s="3">
        <v>0.76284493870075409</v>
      </c>
      <c r="R55" s="3">
        <v>0.79884970188140803</v>
      </c>
      <c r="S55" s="3">
        <v>0.84866464138030995</v>
      </c>
      <c r="T55" s="3">
        <v>0.85764628648757901</v>
      </c>
      <c r="U55">
        <v>25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">
        <v>26.850627899169901</v>
      </c>
      <c r="AB55" s="1">
        <v>33.81103515625</v>
      </c>
      <c r="AC55" s="1">
        <v>55.450962066650298</v>
      </c>
      <c r="AD55" s="1">
        <v>68.403999328613196</v>
      </c>
      <c r="AE55" s="1">
        <v>2.75299644470214</v>
      </c>
      <c r="AF55" s="1">
        <v>2.86113286018371</v>
      </c>
      <c r="AG55" s="1">
        <v>1.9625451564788801</v>
      </c>
      <c r="AH55" s="1">
        <v>2.2891142368316602</v>
      </c>
      <c r="AI55" s="3">
        <f t="shared" si="0"/>
        <v>0.27904890924087039</v>
      </c>
      <c r="AJ55" s="3">
        <f t="shared" si="1"/>
        <v>0.46484558193890968</v>
      </c>
      <c r="AK55" s="3">
        <f t="shared" si="2"/>
        <v>0.2101240955810712</v>
      </c>
      <c r="AL55" s="3">
        <f t="shared" si="3"/>
        <v>0.18743403587448718</v>
      </c>
      <c r="AM55" s="3">
        <f t="shared" si="4"/>
        <v>1.0182170511316331</v>
      </c>
    </row>
    <row r="56" spans="1:39" x14ac:dyDescent="0.25">
      <c r="A56" t="str" cm="1">
        <f t="array" ref="A56:D56">_xlfn.TEXTSPLIT(E56,"_")</f>
        <v>Wood</v>
      </c>
      <c r="B56" t="str">
        <v>Point</v>
      </c>
      <c r="C56" t="str">
        <v>Oblique</v>
      </c>
      <c r="D56" t="str">
        <v>Facing</v>
      </c>
      <c r="E56" t="s">
        <v>446</v>
      </c>
      <c r="F56" s="10">
        <v>68.541168212890597</v>
      </c>
      <c r="G56" s="10">
        <v>80.675376892089801</v>
      </c>
      <c r="H56" s="21">
        <v>93.441947937011705</v>
      </c>
      <c r="I56" s="10">
        <v>60.137001037597599</v>
      </c>
      <c r="J56" s="21">
        <v>83.048728942871094</v>
      </c>
      <c r="K56" s="10">
        <v>53.963001251220703</v>
      </c>
      <c r="L56" s="10">
        <v>87.014053344726506</v>
      </c>
      <c r="M56" s="10">
        <v>23.389886856079102</v>
      </c>
      <c r="N56" s="3">
        <v>0.54500001668929998</v>
      </c>
      <c r="O56" s="3">
        <v>0.722453713417053</v>
      </c>
      <c r="P56" s="3">
        <v>0.807708740234375</v>
      </c>
      <c r="Q56" s="3">
        <v>0.685866574730566</v>
      </c>
      <c r="R56" s="3">
        <v>0.77466803789138705</v>
      </c>
      <c r="S56" s="3">
        <v>0.81824702024459794</v>
      </c>
      <c r="T56" s="3">
        <v>0.82493293285369795</v>
      </c>
      <c r="U56">
        <v>26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">
        <v>37.006004333496001</v>
      </c>
      <c r="AB56" s="1">
        <v>34.208198547363203</v>
      </c>
      <c r="AC56" s="1">
        <v>73.238082885742102</v>
      </c>
      <c r="AD56" s="1">
        <v>68.403999328613196</v>
      </c>
      <c r="AE56" s="1">
        <v>2.72519850730896</v>
      </c>
      <c r="AF56" s="1">
        <v>2.91223120689392</v>
      </c>
      <c r="AG56" s="1">
        <v>2.5610146522521902</v>
      </c>
      <c r="AH56" s="1">
        <v>2.2891142368316602</v>
      </c>
      <c r="AI56" s="3">
        <f t="shared" si="0"/>
        <v>0.21166199976223993</v>
      </c>
      <c r="AJ56" s="3">
        <f t="shared" si="1"/>
        <v>2.9418543082306927E-2</v>
      </c>
      <c r="AK56" s="3">
        <f t="shared" si="2"/>
        <v>0.27242297753414307</v>
      </c>
      <c r="AL56" s="3">
        <f t="shared" si="3"/>
        <v>0.24139655507031432</v>
      </c>
      <c r="AM56" s="3">
        <f t="shared" si="4"/>
        <v>0.83046842311574443</v>
      </c>
    </row>
    <row r="57" spans="1:39" x14ac:dyDescent="0.25">
      <c r="A57" t="str" cm="1">
        <f t="array" ref="A57:D57">_xlfn.TEXTSPLIT(E57,"_")</f>
        <v>Wood</v>
      </c>
      <c r="B57" t="str">
        <v>Point</v>
      </c>
      <c r="C57" t="str">
        <v>Parallel</v>
      </c>
      <c r="D57" t="str">
        <v>Facing</v>
      </c>
      <c r="E57" t="s">
        <v>404</v>
      </c>
      <c r="F57" s="10">
        <v>71.101890563964801</v>
      </c>
      <c r="G57" s="10">
        <v>82.829681396484304</v>
      </c>
      <c r="H57" s="21">
        <v>91.6112060546875</v>
      </c>
      <c r="I57" s="10">
        <v>58.658000946044901</v>
      </c>
      <c r="J57" s="21">
        <v>80.606414794921804</v>
      </c>
      <c r="K57" s="10">
        <v>52.285999298095703</v>
      </c>
      <c r="L57" s="10">
        <v>100.05767822265599</v>
      </c>
      <c r="M57" s="10">
        <v>26.581630706787099</v>
      </c>
      <c r="N57" s="3">
        <v>0.58600002527236905</v>
      </c>
      <c r="O57" s="3">
        <v>0.65230196714401201</v>
      </c>
      <c r="P57" s="3">
        <v>0.67072588205337502</v>
      </c>
      <c r="Q57" s="3">
        <v>0.67834190980939191</v>
      </c>
      <c r="R57" s="3">
        <v>0.75956392288207997</v>
      </c>
      <c r="S57" s="3">
        <v>0.79050320386886597</v>
      </c>
      <c r="T57" s="3">
        <v>0.79384976625442505</v>
      </c>
      <c r="U57">
        <v>25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">
        <v>33.424873352050703</v>
      </c>
      <c r="AB57" s="1">
        <v>34.183418273925703</v>
      </c>
      <c r="AC57" s="1">
        <v>67.427253723144503</v>
      </c>
      <c r="AD57" s="1">
        <v>68.403999328613196</v>
      </c>
      <c r="AE57" s="1">
        <v>2.7430059909820499</v>
      </c>
      <c r="AF57" s="1">
        <v>2.8818380832672101</v>
      </c>
      <c r="AG57" s="1">
        <v>2.5638122558593701</v>
      </c>
      <c r="AH57" s="1">
        <v>2.2891142368316602</v>
      </c>
      <c r="AI57" s="3">
        <f t="shared" si="0"/>
        <v>0.13367470478730137</v>
      </c>
      <c r="AJ57" s="3">
        <f t="shared" si="1"/>
        <v>2.684142404122378E-2</v>
      </c>
      <c r="AK57" s="3">
        <f t="shared" si="2"/>
        <v>0.35213649585375695</v>
      </c>
      <c r="AL57" s="3">
        <f t="shared" si="3"/>
        <v>0.30983661768017012</v>
      </c>
      <c r="AM57" s="3">
        <f t="shared" si="4"/>
        <v>0.26824416295996112</v>
      </c>
    </row>
    <row r="58" spans="1:39" x14ac:dyDescent="0.25">
      <c r="A58" t="str" cm="1">
        <f t="array" ref="A58:D58">_xlfn.TEXTSPLIT(E58,"_")</f>
        <v>Cottage</v>
      </c>
      <c r="B58" t="str">
        <v>Plane</v>
      </c>
      <c r="C58" t="str">
        <v>15</v>
      </c>
      <c r="D58" t="str">
        <v>Full</v>
      </c>
      <c r="E58" t="s">
        <v>606</v>
      </c>
      <c r="F58" s="10">
        <v>106.90013885498</v>
      </c>
      <c r="G58" s="10">
        <v>82.322021484375</v>
      </c>
      <c r="H58" s="21">
        <v>113.920372009277</v>
      </c>
      <c r="I58" s="10">
        <v>74.974998474121094</v>
      </c>
      <c r="J58" s="21">
        <v>106.99674987792901</v>
      </c>
      <c r="K58" s="10">
        <v>70.202003479003906</v>
      </c>
      <c r="L58" s="10">
        <v>115.60099029541</v>
      </c>
      <c r="M58" s="10">
        <v>63.519248962402301</v>
      </c>
      <c r="N58" s="3">
        <v>0.89200001955032304</v>
      </c>
      <c r="O58" s="3">
        <v>0.65323835611343295</v>
      </c>
      <c r="P58" s="3">
        <v>0.72667115926742498</v>
      </c>
      <c r="Q58" s="3">
        <v>0.79331472725945928</v>
      </c>
      <c r="R58" s="3">
        <v>0.78041964769363403</v>
      </c>
      <c r="S58" s="3">
        <v>0.79450082778930597</v>
      </c>
      <c r="T58" s="3">
        <v>0.80051803588867099</v>
      </c>
      <c r="U58">
        <v>23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">
        <v>360.91998291015602</v>
      </c>
      <c r="AB58" s="1">
        <v>19.570743560791001</v>
      </c>
      <c r="AC58" s="1">
        <v>65.0565185546875</v>
      </c>
      <c r="AD58" s="1">
        <v>65.592300415039006</v>
      </c>
      <c r="AE58" s="1">
        <v>1.21888279914855</v>
      </c>
      <c r="AF58" s="1">
        <v>1.8455839157104399</v>
      </c>
      <c r="AG58" s="1">
        <v>2.3777337074279701</v>
      </c>
      <c r="AH58" s="1">
        <v>2.14588403701782</v>
      </c>
      <c r="AI58" s="3">
        <f t="shared" si="0"/>
        <v>9.0375021009156441E-4</v>
      </c>
      <c r="AJ58" s="3">
        <f t="shared" si="1"/>
        <v>0.29973423816174571</v>
      </c>
      <c r="AK58" s="3">
        <f t="shared" si="2"/>
        <v>-2.0703668310049845E-2</v>
      </c>
      <c r="AL58" s="3">
        <f t="shared" si="3"/>
        <v>5.2421109324534186E-3</v>
      </c>
      <c r="AM58" s="3">
        <f t="shared" si="4"/>
        <v>0.86454121297035569</v>
      </c>
    </row>
    <row r="59" spans="1:39" x14ac:dyDescent="0.25">
      <c r="A59" t="str" cm="1">
        <f t="array" ref="A59:D59">_xlfn.TEXTSPLIT(E59,"_")</f>
        <v>Cottage</v>
      </c>
      <c r="B59" t="str">
        <v>Plane</v>
      </c>
      <c r="C59" t="str">
        <v>45</v>
      </c>
      <c r="D59" t="str">
        <v>Full</v>
      </c>
      <c r="E59" t="s">
        <v>610</v>
      </c>
      <c r="F59" s="10">
        <v>185.48442077636699</v>
      </c>
      <c r="G59" s="10">
        <v>261.80352783203102</v>
      </c>
      <c r="H59" s="21">
        <v>194.26193237304599</v>
      </c>
      <c r="I59" s="10">
        <v>111.94100189208901</v>
      </c>
      <c r="J59" s="21">
        <v>188.58198547363199</v>
      </c>
      <c r="K59" s="10">
        <v>108.18699645996</v>
      </c>
      <c r="L59" s="10">
        <v>104.245880126953</v>
      </c>
      <c r="M59" s="10">
        <v>46.1788520812988</v>
      </c>
      <c r="N59" s="3">
        <v>0.87699997425079301</v>
      </c>
      <c r="O59" s="3">
        <v>0.83771717548370295</v>
      </c>
      <c r="P59" s="3">
        <v>0.86381500959396296</v>
      </c>
      <c r="Q59" s="3">
        <v>0.80234785400185049</v>
      </c>
      <c r="R59" s="3">
        <v>0.84856045246124201</v>
      </c>
      <c r="S59" s="3">
        <v>0.85183513164520197</v>
      </c>
      <c r="T59" s="3">
        <v>0.85090464353561401</v>
      </c>
      <c r="U59">
        <v>38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">
        <v>118.599647521972</v>
      </c>
      <c r="AB59" s="1">
        <v>19.581922531127901</v>
      </c>
      <c r="AC59" s="1">
        <v>44.553115844726499</v>
      </c>
      <c r="AD59" s="1">
        <v>65.592300415039006</v>
      </c>
      <c r="AE59" s="1">
        <v>1.5624792575836099</v>
      </c>
      <c r="AF59" s="1">
        <v>1.8526846170425399</v>
      </c>
      <c r="AG59" s="1">
        <v>1.7557406425476001</v>
      </c>
      <c r="AH59" s="1">
        <v>2.14588403701782</v>
      </c>
      <c r="AI59" s="3">
        <f t="shared" si="0"/>
        <v>1.669986451853895E-2</v>
      </c>
      <c r="AJ59" s="3">
        <f t="shared" si="1"/>
        <v>0.27968126695900297</v>
      </c>
      <c r="AK59" s="3">
        <f t="shared" si="2"/>
        <v>-0.47919116485119945</v>
      </c>
      <c r="AL59" s="3">
        <f t="shared" si="3"/>
        <v>-0.45857628729533556</v>
      </c>
      <c r="AM59" s="3">
        <f t="shared" si="4"/>
        <v>2.8262928060273902</v>
      </c>
    </row>
    <row r="60" spans="1:39" x14ac:dyDescent="0.25">
      <c r="A60" t="str" cm="1">
        <f t="array" ref="A60:D60">_xlfn.TEXTSPLIT(E60,"_")</f>
        <v>Cottage</v>
      </c>
      <c r="B60" t="str">
        <v>Plane</v>
      </c>
      <c r="C60" t="str">
        <v>Oblique</v>
      </c>
      <c r="D60" t="str">
        <v>Full</v>
      </c>
      <c r="E60" t="s">
        <v>601</v>
      </c>
      <c r="F60" s="10">
        <v>173.95071411132801</v>
      </c>
      <c r="G60" s="10">
        <v>124.53440093994099</v>
      </c>
      <c r="H60" s="21">
        <v>179.424057006835</v>
      </c>
      <c r="I60" s="10">
        <v>103.331001281738</v>
      </c>
      <c r="J60" s="21">
        <v>175.96846008300699</v>
      </c>
      <c r="K60" s="10">
        <v>101.056999206542</v>
      </c>
      <c r="L60" s="10">
        <v>98.519073486328097</v>
      </c>
      <c r="M60" s="10">
        <v>37.973628997802699</v>
      </c>
      <c r="N60" s="3">
        <v>0.90899997949600198</v>
      </c>
      <c r="O60" s="3">
        <v>0.84871947765350297</v>
      </c>
      <c r="P60" s="3">
        <v>0.89683145284652699</v>
      </c>
      <c r="Q60" s="3">
        <v>0.8608099203427767</v>
      </c>
      <c r="R60" s="3">
        <v>0.86139458417892401</v>
      </c>
      <c r="S60" s="3">
        <v>0.86553186178207397</v>
      </c>
      <c r="T60" s="3">
        <v>0.86716181039810103</v>
      </c>
      <c r="U60">
        <v>34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">
        <v>140.57318115234301</v>
      </c>
      <c r="AB60" s="1">
        <v>19.7266445159912</v>
      </c>
      <c r="AC60" s="1">
        <v>44.610954284667898</v>
      </c>
      <c r="AD60" s="1">
        <v>65.592300415039006</v>
      </c>
      <c r="AE60" s="1">
        <v>1.4686810970306301</v>
      </c>
      <c r="AF60" s="1">
        <v>1.8904850482940601</v>
      </c>
      <c r="AG60" s="1">
        <v>1.6996047496795601</v>
      </c>
      <c r="AH60" s="1">
        <v>2.14588403701782</v>
      </c>
      <c r="AI60" s="3">
        <f t="shared" si="0"/>
        <v>1.1599526808424739E-2</v>
      </c>
      <c r="AJ60" s="3">
        <f t="shared" si="1"/>
        <v>0.41301085286362776</v>
      </c>
      <c r="AK60" s="3">
        <f t="shared" si="2"/>
        <v>-0.44663561004343338</v>
      </c>
      <c r="AL60" s="3">
        <f t="shared" si="3"/>
        <v>-0.43709740035811612</v>
      </c>
      <c r="AM60" s="3">
        <f t="shared" si="4"/>
        <v>3.0395571516528066</v>
      </c>
    </row>
    <row r="61" spans="1:39" x14ac:dyDescent="0.25">
      <c r="A61" t="str" cm="1">
        <f t="array" ref="A61:D61">_xlfn.TEXTSPLIT(E61,"_")</f>
        <v>Cottage</v>
      </c>
      <c r="B61" t="str">
        <v>Plane</v>
      </c>
      <c r="C61" t="str">
        <v>Parallel</v>
      </c>
      <c r="D61" t="str">
        <v>Full</v>
      </c>
      <c r="E61" t="s">
        <v>602</v>
      </c>
      <c r="F61" s="10">
        <v>70.985786437988196</v>
      </c>
      <c r="G61" s="10">
        <v>93.841255187988196</v>
      </c>
      <c r="H61" s="21">
        <v>88.575523376464801</v>
      </c>
      <c r="I61" s="10">
        <v>61.889999389648402</v>
      </c>
      <c r="J61" s="21">
        <v>70.717308044433594</v>
      </c>
      <c r="K61" s="10">
        <v>49.939998626708899</v>
      </c>
      <c r="L61" s="10">
        <v>97.650032043457003</v>
      </c>
      <c r="M61" s="10">
        <v>69.759368896484304</v>
      </c>
      <c r="N61" s="3">
        <v>0.74400001764297397</v>
      </c>
      <c r="O61" s="3">
        <v>0.64518010616302401</v>
      </c>
      <c r="P61" s="3">
        <v>0.72274303436279297</v>
      </c>
      <c r="Q61" s="3">
        <v>0.79628133796411327</v>
      </c>
      <c r="R61" s="3">
        <v>0.83918851613998402</v>
      </c>
      <c r="S61" s="3">
        <v>0.85782486200332597</v>
      </c>
      <c r="T61" s="3">
        <v>0.85930526256561202</v>
      </c>
      <c r="U61">
        <v>26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">
        <v>168.48728942871</v>
      </c>
      <c r="AB61" s="1">
        <v>19.652553558349599</v>
      </c>
      <c r="AC61" s="1">
        <v>64.971427917480398</v>
      </c>
      <c r="AD61" s="1">
        <v>65.592300415039006</v>
      </c>
      <c r="AE61" s="1">
        <v>0.73459851741790705</v>
      </c>
      <c r="AF61" s="1">
        <v>1.8730839490890501</v>
      </c>
      <c r="AG61" s="1">
        <v>2.41283655166625</v>
      </c>
      <c r="AH61" s="1">
        <v>2.14588403701782</v>
      </c>
      <c r="AI61" s="3">
        <f t="shared" si="0"/>
        <v>3.7821429757510646E-3</v>
      </c>
      <c r="AJ61" s="3">
        <f t="shared" si="1"/>
        <v>0.24641557806565334</v>
      </c>
      <c r="AK61" s="3">
        <f t="shared" si="2"/>
        <v>0.1816856489963003</v>
      </c>
      <c r="AL61" s="3">
        <f t="shared" si="3"/>
        <v>0.10164395146123074</v>
      </c>
      <c r="AM61" s="3">
        <f t="shared" si="4"/>
        <v>0.6139196150270686</v>
      </c>
    </row>
    <row r="62" spans="1:39" x14ac:dyDescent="0.25">
      <c r="A62" t="str" cm="1">
        <f t="array" ref="A62:D62">_xlfn.TEXTSPLIT(E62,"_")</f>
        <v>CottageWalls</v>
      </c>
      <c r="B62" t="str">
        <v>Plane</v>
      </c>
      <c r="C62" t="str">
        <v>15</v>
      </c>
      <c r="D62" t="str">
        <v>Full</v>
      </c>
      <c r="E62" t="s">
        <v>615</v>
      </c>
      <c r="F62" s="10">
        <v>135.38517761230401</v>
      </c>
      <c r="G62" s="10">
        <v>88.174041748046804</v>
      </c>
      <c r="H62" s="21">
        <v>135.72932434082</v>
      </c>
      <c r="I62" s="10">
        <v>87.786003112792898</v>
      </c>
      <c r="J62" s="21">
        <v>135.72932434082</v>
      </c>
      <c r="K62" s="10">
        <v>87.786003112792898</v>
      </c>
      <c r="L62" s="10">
        <v>147.76045227050699</v>
      </c>
      <c r="M62" s="10">
        <v>135.72932434082</v>
      </c>
      <c r="N62" s="3">
        <v>1</v>
      </c>
      <c r="O62" s="3">
        <v>0.58389014005661</v>
      </c>
      <c r="P62" s="3">
        <v>0.61728388071060103</v>
      </c>
      <c r="Q62" s="3">
        <v>0.62612636775958064</v>
      </c>
      <c r="R62" s="3">
        <v>0.68890988826751698</v>
      </c>
      <c r="S62" s="3">
        <v>0.72064441442489602</v>
      </c>
      <c r="T62" s="3">
        <v>0.73704636096954301</v>
      </c>
      <c r="U62">
        <v>36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">
        <v>411.165283203125</v>
      </c>
      <c r="AB62" s="1">
        <v>28.546489715576101</v>
      </c>
      <c r="AC62" s="1">
        <v>66.598587036132798</v>
      </c>
      <c r="AD62" s="1">
        <v>69.254341125488196</v>
      </c>
      <c r="AE62" s="1">
        <v>1.42779028415679</v>
      </c>
      <c r="AF62" s="1">
        <v>2.4278869628906201</v>
      </c>
      <c r="AG62" s="1">
        <v>2.3870654106140101</v>
      </c>
      <c r="AH62" s="1">
        <v>2.1939425468444802</v>
      </c>
      <c r="AI62" s="3">
        <f t="shared" si="0"/>
        <v>2.5419823246937037E-3</v>
      </c>
      <c r="AJ62" s="3">
        <f t="shared" si="1"/>
        <v>0.53933427174247262</v>
      </c>
      <c r="AK62" s="3">
        <f t="shared" si="2"/>
        <v>5.3095746370746814E-2</v>
      </c>
      <c r="AL62" s="3">
        <f t="shared" si="3"/>
        <v>5.3095746370746814E-2</v>
      </c>
      <c r="AM62" s="3">
        <f t="shared" si="4"/>
        <v>0.91135940602285392</v>
      </c>
    </row>
    <row r="63" spans="1:39" x14ac:dyDescent="0.25">
      <c r="A63" t="str" cm="1">
        <f t="array" ref="A63:D63">_xlfn.TEXTSPLIT(E63,"_")</f>
        <v>CottageWalls</v>
      </c>
      <c r="B63" t="str">
        <v>Plane</v>
      </c>
      <c r="C63" t="str">
        <v>45</v>
      </c>
      <c r="D63" t="str">
        <v>Full</v>
      </c>
      <c r="E63" t="s">
        <v>619</v>
      </c>
      <c r="F63" s="10">
        <v>242.60435485839801</v>
      </c>
      <c r="G63" s="10">
        <v>211.01736450195301</v>
      </c>
      <c r="H63" s="21">
        <v>242.30656433105401</v>
      </c>
      <c r="I63" s="10">
        <v>138.02799987792901</v>
      </c>
      <c r="J63" s="21">
        <v>242.30656433105401</v>
      </c>
      <c r="K63" s="10">
        <v>138.02799987792901</v>
      </c>
      <c r="L63" s="10">
        <v>151.47834777832</v>
      </c>
      <c r="M63" s="10">
        <v>242.30656433105401</v>
      </c>
      <c r="N63" s="3">
        <v>1</v>
      </c>
      <c r="O63" s="3">
        <v>0.64568245410919101</v>
      </c>
      <c r="P63" s="3">
        <v>0.67104238271713201</v>
      </c>
      <c r="Q63" s="3">
        <v>0.71788061128702052</v>
      </c>
      <c r="R63" s="3">
        <v>0.73375654220580999</v>
      </c>
      <c r="S63" s="3">
        <v>0.74689042568206698</v>
      </c>
      <c r="T63" s="3">
        <v>0.78350329399108798</v>
      </c>
      <c r="U63">
        <v>43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">
        <v>132.722076416015</v>
      </c>
      <c r="AB63" s="1">
        <v>28.347694396972599</v>
      </c>
      <c r="AC63" s="1">
        <v>46.634288787841797</v>
      </c>
      <c r="AD63" s="1">
        <v>69.254341125488196</v>
      </c>
      <c r="AE63" s="1">
        <v>1.9203726053237899</v>
      </c>
      <c r="AF63" s="1">
        <v>2.4112873077392498</v>
      </c>
      <c r="AG63" s="1">
        <v>1.7741801738739</v>
      </c>
      <c r="AH63" s="1">
        <v>2.1939425468444802</v>
      </c>
      <c r="AI63" s="3">
        <f t="shared" si="0"/>
        <v>1.2274739565900149E-3</v>
      </c>
      <c r="AJ63" s="3">
        <f t="shared" si="1"/>
        <v>0.14827784387768433</v>
      </c>
      <c r="AK63" s="3">
        <f t="shared" si="2"/>
        <v>-0.3865171375236825</v>
      </c>
      <c r="AL63" s="3">
        <f t="shared" si="3"/>
        <v>-0.3865171375236825</v>
      </c>
      <c r="AM63" s="3">
        <f t="shared" si="4"/>
        <v>1.3748483529676025</v>
      </c>
    </row>
    <row r="64" spans="1:39" x14ac:dyDescent="0.25">
      <c r="A64" t="str" cm="1">
        <f t="array" ref="A64:D64">_xlfn.TEXTSPLIT(E64,"_")</f>
        <v>CottageWalls</v>
      </c>
      <c r="B64" t="str">
        <v>Plane</v>
      </c>
      <c r="C64" t="str">
        <v>Oblique</v>
      </c>
      <c r="D64" t="str">
        <v>Full</v>
      </c>
      <c r="E64" t="s">
        <v>590</v>
      </c>
      <c r="F64" s="10">
        <v>306.05035400390602</v>
      </c>
      <c r="G64" s="10">
        <v>138.43913269042901</v>
      </c>
      <c r="H64" s="21">
        <v>309.26373291015602</v>
      </c>
      <c r="I64" s="10">
        <v>170.57600402832</v>
      </c>
      <c r="J64" s="21">
        <v>309.26373291015602</v>
      </c>
      <c r="K64" s="10">
        <v>170.57600402832</v>
      </c>
      <c r="L64" s="10">
        <v>137.97196960449199</v>
      </c>
      <c r="M64" s="10">
        <v>309.26373291015602</v>
      </c>
      <c r="N64" s="3">
        <v>1</v>
      </c>
      <c r="O64" s="3">
        <v>0.75078892707824696</v>
      </c>
      <c r="P64" s="3">
        <v>0.85950380563735895</v>
      </c>
      <c r="Q64" s="3">
        <v>0.81479583796363175</v>
      </c>
      <c r="R64" s="3">
        <v>0.85591870546340898</v>
      </c>
      <c r="S64" s="3">
        <v>0.84494984149932795</v>
      </c>
      <c r="T64" s="3">
        <v>0.82380229234695401</v>
      </c>
      <c r="U64">
        <v>50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">
        <v>137.35987854003901</v>
      </c>
      <c r="AB64" s="1">
        <v>28.489566802978501</v>
      </c>
      <c r="AC64" s="1">
        <v>46.343231201171797</v>
      </c>
      <c r="AD64" s="1">
        <v>69.254341125488196</v>
      </c>
      <c r="AE64" s="1">
        <v>1.78437423706054</v>
      </c>
      <c r="AF64" s="1">
        <v>2.4322869777679399</v>
      </c>
      <c r="AG64" s="1">
        <v>1.7453749179839999</v>
      </c>
      <c r="AH64" s="1">
        <v>2.1939425468444802</v>
      </c>
      <c r="AI64" s="3">
        <f t="shared" si="0"/>
        <v>1.049951050280108E-2</v>
      </c>
      <c r="AJ64" s="3">
        <f t="shared" si="1"/>
        <v>1.2339328981619442</v>
      </c>
      <c r="AK64" s="3">
        <f t="shared" si="2"/>
        <v>-0.59376579467402435</v>
      </c>
      <c r="AL64" s="3">
        <f t="shared" si="3"/>
        <v>-0.59376579467402435</v>
      </c>
      <c r="AM64" s="3">
        <f t="shared" si="4"/>
        <v>1.5538695458850518</v>
      </c>
    </row>
    <row r="65" spans="1:39" x14ac:dyDescent="0.25">
      <c r="A65" t="str" cm="1">
        <f t="array" ref="A65:D65">_xlfn.TEXTSPLIT(E65,"_")</f>
        <v>CottageWalls</v>
      </c>
      <c r="B65" t="str">
        <v>Plane</v>
      </c>
      <c r="C65" t="str">
        <v>Parallel</v>
      </c>
      <c r="D65" t="str">
        <v>Full</v>
      </c>
      <c r="E65" t="s">
        <v>612</v>
      </c>
      <c r="F65" s="10">
        <v>87.251296997070298</v>
      </c>
      <c r="G65" s="10">
        <v>95.378196716308594</v>
      </c>
      <c r="H65" s="21">
        <v>87.940818786621094</v>
      </c>
      <c r="I65" s="10">
        <v>61.412998199462798</v>
      </c>
      <c r="J65" s="21">
        <v>87.783615112304602</v>
      </c>
      <c r="K65" s="10">
        <v>61.326000213622997</v>
      </c>
      <c r="L65" s="10">
        <v>126.427932739257</v>
      </c>
      <c r="M65" s="10">
        <v>52.400005340576101</v>
      </c>
      <c r="N65" s="3">
        <v>1</v>
      </c>
      <c r="O65" s="3">
        <v>0.63529062271118097</v>
      </c>
      <c r="P65" s="3">
        <v>0.72145950794219904</v>
      </c>
      <c r="Q65" s="3">
        <v>0.70646187845644848</v>
      </c>
      <c r="R65" s="3">
        <v>0.74159288406372004</v>
      </c>
      <c r="S65" s="3">
        <v>0.77578514814376798</v>
      </c>
      <c r="T65" s="3">
        <v>0.77363586425781194</v>
      </c>
      <c r="U65">
        <v>27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">
        <v>185.01316833496</v>
      </c>
      <c r="AB65" s="1">
        <v>28.451786041259702</v>
      </c>
      <c r="AC65" s="1">
        <v>65.375961303710895</v>
      </c>
      <c r="AD65" s="1">
        <v>69.254341125488196</v>
      </c>
      <c r="AE65" s="1">
        <v>0.79109871387481601</v>
      </c>
      <c r="AF65" s="1">
        <v>2.4116849899291899</v>
      </c>
      <c r="AG65" s="1">
        <v>2.4067797660827601</v>
      </c>
      <c r="AH65" s="1">
        <v>2.1939425468444802</v>
      </c>
      <c r="AI65" s="3">
        <f t="shared" si="0"/>
        <v>6.1009765304941887E-3</v>
      </c>
      <c r="AJ65" s="3">
        <f t="shared" si="1"/>
        <v>7.9625971820301816E-2</v>
      </c>
      <c r="AK65" s="3">
        <f t="shared" si="2"/>
        <v>0.19664888865557451</v>
      </c>
      <c r="AL65" s="3">
        <f t="shared" si="3"/>
        <v>0.1945097500307699</v>
      </c>
      <c r="AM65" s="3">
        <f t="shared" si="4"/>
        <v>0.26251309755062047</v>
      </c>
    </row>
    <row r="66" spans="1:39" x14ac:dyDescent="0.25">
      <c r="A66" t="str" cm="1">
        <f t="array" ref="A66:D66">_xlfn.TEXTSPLIT(E66,"_")</f>
        <v>Crowd</v>
      </c>
      <c r="B66" t="str">
        <v>Plane</v>
      </c>
      <c r="C66" t="str">
        <v>15</v>
      </c>
      <c r="D66" t="str">
        <v>Full</v>
      </c>
      <c r="E66" t="s">
        <v>623</v>
      </c>
      <c r="F66" s="10">
        <v>177.26603698730401</v>
      </c>
      <c r="G66" s="10">
        <v>383.37145996093699</v>
      </c>
      <c r="H66" s="21">
        <v>182.72242736816401</v>
      </c>
      <c r="I66" s="10">
        <v>103.24700164794901</v>
      </c>
      <c r="J66" s="21">
        <v>182.72242736816401</v>
      </c>
      <c r="K66" s="10">
        <v>103.24700164794901</v>
      </c>
      <c r="L66" s="10">
        <v>151.29814147949199</v>
      </c>
      <c r="M66" s="10">
        <v>182.72242736816401</v>
      </c>
      <c r="N66" s="3">
        <v>1</v>
      </c>
      <c r="O66" s="3">
        <v>0.31986138224601701</v>
      </c>
      <c r="P66" s="3">
        <v>0.34776979684829701</v>
      </c>
      <c r="Q66" s="3">
        <v>0.45456152022133994</v>
      </c>
      <c r="R66" s="3">
        <v>0.58102858066558805</v>
      </c>
      <c r="S66" s="3">
        <v>0.63783925771713201</v>
      </c>
      <c r="T66" s="3">
        <v>0.64553183317184404</v>
      </c>
      <c r="U66">
        <v>30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">
        <v>5216.01220703125</v>
      </c>
      <c r="AB66" s="1">
        <v>365.72369384765602</v>
      </c>
      <c r="AC66" s="1">
        <v>55.22212600708</v>
      </c>
      <c r="AD66" s="1">
        <v>89.022987365722599</v>
      </c>
      <c r="AE66" s="1">
        <v>14.900753974914499</v>
      </c>
      <c r="AF66" s="1">
        <v>17.962936401367099</v>
      </c>
      <c r="AG66" s="1">
        <v>2.0300014019012398</v>
      </c>
      <c r="AH66" s="1">
        <v>2.6513521671295099</v>
      </c>
      <c r="AI66" s="3">
        <f t="shared" ref="AI66:AI129" si="5">ABS((J66-F66)/F66)</f>
        <v>3.0780799715462659E-2</v>
      </c>
      <c r="AJ66" s="3">
        <f t="shared" ref="AJ66:AJ129" si="6">ABS((J66-G66)/G66)</f>
        <v>0.52338020314088529</v>
      </c>
      <c r="AK66" s="3">
        <f t="shared" ref="AK66:AK129" si="7">(AVERAGEIF($E:$E,_xlfn.CONCAT($A66,"_",$B66,"_",$C66,"_Standard"),$J:$J)-$J66)/$J66</f>
        <v>-0.39377996320135572</v>
      </c>
      <c r="AL66" s="3">
        <f t="shared" ref="AL66:AL129" si="8">(AVERAGEIF($E:$E,_xlfn.CONCAT($A66,"_",$B66,"_",$C66,"_Standard"),$H:$H)-$H66)/$H66</f>
        <v>-0.39377996320135572</v>
      </c>
      <c r="AM66" s="3">
        <f t="shared" ref="AM66:AM129" si="9">($J66+$M66-$L66)/$M66</f>
        <v>1.1719782641971792</v>
      </c>
    </row>
    <row r="67" spans="1:39" x14ac:dyDescent="0.25">
      <c r="A67" t="str" cm="1">
        <f t="array" ref="A67:D67">_xlfn.TEXTSPLIT(E67,"_")</f>
        <v>Crowd</v>
      </c>
      <c r="B67" t="str">
        <v>Plane</v>
      </c>
      <c r="C67" t="str">
        <v>45</v>
      </c>
      <c r="D67" t="str">
        <v>Full</v>
      </c>
      <c r="E67" t="s">
        <v>626</v>
      </c>
      <c r="F67" s="10">
        <v>815.87109375</v>
      </c>
      <c r="G67" s="10">
        <v>3257.19189453125</v>
      </c>
      <c r="H67" s="21">
        <v>849.059814453125</v>
      </c>
      <c r="I67" s="10">
        <v>435.73300170898398</v>
      </c>
      <c r="J67" s="21">
        <v>849.059814453125</v>
      </c>
      <c r="K67" s="10">
        <v>435.73300170898398</v>
      </c>
      <c r="L67" s="10">
        <v>150.88697814941401</v>
      </c>
      <c r="M67" s="10">
        <v>849.059814453125</v>
      </c>
      <c r="N67" s="3">
        <v>1</v>
      </c>
      <c r="O67" s="3">
        <v>0.35191309452056801</v>
      </c>
      <c r="P67" s="3">
        <v>0.37963482737541199</v>
      </c>
      <c r="Q67" s="3">
        <v>0.59282824920541766</v>
      </c>
      <c r="R67" s="3">
        <v>0.77046483755111606</v>
      </c>
      <c r="S67" s="3">
        <v>0.88170969486236495</v>
      </c>
      <c r="T67" s="3">
        <v>0.86233496665954501</v>
      </c>
      <c r="U67">
        <v>55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">
        <v>599.90484619140602</v>
      </c>
      <c r="AB67" s="1">
        <v>363.30392456054602</v>
      </c>
      <c r="AC67" s="1">
        <v>41.317237854003899</v>
      </c>
      <c r="AD67" s="1">
        <v>89.022987365722599</v>
      </c>
      <c r="AE67" s="1">
        <v>19.5198764801025</v>
      </c>
      <c r="AF67" s="1">
        <v>17.871868133544901</v>
      </c>
      <c r="AG67" s="1">
        <v>1.59326255321502</v>
      </c>
      <c r="AH67" s="1">
        <v>2.6513521671295099</v>
      </c>
      <c r="AI67" s="3">
        <f t="shared" si="5"/>
        <v>4.0678878020520629E-2</v>
      </c>
      <c r="AJ67" s="3">
        <f t="shared" si="6"/>
        <v>0.73932766568691366</v>
      </c>
      <c r="AK67" s="3">
        <f t="shared" si="7"/>
        <v>-0.86162215667375752</v>
      </c>
      <c r="AL67" s="3">
        <f t="shared" si="8"/>
        <v>-0.86162215667375752</v>
      </c>
      <c r="AM67" s="3">
        <f t="shared" si="9"/>
        <v>1.8222893421865696</v>
      </c>
    </row>
    <row r="68" spans="1:39" x14ac:dyDescent="0.25">
      <c r="A68" t="str" cm="1">
        <f t="array" ref="A68:D68">_xlfn.TEXTSPLIT(E68,"_")</f>
        <v>Crowd</v>
      </c>
      <c r="B68" t="str">
        <v>Plane</v>
      </c>
      <c r="C68" t="str">
        <v>Oblique</v>
      </c>
      <c r="D68" t="str">
        <v>Full</v>
      </c>
      <c r="E68" t="s">
        <v>628</v>
      </c>
      <c r="F68" s="10">
        <v>234.69444274902301</v>
      </c>
      <c r="G68" s="10">
        <v>149.29191589355401</v>
      </c>
      <c r="H68" s="21">
        <v>231.05322265625</v>
      </c>
      <c r="I68" s="10">
        <v>124.467002868652</v>
      </c>
      <c r="J68" s="21">
        <v>231.00321960449199</v>
      </c>
      <c r="K68" s="10">
        <v>124.442001342773</v>
      </c>
      <c r="L68" s="10">
        <v>107.60456085205</v>
      </c>
      <c r="M68" s="10">
        <v>10</v>
      </c>
      <c r="N68" s="3">
        <v>0.99500000476837103</v>
      </c>
      <c r="O68" s="3">
        <v>0.53644031286239602</v>
      </c>
      <c r="P68" s="3">
        <v>0.61877745389938299</v>
      </c>
      <c r="Q68" s="3">
        <v>0.57664539837604045</v>
      </c>
      <c r="R68" s="3">
        <v>0.61903911828994695</v>
      </c>
      <c r="S68" s="3">
        <v>0.633237063884735</v>
      </c>
      <c r="T68" s="3">
        <v>0.66163456439971902</v>
      </c>
      <c r="U68">
        <v>30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">
        <v>5951.27978515625</v>
      </c>
      <c r="AB68" s="1">
        <v>364.15606689453102</v>
      </c>
      <c r="AC68" s="1">
        <v>58.887123107910099</v>
      </c>
      <c r="AD68" s="1">
        <v>89.022987365722599</v>
      </c>
      <c r="AE68" s="1">
        <v>17.080032348632798</v>
      </c>
      <c r="AF68" s="1">
        <v>17.9886665344238</v>
      </c>
      <c r="AG68" s="1">
        <v>2.0637636184692298</v>
      </c>
      <c r="AH68" s="1">
        <v>2.6513521671295099</v>
      </c>
      <c r="AI68" s="3">
        <f t="shared" si="5"/>
        <v>1.5727782478762543E-2</v>
      </c>
      <c r="AJ68" s="3">
        <f t="shared" si="6"/>
        <v>0.54732570897675803</v>
      </c>
      <c r="AK68" s="3">
        <f t="shared" si="7"/>
        <v>-0.51882495486665259</v>
      </c>
      <c r="AL68" s="3">
        <f t="shared" si="8"/>
        <v>-0.5187022727849111</v>
      </c>
      <c r="AM68" s="3">
        <f t="shared" si="9"/>
        <v>13.339865875244197</v>
      </c>
    </row>
    <row r="69" spans="1:39" x14ac:dyDescent="0.25">
      <c r="A69" t="str" cm="1">
        <f t="array" ref="A69:D69">_xlfn.TEXTSPLIT(E69,"_")</f>
        <v>Crowd</v>
      </c>
      <c r="B69" t="str">
        <v>Plane</v>
      </c>
      <c r="C69" t="str">
        <v>Parallel</v>
      </c>
      <c r="D69" t="str">
        <v>Full</v>
      </c>
      <c r="E69" t="s">
        <v>621</v>
      </c>
      <c r="F69" s="10">
        <v>65.735260009765597</v>
      </c>
      <c r="G69" s="10">
        <v>179.43586730957</v>
      </c>
      <c r="H69" s="21">
        <v>65.844863891601506</v>
      </c>
      <c r="I69" s="10">
        <v>42.890998840332003</v>
      </c>
      <c r="J69" s="21">
        <v>65.844863891601506</v>
      </c>
      <c r="K69" s="10">
        <v>42.890998840332003</v>
      </c>
      <c r="L69" s="10">
        <v>130.52082824707</v>
      </c>
      <c r="M69" s="10">
        <v>65.844863891601506</v>
      </c>
      <c r="N69" s="3">
        <v>1</v>
      </c>
      <c r="O69" s="3">
        <v>8.4647096693515694E-2</v>
      </c>
      <c r="P69" s="3">
        <v>8.7196856737136799E-2</v>
      </c>
      <c r="Q69" s="3">
        <v>0.14540098827323167</v>
      </c>
      <c r="R69" s="3">
        <v>0.30464369058608998</v>
      </c>
      <c r="S69" s="3">
        <v>0.60657769441604603</v>
      </c>
      <c r="T69" s="3">
        <v>0.65786105394363403</v>
      </c>
      <c r="U69">
        <v>27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">
        <v>4096.35986328125</v>
      </c>
      <c r="AB69" s="1">
        <v>363.84042358398398</v>
      </c>
      <c r="AC69" s="1">
        <v>60.777603149413999</v>
      </c>
      <c r="AD69" s="1">
        <v>89.022987365722599</v>
      </c>
      <c r="AE69" s="1">
        <v>14.514292716979901</v>
      </c>
      <c r="AF69" s="1">
        <v>17.871648788452099</v>
      </c>
      <c r="AG69" s="1">
        <v>2.0584249496459899</v>
      </c>
      <c r="AH69" s="1">
        <v>2.6513521671295099</v>
      </c>
      <c r="AI69" s="3">
        <f t="shared" si="5"/>
        <v>1.6673529825488845E-3</v>
      </c>
      <c r="AJ69" s="3">
        <f t="shared" si="6"/>
        <v>0.63304513819411989</v>
      </c>
      <c r="AK69" s="3">
        <f t="shared" si="7"/>
        <v>0.47317186722589794</v>
      </c>
      <c r="AL69" s="3">
        <f t="shared" si="8"/>
        <v>0.47317186722589794</v>
      </c>
      <c r="AM69" s="3">
        <f t="shared" si="9"/>
        <v>1.7752326712336088E-2</v>
      </c>
    </row>
    <row r="70" spans="1:39" x14ac:dyDescent="0.25">
      <c r="A70" t="str" cm="1">
        <f t="array" ref="A70:D70">_xlfn.TEXTSPLIT(E70,"_")</f>
        <v>Random100</v>
      </c>
      <c r="B70" t="str">
        <v>Plane</v>
      </c>
      <c r="C70" t="str">
        <v>15</v>
      </c>
      <c r="D70" t="str">
        <v>Full</v>
      </c>
      <c r="E70" t="s">
        <v>631</v>
      </c>
      <c r="F70" s="10">
        <v>16.1535835266113</v>
      </c>
      <c r="G70" s="10">
        <v>24.0925979614257</v>
      </c>
      <c r="H70" s="21">
        <v>33.759281158447202</v>
      </c>
      <c r="I70" s="10">
        <v>18.490999221801701</v>
      </c>
      <c r="J70" s="21">
        <v>16.2036628723144</v>
      </c>
      <c r="K70" s="10">
        <v>9.0439996719360298</v>
      </c>
      <c r="L70" s="10">
        <v>21.324403762817301</v>
      </c>
      <c r="M70" s="10">
        <v>20.109548568725501</v>
      </c>
      <c r="N70" s="3">
        <v>0.12700000405311501</v>
      </c>
      <c r="O70" s="3">
        <v>0.243249997496604</v>
      </c>
      <c r="P70" s="3">
        <v>0.275328338146209</v>
      </c>
      <c r="Q70" s="3">
        <v>0.28337220255411738</v>
      </c>
      <c r="R70" s="3">
        <v>0.29132834076881398</v>
      </c>
      <c r="S70" s="3">
        <v>0.29132834076881398</v>
      </c>
      <c r="T70" s="3">
        <v>0.29132834076881398</v>
      </c>
      <c r="U70">
        <v>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">
        <v>11.0378007888793</v>
      </c>
      <c r="AB70" s="1">
        <v>0.54299992322921697</v>
      </c>
      <c r="AC70" s="1">
        <v>52.666667938232401</v>
      </c>
      <c r="AD70" s="1">
        <v>77.191917419433594</v>
      </c>
      <c r="AE70" s="1">
        <v>2.2699980065226499E-2</v>
      </c>
      <c r="AF70" s="1">
        <v>2.7399981394410099E-2</v>
      </c>
      <c r="AG70" s="1">
        <v>1.5151515007019001</v>
      </c>
      <c r="AH70" s="1">
        <v>1.5252525806427</v>
      </c>
      <c r="AI70" s="3">
        <f t="shared" si="5"/>
        <v>3.1002003747713173E-3</v>
      </c>
      <c r="AJ70" s="3">
        <f t="shared" si="6"/>
        <v>0.32744227508142359</v>
      </c>
      <c r="AK70" s="3">
        <f t="shared" si="7"/>
        <v>0.32784772816679986</v>
      </c>
      <c r="AL70" s="3">
        <f t="shared" si="8"/>
        <v>0.14306910907407649</v>
      </c>
      <c r="AM70" s="3">
        <f t="shared" si="9"/>
        <v>0.74535774022959844</v>
      </c>
    </row>
    <row r="71" spans="1:39" x14ac:dyDescent="0.25">
      <c r="A71" t="str" cm="1">
        <f t="array" ref="A71:D71">_xlfn.TEXTSPLIT(E71,"_")</f>
        <v>Random100</v>
      </c>
      <c r="B71" t="str">
        <v>Plane</v>
      </c>
      <c r="C71" t="str">
        <v>45</v>
      </c>
      <c r="D71" t="str">
        <v>Full</v>
      </c>
      <c r="E71" t="s">
        <v>629</v>
      </c>
      <c r="F71" s="10">
        <v>21.9319133758544</v>
      </c>
      <c r="G71" s="10">
        <v>34.476314544677699</v>
      </c>
      <c r="H71" s="21">
        <v>42.480766296386697</v>
      </c>
      <c r="I71" s="10">
        <v>23.0590000152587</v>
      </c>
      <c r="J71" s="21">
        <v>22.182390213012599</v>
      </c>
      <c r="K71" s="10">
        <v>12.1300001144409</v>
      </c>
      <c r="L71" s="10">
        <v>23.756765365600501</v>
      </c>
      <c r="M71" s="10">
        <v>22.654466629028299</v>
      </c>
      <c r="N71" s="3">
        <v>0.104000002145767</v>
      </c>
      <c r="O71" s="3">
        <v>0.37233471870422302</v>
      </c>
      <c r="P71" s="3">
        <v>0.43417301774024902</v>
      </c>
      <c r="Q71" s="3">
        <v>0.41891421653257632</v>
      </c>
      <c r="R71" s="3">
        <v>0.44896581768989502</v>
      </c>
      <c r="S71" s="3">
        <v>0.44896581768989502</v>
      </c>
      <c r="T71" s="3">
        <v>0.44896581768989502</v>
      </c>
      <c r="U71">
        <v>10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">
        <v>4.1135997772216797</v>
      </c>
      <c r="AB71" s="1">
        <v>0.558099806308746</v>
      </c>
      <c r="AC71" s="1">
        <v>28.424242019653299</v>
      </c>
      <c r="AD71" s="1">
        <v>77.191917419433594</v>
      </c>
      <c r="AE71" s="1">
        <v>2.4999979883432302E-2</v>
      </c>
      <c r="AF71" s="1">
        <v>2.9699981212615901E-2</v>
      </c>
      <c r="AG71" s="1">
        <v>1.1515151262283301</v>
      </c>
      <c r="AH71" s="1">
        <v>1.5252525806427</v>
      </c>
      <c r="AI71" s="3">
        <f t="shared" si="5"/>
        <v>1.1420655957631046E-2</v>
      </c>
      <c r="AJ71" s="3">
        <f t="shared" si="6"/>
        <v>0.35659044460026196</v>
      </c>
      <c r="AK71" s="3">
        <f t="shared" si="7"/>
        <v>5.2418920407386743E-2</v>
      </c>
      <c r="AL71" s="3">
        <f t="shared" si="8"/>
        <v>7.2879338668411934E-3</v>
      </c>
      <c r="AM71" s="3">
        <f t="shared" si="9"/>
        <v>0.93050486783164554</v>
      </c>
    </row>
    <row r="72" spans="1:39" x14ac:dyDescent="0.25">
      <c r="A72" t="str" cm="1">
        <f t="array" ref="A72:D72">_xlfn.TEXTSPLIT(E72,"_")</f>
        <v>Random100</v>
      </c>
      <c r="B72" t="str">
        <v>Plane</v>
      </c>
      <c r="C72" t="str">
        <v>Oblique</v>
      </c>
      <c r="D72" t="str">
        <v>Full</v>
      </c>
      <c r="E72" t="s">
        <v>632</v>
      </c>
      <c r="F72" s="10">
        <v>25.511739730834901</v>
      </c>
      <c r="G72" s="10">
        <v>22.679491043090799</v>
      </c>
      <c r="H72" s="21">
        <v>44.376358032226499</v>
      </c>
      <c r="I72" s="10">
        <v>23.947999954223601</v>
      </c>
      <c r="J72" s="21">
        <v>25.201572418212798</v>
      </c>
      <c r="K72" s="10">
        <v>13.6129999160766</v>
      </c>
      <c r="L72" s="10">
        <v>22.822801589965799</v>
      </c>
      <c r="M72" s="10">
        <v>21.376613616943299</v>
      </c>
      <c r="N72" s="3">
        <v>0.103000000119209</v>
      </c>
      <c r="O72" s="3">
        <v>0.50998300313949496</v>
      </c>
      <c r="P72" s="3">
        <v>0.55032020807266202</v>
      </c>
      <c r="Q72" s="3">
        <v>0.48016045362148135</v>
      </c>
      <c r="R72" s="3">
        <v>0.50966215133666903</v>
      </c>
      <c r="S72" s="3">
        <v>0.50966215133666903</v>
      </c>
      <c r="T72" s="3">
        <v>0.50966215133666903</v>
      </c>
      <c r="U72">
        <v>11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">
        <v>11.081097602844199</v>
      </c>
      <c r="AB72" s="1">
        <v>0.55229979753494196</v>
      </c>
      <c r="AC72" s="1">
        <v>53.535354614257798</v>
      </c>
      <c r="AD72" s="1">
        <v>77.191917419433594</v>
      </c>
      <c r="AE72" s="1">
        <v>2.4799982085823999E-2</v>
      </c>
      <c r="AF72" s="1">
        <v>2.9299983754754001E-2</v>
      </c>
      <c r="AG72" s="1">
        <v>1.3939393758773799</v>
      </c>
      <c r="AH72" s="1">
        <v>1.5252525806427</v>
      </c>
      <c r="AI72" s="3">
        <f t="shared" si="5"/>
        <v>1.2157826784631896E-2</v>
      </c>
      <c r="AJ72" s="3">
        <f t="shared" si="6"/>
        <v>0.1112053780364855</v>
      </c>
      <c r="AK72" s="3">
        <f t="shared" si="7"/>
        <v>-5.955150435764079E-2</v>
      </c>
      <c r="AL72" s="3">
        <f t="shared" si="8"/>
        <v>-1.0798422005818957E-2</v>
      </c>
      <c r="AM72" s="3">
        <f t="shared" si="9"/>
        <v>1.1112791235727608</v>
      </c>
    </row>
    <row r="73" spans="1:39" x14ac:dyDescent="0.25">
      <c r="A73" t="str" cm="1">
        <f t="array" ref="A73:D73">_xlfn.TEXTSPLIT(E73,"_")</f>
        <v>Random100</v>
      </c>
      <c r="B73" t="str">
        <v>Plane</v>
      </c>
      <c r="C73" t="str">
        <v>Parallel</v>
      </c>
      <c r="D73" t="str">
        <v>Full</v>
      </c>
      <c r="E73" t="s">
        <v>630</v>
      </c>
      <c r="F73" s="10">
        <v>13.05526638031</v>
      </c>
      <c r="G73" s="10">
        <v>21.971164703369102</v>
      </c>
      <c r="H73" s="21">
        <v>28.557258605956999</v>
      </c>
      <c r="I73" s="10">
        <v>15.791999816894499</v>
      </c>
      <c r="J73" s="21">
        <v>12.9692420959472</v>
      </c>
      <c r="K73" s="10">
        <v>7.4520001411437899</v>
      </c>
      <c r="L73" s="10">
        <v>20.320005416870099</v>
      </c>
      <c r="M73" s="10">
        <v>18.758165359496999</v>
      </c>
      <c r="N73" s="3">
        <v>0.168999999761581</v>
      </c>
      <c r="O73" s="3">
        <v>9.2826388776302296E-2</v>
      </c>
      <c r="P73" s="3">
        <v>0.110777772963047</v>
      </c>
      <c r="Q73" s="3">
        <v>0.16356430351706261</v>
      </c>
      <c r="R73" s="3">
        <v>0.17102591693401301</v>
      </c>
      <c r="S73" s="3">
        <v>0.17102591693401301</v>
      </c>
      <c r="T73" s="3">
        <v>0.17102591693401301</v>
      </c>
      <c r="U73">
        <v>9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">
        <v>10.0058946609497</v>
      </c>
      <c r="AB73" s="1">
        <v>0.56589978933334295</v>
      </c>
      <c r="AC73" s="1">
        <v>68.101013183593693</v>
      </c>
      <c r="AD73" s="1">
        <v>77.191917419433594</v>
      </c>
      <c r="AE73" s="1">
        <v>1.84999890625476E-2</v>
      </c>
      <c r="AF73" s="1">
        <v>2.9199980199336999E-2</v>
      </c>
      <c r="AG73" s="1">
        <v>1.8080807924270601</v>
      </c>
      <c r="AH73" s="1">
        <v>1.5252525806427</v>
      </c>
      <c r="AI73" s="3">
        <f t="shared" si="5"/>
        <v>6.589240070393524E-3</v>
      </c>
      <c r="AJ73" s="3">
        <f t="shared" si="6"/>
        <v>0.40971531227206764</v>
      </c>
      <c r="AK73" s="3">
        <f t="shared" si="7"/>
        <v>0.64117557780452394</v>
      </c>
      <c r="AL73" s="3">
        <f t="shared" si="8"/>
        <v>0.31252155657795216</v>
      </c>
      <c r="AM73" s="3">
        <f t="shared" si="9"/>
        <v>0.60812994341148041</v>
      </c>
    </row>
    <row r="74" spans="1:39" x14ac:dyDescent="0.25">
      <c r="A74" t="str" cm="1">
        <f t="array" ref="A74:D74">_xlfn.TEXTSPLIT(E74,"_")</f>
        <v>Random1000</v>
      </c>
      <c r="B74" t="str">
        <v>Plane</v>
      </c>
      <c r="C74" t="str">
        <v>15</v>
      </c>
      <c r="D74" t="str">
        <v>Full</v>
      </c>
      <c r="E74" t="s">
        <v>595</v>
      </c>
      <c r="F74" s="10">
        <v>89.113975524902301</v>
      </c>
      <c r="G74" s="10">
        <v>121.689239501953</v>
      </c>
      <c r="H74" s="21">
        <v>108.479202270507</v>
      </c>
      <c r="I74" s="10">
        <v>64.202003479003906</v>
      </c>
      <c r="J74" s="21">
        <v>88.841262817382798</v>
      </c>
      <c r="K74" s="10">
        <v>52.955001831054602</v>
      </c>
      <c r="L74" s="10">
        <v>93.531578063964801</v>
      </c>
      <c r="M74" s="10">
        <v>55.948722839355398</v>
      </c>
      <c r="N74" s="3">
        <v>0.64899998903274503</v>
      </c>
      <c r="O74" s="3">
        <v>0.44461238384246798</v>
      </c>
      <c r="P74" s="3">
        <v>0.49886202812194802</v>
      </c>
      <c r="Q74" s="3">
        <v>0.58653018611533825</v>
      </c>
      <c r="R74" s="3">
        <v>0.626381576061248</v>
      </c>
      <c r="S74" s="3">
        <v>0.620716333389282</v>
      </c>
      <c r="T74" s="3">
        <v>0.62041419744491499</v>
      </c>
      <c r="U74">
        <v>17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">
        <v>87.392494201660099</v>
      </c>
      <c r="AB74" s="1">
        <v>6.3419909477233798</v>
      </c>
      <c r="AC74" s="1">
        <v>48.988990783691399</v>
      </c>
      <c r="AD74" s="1">
        <v>85.631629943847599</v>
      </c>
      <c r="AE74" s="1">
        <v>0.249001905322074</v>
      </c>
      <c r="AF74" s="1">
        <v>0.27610164880752502</v>
      </c>
      <c r="AG74" s="1">
        <v>1.7437437772750799</v>
      </c>
      <c r="AH74" s="1">
        <v>2.2462463378906201</v>
      </c>
      <c r="AI74" s="3">
        <f t="shared" si="5"/>
        <v>3.0602686718122578E-3</v>
      </c>
      <c r="AJ74" s="3">
        <f t="shared" si="6"/>
        <v>0.26993328924570215</v>
      </c>
      <c r="AK74" s="3">
        <f t="shared" si="7"/>
        <v>4.3298946584863801E-2</v>
      </c>
      <c r="AL74" s="3">
        <f t="shared" si="8"/>
        <v>4.209834930139969E-2</v>
      </c>
      <c r="AM74" s="3">
        <f t="shared" si="9"/>
        <v>0.91616760832862576</v>
      </c>
    </row>
    <row r="75" spans="1:39" x14ac:dyDescent="0.25">
      <c r="A75" t="str" cm="1">
        <f t="array" ref="A75:D75">_xlfn.TEXTSPLIT(E75,"_")</f>
        <v>Random1000</v>
      </c>
      <c r="B75" t="str">
        <v>Plane</v>
      </c>
      <c r="C75" t="str">
        <v>45</v>
      </c>
      <c r="D75" t="str">
        <v>Full</v>
      </c>
      <c r="E75" t="s">
        <v>592</v>
      </c>
      <c r="F75" s="10">
        <v>173.701248168945</v>
      </c>
      <c r="G75" s="10">
        <v>247.33702087402301</v>
      </c>
      <c r="H75" s="21">
        <v>200.48980712890599</v>
      </c>
      <c r="I75" s="10">
        <v>111.66600036621</v>
      </c>
      <c r="J75" s="21">
        <v>174.63438415527301</v>
      </c>
      <c r="K75" s="10">
        <v>96.791000366210895</v>
      </c>
      <c r="L75" s="10">
        <v>101.34645080566401</v>
      </c>
      <c r="M75" s="10">
        <v>69.131484985351506</v>
      </c>
      <c r="N75" s="3">
        <v>0.62599998712539595</v>
      </c>
      <c r="O75" s="3">
        <v>0.48202952742576599</v>
      </c>
      <c r="P75" s="3">
        <v>0.54683583974838201</v>
      </c>
      <c r="Q75" s="3">
        <v>0.70416201647161025</v>
      </c>
      <c r="R75" s="3">
        <v>0.78652036190032903</v>
      </c>
      <c r="S75" s="3">
        <v>0.78538602590560902</v>
      </c>
      <c r="T75" s="3">
        <v>0.76792609691619795</v>
      </c>
      <c r="U75">
        <v>22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">
        <v>16.908699035644499</v>
      </c>
      <c r="AB75" s="1">
        <v>6.2051973342895499</v>
      </c>
      <c r="AC75" s="1">
        <v>39.935935974121001</v>
      </c>
      <c r="AD75" s="1">
        <v>85.631629943847599</v>
      </c>
      <c r="AE75" s="1">
        <v>0.322801083326339</v>
      </c>
      <c r="AF75" s="1">
        <v>0.26640185713768</v>
      </c>
      <c r="AG75" s="1">
        <v>1.4994994401931701</v>
      </c>
      <c r="AH75" s="1">
        <v>2.2462463378906201</v>
      </c>
      <c r="AI75" s="3">
        <f t="shared" si="5"/>
        <v>5.3720741570056317E-3</v>
      </c>
      <c r="AJ75" s="3">
        <f t="shared" si="6"/>
        <v>0.2939415881287738</v>
      </c>
      <c r="AK75" s="3">
        <f t="shared" si="7"/>
        <v>-0.41451614129303332</v>
      </c>
      <c r="AL75" s="3">
        <f t="shared" si="8"/>
        <v>-0.36075978172353118</v>
      </c>
      <c r="AM75" s="3">
        <f t="shared" si="9"/>
        <v>2.0601238113883742</v>
      </c>
    </row>
    <row r="76" spans="1:39" x14ac:dyDescent="0.25">
      <c r="A76" t="str" cm="1">
        <f t="array" ref="A76:D76">_xlfn.TEXTSPLIT(E76,"_")</f>
        <v>Random1000</v>
      </c>
      <c r="B76" t="str">
        <v>Plane</v>
      </c>
      <c r="C76" t="str">
        <v>Oblique</v>
      </c>
      <c r="D76" t="str">
        <v>Full</v>
      </c>
      <c r="E76" t="s">
        <v>633</v>
      </c>
      <c r="F76" s="10">
        <v>152.34892272949199</v>
      </c>
      <c r="G76" s="10">
        <v>113.68701171875</v>
      </c>
      <c r="H76" s="21">
        <v>180.25128173828099</v>
      </c>
      <c r="I76" s="10">
        <v>101.403999328613</v>
      </c>
      <c r="J76" s="21">
        <v>151.81643676757801</v>
      </c>
      <c r="K76" s="10">
        <v>85.1719970703125</v>
      </c>
      <c r="L76" s="10">
        <v>104.745704650878</v>
      </c>
      <c r="M76" s="10">
        <v>61.680644989013601</v>
      </c>
      <c r="N76" s="3">
        <v>0.53899997472762995</v>
      </c>
      <c r="O76" s="3">
        <v>0.60076409578323298</v>
      </c>
      <c r="P76" s="3">
        <v>0.67830556631088201</v>
      </c>
      <c r="Q76" s="3">
        <v>0.64624539830893135</v>
      </c>
      <c r="R76" s="3">
        <v>0.70227223634719804</v>
      </c>
      <c r="S76" s="3">
        <v>0.65279763936996404</v>
      </c>
      <c r="T76" s="3">
        <v>0.65178650617599398</v>
      </c>
      <c r="U76">
        <v>19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">
        <v>88.267585754394503</v>
      </c>
      <c r="AB76" s="1">
        <v>6.3216919898986799</v>
      </c>
      <c r="AC76" s="1">
        <v>45.793170928955</v>
      </c>
      <c r="AD76" s="1">
        <v>85.631629943847599</v>
      </c>
      <c r="AE76" s="1">
        <v>0.25610184669494601</v>
      </c>
      <c r="AF76" s="1">
        <v>0.27470147609710599</v>
      </c>
      <c r="AG76" s="1">
        <v>1.6244980096817001</v>
      </c>
      <c r="AH76" s="1">
        <v>2.2462463378906201</v>
      </c>
      <c r="AI76" s="3">
        <f t="shared" si="5"/>
        <v>3.4951737916745873E-3</v>
      </c>
      <c r="AJ76" s="3">
        <f t="shared" si="6"/>
        <v>0.33538945630092115</v>
      </c>
      <c r="AK76" s="3">
        <f t="shared" si="7"/>
        <v>-0.31929624797049139</v>
      </c>
      <c r="AL76" s="3">
        <f t="shared" si="8"/>
        <v>-0.26924955565706732</v>
      </c>
      <c r="AM76" s="3">
        <f t="shared" si="9"/>
        <v>1.7631361851855496</v>
      </c>
    </row>
    <row r="77" spans="1:39" x14ac:dyDescent="0.25">
      <c r="A77" t="str" cm="1">
        <f t="array" ref="A77:D77">_xlfn.TEXTSPLIT(E77,"_")</f>
        <v>Random1000</v>
      </c>
      <c r="B77" t="str">
        <v>Plane</v>
      </c>
      <c r="C77" t="str">
        <v>Parallel</v>
      </c>
      <c r="D77" t="str">
        <v>Full</v>
      </c>
      <c r="E77" t="s">
        <v>598</v>
      </c>
      <c r="F77" s="10">
        <v>60.163482666015597</v>
      </c>
      <c r="G77" s="10">
        <v>113.41692352294901</v>
      </c>
      <c r="H77" s="21">
        <v>77.253608703613196</v>
      </c>
      <c r="I77" s="10">
        <v>48.563999176025298</v>
      </c>
      <c r="J77" s="21">
        <v>59.422046661376903</v>
      </c>
      <c r="K77" s="10">
        <v>38.313999176025298</v>
      </c>
      <c r="L77" s="10">
        <v>91.387565612792898</v>
      </c>
      <c r="M77" s="10">
        <v>81.052696228027301</v>
      </c>
      <c r="N77" s="3">
        <v>0.77999997138976995</v>
      </c>
      <c r="O77" s="3">
        <v>0.29103490710258401</v>
      </c>
      <c r="P77" s="3">
        <v>0.35518100857734602</v>
      </c>
      <c r="Q77" s="3">
        <v>0.45248842425033858</v>
      </c>
      <c r="R77" s="3">
        <v>0.56226640939712502</v>
      </c>
      <c r="S77" s="3">
        <v>0.58254390954971302</v>
      </c>
      <c r="T77" s="3">
        <v>0.58254390954971302</v>
      </c>
      <c r="U77">
        <v>16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">
        <v>72.183044433593693</v>
      </c>
      <c r="AB77" s="1">
        <v>6.2760920524597097</v>
      </c>
      <c r="AC77" s="1">
        <v>61.453453063964801</v>
      </c>
      <c r="AD77" s="1">
        <v>85.631629943847599</v>
      </c>
      <c r="AE77" s="1">
        <v>0.226301625370979</v>
      </c>
      <c r="AF77" s="1">
        <v>0.27060177922248801</v>
      </c>
      <c r="AG77" s="1">
        <v>2.0250251293182302</v>
      </c>
      <c r="AH77" s="1">
        <v>2.2462463378906201</v>
      </c>
      <c r="AI77" s="3">
        <f t="shared" si="5"/>
        <v>1.2323688253796957E-2</v>
      </c>
      <c r="AJ77" s="3">
        <f t="shared" si="6"/>
        <v>0.47607425051206465</v>
      </c>
      <c r="AK77" s="3">
        <f t="shared" si="7"/>
        <v>0.55841848432570984</v>
      </c>
      <c r="AL77" s="3">
        <f t="shared" si="8"/>
        <v>0.3997842142609101</v>
      </c>
      <c r="AM77" s="3">
        <f t="shared" si="9"/>
        <v>0.60562053529364768</v>
      </c>
    </row>
    <row r="78" spans="1:39" x14ac:dyDescent="0.25">
      <c r="A78" t="str" cm="1">
        <f t="array" ref="A78:D78">_xlfn.TEXTSPLIT(E78,"_")</f>
        <v>Suzanne</v>
      </c>
      <c r="B78" t="str">
        <v>Plane</v>
      </c>
      <c r="C78" t="str">
        <v>15</v>
      </c>
      <c r="D78" t="str">
        <v>Full</v>
      </c>
      <c r="E78" t="s">
        <v>649</v>
      </c>
      <c r="F78" s="10">
        <v>50.010623931884702</v>
      </c>
      <c r="G78" s="10">
        <v>46.596233367919901</v>
      </c>
      <c r="H78" s="21">
        <v>56.304367065429602</v>
      </c>
      <c r="I78" s="10">
        <v>36.027999877929602</v>
      </c>
      <c r="J78" s="21">
        <v>49.585186004638601</v>
      </c>
      <c r="K78" s="10">
        <v>32.191001892089801</v>
      </c>
      <c r="L78" s="10">
        <v>52.773166656494098</v>
      </c>
      <c r="M78" s="10">
        <v>19.0345649719238</v>
      </c>
      <c r="N78" s="3">
        <v>0.64700001478195102</v>
      </c>
      <c r="O78" s="3">
        <v>0.488525301218032</v>
      </c>
      <c r="P78" s="3">
        <v>0.54763209819793701</v>
      </c>
      <c r="Q78" s="3">
        <v>0.52751965217048113</v>
      </c>
      <c r="R78" s="3">
        <v>0.60696280002593905</v>
      </c>
      <c r="S78" s="3">
        <v>0.61659920215606601</v>
      </c>
      <c r="T78" s="3">
        <v>0.61659920215606601</v>
      </c>
      <c r="U78">
        <v>16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">
        <v>102.61701965332</v>
      </c>
      <c r="AB78" s="1">
        <v>6.3559870719909597</v>
      </c>
      <c r="AC78" s="1">
        <v>63.051948547363203</v>
      </c>
      <c r="AD78" s="1">
        <v>89.691513061523395</v>
      </c>
      <c r="AE78" s="1">
        <v>0.27600133419036799</v>
      </c>
      <c r="AF78" s="1">
        <v>0.37140011787414501</v>
      </c>
      <c r="AG78" s="1">
        <v>2.0898268222808798</v>
      </c>
      <c r="AH78" s="1">
        <v>2.6314699649810702</v>
      </c>
      <c r="AI78" s="3">
        <f t="shared" si="5"/>
        <v>8.5069509995627009E-3</v>
      </c>
      <c r="AJ78" s="3">
        <f t="shared" si="6"/>
        <v>6.4145799363613448E-2</v>
      </c>
      <c r="AK78" s="3">
        <f t="shared" si="7"/>
        <v>4.8506672983313938E-2</v>
      </c>
      <c r="AL78" s="3">
        <f t="shared" si="8"/>
        <v>3.6161338203121514E-2</v>
      </c>
      <c r="AM78" s="3">
        <f t="shared" si="9"/>
        <v>0.83251623262429142</v>
      </c>
    </row>
    <row r="79" spans="1:39" x14ac:dyDescent="0.25">
      <c r="A79" t="str" cm="1">
        <f t="array" ref="A79:D79">_xlfn.TEXTSPLIT(E79,"_")</f>
        <v>Suzanne</v>
      </c>
      <c r="B79" t="str">
        <v>Plane</v>
      </c>
      <c r="C79" t="str">
        <v>45</v>
      </c>
      <c r="D79" t="str">
        <v>Full</v>
      </c>
      <c r="E79" t="s">
        <v>648</v>
      </c>
      <c r="F79" s="10">
        <v>67.615310668945298</v>
      </c>
      <c r="G79" s="10">
        <v>69.813308715820298</v>
      </c>
      <c r="H79" s="21">
        <v>75.967185974121094</v>
      </c>
      <c r="I79" s="10">
        <v>45.998001098632798</v>
      </c>
      <c r="J79" s="21">
        <v>67.467147827148395</v>
      </c>
      <c r="K79" s="10">
        <v>41.1180000305175</v>
      </c>
      <c r="L79" s="10">
        <v>55.706356048583899</v>
      </c>
      <c r="M79" s="10">
        <v>19.058300018310501</v>
      </c>
      <c r="N79" s="3">
        <v>0.55400002002715998</v>
      </c>
      <c r="O79" s="3">
        <v>0.56005740165710405</v>
      </c>
      <c r="P79" s="3">
        <v>0.58000445365905695</v>
      </c>
      <c r="Q79" s="3">
        <v>0.68257635049421594</v>
      </c>
      <c r="R79" s="3">
        <v>0.68836539983749301</v>
      </c>
      <c r="S79" s="3">
        <v>0.66316407918929998</v>
      </c>
      <c r="T79" s="3">
        <v>0.66320788860321001</v>
      </c>
      <c r="U79">
        <v>18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">
        <v>30.584291458129801</v>
      </c>
      <c r="AB79" s="1">
        <v>6.2958955764770499</v>
      </c>
      <c r="AC79" s="1">
        <v>34.223392486572202</v>
      </c>
      <c r="AD79" s="1">
        <v>89.691513061523395</v>
      </c>
      <c r="AE79" s="1">
        <v>0.28760141134262002</v>
      </c>
      <c r="AF79" s="1">
        <v>0.30020120739936801</v>
      </c>
      <c r="AG79" s="1">
        <v>1.4067438840866</v>
      </c>
      <c r="AH79" s="1">
        <v>2.6314699649810702</v>
      </c>
      <c r="AI79" s="3">
        <f t="shared" si="5"/>
        <v>2.1912617176652626E-3</v>
      </c>
      <c r="AJ79" s="3">
        <f t="shared" si="6"/>
        <v>3.3606212509166511E-2</v>
      </c>
      <c r="AK79" s="3">
        <f t="shared" si="7"/>
        <v>-0.19413852951706589</v>
      </c>
      <c r="AL79" s="3">
        <f t="shared" si="8"/>
        <v>-0.17491258310216912</v>
      </c>
      <c r="AM79" s="3">
        <f t="shared" si="9"/>
        <v>1.617095531462154</v>
      </c>
    </row>
    <row r="80" spans="1:39" x14ac:dyDescent="0.25">
      <c r="A80" t="str" cm="1">
        <f t="array" ref="A80:D80">_xlfn.TEXTSPLIT(E80,"_")</f>
        <v>Suzanne</v>
      </c>
      <c r="B80" t="str">
        <v>Plane</v>
      </c>
      <c r="C80" t="str">
        <v>Oblique</v>
      </c>
      <c r="D80" t="str">
        <v>Full</v>
      </c>
      <c r="E80" t="s">
        <v>650</v>
      </c>
      <c r="F80" s="10">
        <v>22.404819488525298</v>
      </c>
      <c r="G80" s="10">
        <v>41.539192199707003</v>
      </c>
      <c r="H80" s="21">
        <v>26.594005584716701</v>
      </c>
      <c r="I80" s="10">
        <v>16.617000579833899</v>
      </c>
      <c r="J80" s="21">
        <v>22.152406692504801</v>
      </c>
      <c r="K80" s="10">
        <v>14.140000343322701</v>
      </c>
      <c r="L80" s="10">
        <v>23.018407821655199</v>
      </c>
      <c r="M80" s="10">
        <v>5.7908730506896902</v>
      </c>
      <c r="N80" s="3">
        <v>0.23299999535083701</v>
      </c>
      <c r="O80" s="3">
        <v>0.51847559213638295</v>
      </c>
      <c r="P80" s="3">
        <v>0.51847559213638295</v>
      </c>
      <c r="Q80" s="3">
        <v>0.5677616308828124</v>
      </c>
      <c r="R80" s="3">
        <v>0.63124632835388095</v>
      </c>
      <c r="S80" s="3">
        <v>0.63751834630966098</v>
      </c>
      <c r="T80" s="3">
        <v>0.63751834630966098</v>
      </c>
      <c r="U80">
        <v>15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">
        <v>113.074333190917</v>
      </c>
      <c r="AB80" s="1">
        <v>6.3194856643676696</v>
      </c>
      <c r="AC80" s="1">
        <v>64.0103759765625</v>
      </c>
      <c r="AD80" s="1">
        <v>89.691513061523395</v>
      </c>
      <c r="AE80" s="1">
        <v>0.30060136318206698</v>
      </c>
      <c r="AF80" s="1">
        <v>0.29600116610527</v>
      </c>
      <c r="AG80" s="1">
        <v>2.0954356193542401</v>
      </c>
      <c r="AH80" s="1">
        <v>2.6314699649810702</v>
      </c>
      <c r="AI80" s="3">
        <f t="shared" si="5"/>
        <v>1.1266004448273782E-2</v>
      </c>
      <c r="AJ80" s="3">
        <f t="shared" si="6"/>
        <v>0.46671070092063432</v>
      </c>
      <c r="AK80" s="3">
        <f t="shared" si="7"/>
        <v>0.11688116339242482</v>
      </c>
      <c r="AL80" s="3">
        <f t="shared" si="8"/>
        <v>9.6743522410447175E-2</v>
      </c>
      <c r="AM80" s="3">
        <f t="shared" si="9"/>
        <v>0.85045413332843522</v>
      </c>
    </row>
    <row r="81" spans="1:39" x14ac:dyDescent="0.25">
      <c r="A81" t="str" cm="1">
        <f t="array" ref="A81:D81">_xlfn.TEXTSPLIT(E81,"_")</f>
        <v>Suzanne</v>
      </c>
      <c r="B81" t="str">
        <v>Plane</v>
      </c>
      <c r="C81" t="str">
        <v>Parallel</v>
      </c>
      <c r="D81" t="str">
        <v>Full</v>
      </c>
      <c r="E81" t="s">
        <v>652</v>
      </c>
      <c r="F81" s="10">
        <v>35.217533111572202</v>
      </c>
      <c r="G81" s="10">
        <v>51.475650787353501</v>
      </c>
      <c r="H81" s="21">
        <v>40.836421966552699</v>
      </c>
      <c r="I81" s="10">
        <v>27.6019992828369</v>
      </c>
      <c r="J81" s="21">
        <v>36.159637451171797</v>
      </c>
      <c r="K81" s="10">
        <v>24.964000701904201</v>
      </c>
      <c r="L81" s="10">
        <v>47.001628875732401</v>
      </c>
      <c r="M81" s="10">
        <v>15.9617757797241</v>
      </c>
      <c r="N81" s="3">
        <v>0.70700001716613703</v>
      </c>
      <c r="O81" s="3">
        <v>0.22270734608173301</v>
      </c>
      <c r="P81" s="3">
        <v>0.26014688611030501</v>
      </c>
      <c r="Q81" s="3">
        <v>0.50953244588352231</v>
      </c>
      <c r="R81" s="3">
        <v>0.60828953981399503</v>
      </c>
      <c r="S81" s="3">
        <v>0.61492687463760298</v>
      </c>
      <c r="T81" s="3">
        <v>0.61492687463760298</v>
      </c>
      <c r="U81">
        <v>15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">
        <v>69.055999755859304</v>
      </c>
      <c r="AB81" s="1">
        <v>6.3050899505615199</v>
      </c>
      <c r="AC81" s="1">
        <v>62.618137359619098</v>
      </c>
      <c r="AD81" s="1">
        <v>89.691513061523395</v>
      </c>
      <c r="AE81" s="1">
        <v>0.199901312589645</v>
      </c>
      <c r="AF81" s="1">
        <v>0.29920098185539201</v>
      </c>
      <c r="AG81" s="1">
        <v>2.0835323333740199</v>
      </c>
      <c r="AH81" s="1">
        <v>2.6314699649810702</v>
      </c>
      <c r="AI81" s="3">
        <f t="shared" si="5"/>
        <v>2.6751003161264216E-2</v>
      </c>
      <c r="AJ81" s="3">
        <f t="shared" si="6"/>
        <v>0.29753899371670561</v>
      </c>
      <c r="AK81" s="3">
        <f t="shared" si="7"/>
        <v>0.27108759628620505</v>
      </c>
      <c r="AL81" s="3">
        <f t="shared" si="8"/>
        <v>0.25102216034472896</v>
      </c>
      <c r="AM81" s="3">
        <f t="shared" si="9"/>
        <v>0.32075280506490061</v>
      </c>
    </row>
    <row r="82" spans="1:39" x14ac:dyDescent="0.25">
      <c r="A82" t="str" cm="1">
        <f t="array" ref="A82:D82">_xlfn.TEXTSPLIT(E82,"_")</f>
        <v>Wood</v>
      </c>
      <c r="B82" t="str">
        <v>Plane</v>
      </c>
      <c r="C82" t="str">
        <v>15</v>
      </c>
      <c r="D82" t="str">
        <v>Full</v>
      </c>
      <c r="E82" t="s">
        <v>593</v>
      </c>
      <c r="F82" s="10">
        <v>92.473243713378906</v>
      </c>
      <c r="G82" s="10">
        <v>99.555870056152301</v>
      </c>
      <c r="H82" s="21">
        <v>115.89971923828099</v>
      </c>
      <c r="I82" s="10">
        <v>77.509002685546804</v>
      </c>
      <c r="J82" s="21">
        <v>91.494583129882798</v>
      </c>
      <c r="K82" s="10">
        <v>62.104000091552699</v>
      </c>
      <c r="L82" s="10">
        <v>135.69572448730401</v>
      </c>
      <c r="M82" s="10">
        <v>78.981246948242102</v>
      </c>
      <c r="N82" s="3">
        <v>0.73699998855590798</v>
      </c>
      <c r="O82" s="3">
        <v>0.50344872474670399</v>
      </c>
      <c r="P82" s="3">
        <v>0.53339886665344205</v>
      </c>
      <c r="Q82" s="3">
        <v>0.61670188569362905</v>
      </c>
      <c r="R82" s="3">
        <v>0.72953641414642301</v>
      </c>
      <c r="S82" s="3">
        <v>0.79026579856872503</v>
      </c>
      <c r="T82" s="3">
        <v>0.82570517063140803</v>
      </c>
      <c r="U82">
        <v>26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">
        <v>427.57278442382801</v>
      </c>
      <c r="AB82" s="1">
        <v>39.858081817626903</v>
      </c>
      <c r="AC82" s="1">
        <v>55.288673400878899</v>
      </c>
      <c r="AD82" s="1">
        <v>68.403999328613196</v>
      </c>
      <c r="AE82" s="1">
        <v>2.1123006343841499</v>
      </c>
      <c r="AF82" s="1">
        <v>2.9814310073852499</v>
      </c>
      <c r="AG82" s="1">
        <v>2.2061092853546098</v>
      </c>
      <c r="AH82" s="1">
        <v>2.2891142368316602</v>
      </c>
      <c r="AI82" s="3">
        <f t="shared" si="5"/>
        <v>1.0583175675436122E-2</v>
      </c>
      <c r="AJ82" s="3">
        <f t="shared" si="6"/>
        <v>8.0972492347490016E-2</v>
      </c>
      <c r="AK82" s="3">
        <f t="shared" si="7"/>
        <v>0.62885926377570567</v>
      </c>
      <c r="AL82" s="3">
        <f t="shared" si="8"/>
        <v>0.4050274342896264</v>
      </c>
      <c r="AM82" s="3">
        <f t="shared" si="9"/>
        <v>0.44035903375408769</v>
      </c>
    </row>
    <row r="83" spans="1:39" x14ac:dyDescent="0.25">
      <c r="A83" t="str" cm="1">
        <f t="array" ref="A83:D83">_xlfn.TEXTSPLIT(E83,"_")</f>
        <v>Wood</v>
      </c>
      <c r="B83" t="str">
        <v>Plane</v>
      </c>
      <c r="C83" t="str">
        <v>45</v>
      </c>
      <c r="D83" t="str">
        <v>Full</v>
      </c>
      <c r="E83" t="s">
        <v>596</v>
      </c>
      <c r="F83" s="10">
        <v>107.703033447265</v>
      </c>
      <c r="G83" s="10">
        <v>122.100227355957</v>
      </c>
      <c r="H83" s="21">
        <v>121.58985900878901</v>
      </c>
      <c r="I83" s="10">
        <v>78.975997924804602</v>
      </c>
      <c r="J83" s="21">
        <v>106.99146270751901</v>
      </c>
      <c r="K83" s="10">
        <v>70.272003173828097</v>
      </c>
      <c r="L83" s="10">
        <v>158.18679809570301</v>
      </c>
      <c r="M83" s="10">
        <v>41.355224609375</v>
      </c>
      <c r="N83" s="3">
        <v>0.64700001478195102</v>
      </c>
      <c r="O83" s="3">
        <v>0.69679921865463201</v>
      </c>
      <c r="P83" s="3">
        <v>0.74941647052764804</v>
      </c>
      <c r="Q83" s="3">
        <v>0.71324859363192894</v>
      </c>
      <c r="R83" s="3">
        <v>0.76865720748901301</v>
      </c>
      <c r="S83" s="3">
        <v>0.81363809108734098</v>
      </c>
      <c r="T83" s="3">
        <v>0.825403451919555</v>
      </c>
      <c r="U83">
        <v>30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">
        <v>563.98083496093705</v>
      </c>
      <c r="AB83" s="1">
        <v>34.423759460449197</v>
      </c>
      <c r="AC83" s="1">
        <v>54.219936370849602</v>
      </c>
      <c r="AD83" s="1">
        <v>68.403999328613196</v>
      </c>
      <c r="AE83" s="1">
        <v>2.15559959411621</v>
      </c>
      <c r="AF83" s="1">
        <v>2.8142306804656898</v>
      </c>
      <c r="AG83" s="1">
        <v>2.1937680244445801</v>
      </c>
      <c r="AH83" s="1">
        <v>2.2891142368316602</v>
      </c>
      <c r="AI83" s="3">
        <f t="shared" si="5"/>
        <v>6.6067845720835993E-3</v>
      </c>
      <c r="AJ83" s="3">
        <f t="shared" si="6"/>
        <v>0.12374067580064071</v>
      </c>
      <c r="AK83" s="3">
        <f t="shared" si="7"/>
        <v>0.5576058475774941</v>
      </c>
      <c r="AL83" s="3">
        <f t="shared" si="8"/>
        <v>0.48284278384185214</v>
      </c>
      <c r="AM83" s="3">
        <f t="shared" si="9"/>
        <v>-0.23794117603651688</v>
      </c>
    </row>
    <row r="84" spans="1:39" x14ac:dyDescent="0.25">
      <c r="A84" t="str" cm="1">
        <f t="array" ref="A84:D84">_xlfn.TEXTSPLIT(E84,"_")</f>
        <v>Wood</v>
      </c>
      <c r="B84" t="str">
        <v>Plane</v>
      </c>
      <c r="C84" t="str">
        <v>Oblique</v>
      </c>
      <c r="D84" t="str">
        <v>Full</v>
      </c>
      <c r="E84" t="s">
        <v>594</v>
      </c>
      <c r="F84" s="10">
        <v>215.55793762207</v>
      </c>
      <c r="G84" s="10">
        <v>198.35252380371</v>
      </c>
      <c r="H84" s="21">
        <v>222.40284729003901</v>
      </c>
      <c r="I84" s="10">
        <v>134.52200317382801</v>
      </c>
      <c r="J84" s="21">
        <v>210.669662475585</v>
      </c>
      <c r="K84" s="10">
        <v>127.74299621582</v>
      </c>
      <c r="L84" s="10">
        <v>129.94598388671801</v>
      </c>
      <c r="M84" s="10">
        <v>39.110652923583899</v>
      </c>
      <c r="N84" s="3">
        <v>0.69999998807907104</v>
      </c>
      <c r="O84" s="3">
        <v>0.71159654855728105</v>
      </c>
      <c r="P84" s="3">
        <v>0.75697112083435003</v>
      </c>
      <c r="Q84" s="3">
        <v>0.78547319822969508</v>
      </c>
      <c r="R84" s="3">
        <v>0.82615166902542103</v>
      </c>
      <c r="S84" s="3">
        <v>0.80504888296127297</v>
      </c>
      <c r="T84" s="3">
        <v>0.82342612743377597</v>
      </c>
      <c r="U84">
        <v>45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">
        <v>147.60729980468699</v>
      </c>
      <c r="AB84" s="1">
        <v>34.010303497314403</v>
      </c>
      <c r="AC84" s="1">
        <v>33.636425018310497</v>
      </c>
      <c r="AD84" s="1">
        <v>68.403999328613196</v>
      </c>
      <c r="AE84" s="1">
        <v>2.1996927261352499</v>
      </c>
      <c r="AF84" s="1">
        <v>2.8061254024505602</v>
      </c>
      <c r="AG84" s="1">
        <v>1.67470490932464</v>
      </c>
      <c r="AH84" s="1">
        <v>2.2891142368316602</v>
      </c>
      <c r="AI84" s="3">
        <f t="shared" si="5"/>
        <v>2.2677314509547023E-2</v>
      </c>
      <c r="AJ84" s="3">
        <f t="shared" si="6"/>
        <v>6.2097211750449223E-2</v>
      </c>
      <c r="AK84" s="3">
        <f t="shared" si="7"/>
        <v>-0.30675915389382907</v>
      </c>
      <c r="AL84" s="3">
        <f t="shared" si="8"/>
        <v>-0.29714745942013349</v>
      </c>
      <c r="AM84" s="3">
        <f t="shared" si="9"/>
        <v>3.0639818707856512</v>
      </c>
    </row>
    <row r="85" spans="1:39" x14ac:dyDescent="0.25">
      <c r="A85" t="str" cm="1">
        <f t="array" ref="A85:D85">_xlfn.TEXTSPLIT(E85,"_")</f>
        <v>Wood</v>
      </c>
      <c r="B85" t="str">
        <v>Plane</v>
      </c>
      <c r="C85" t="str">
        <v>Parallel</v>
      </c>
      <c r="D85" t="str">
        <v>Full</v>
      </c>
      <c r="E85" t="s">
        <v>651</v>
      </c>
      <c r="F85" s="10">
        <v>120.344367980957</v>
      </c>
      <c r="G85" s="10">
        <v>97.852844238281193</v>
      </c>
      <c r="H85" s="21">
        <v>134.79895019531199</v>
      </c>
      <c r="I85" s="10">
        <v>85.221000671386705</v>
      </c>
      <c r="J85" s="21">
        <v>123.65736389160099</v>
      </c>
      <c r="K85" s="10">
        <v>78.716003417968693</v>
      </c>
      <c r="L85" s="10">
        <v>144.97621154785099</v>
      </c>
      <c r="M85" s="10">
        <v>37.6405220031738</v>
      </c>
      <c r="N85" s="3">
        <v>0.70399999618530196</v>
      </c>
      <c r="O85" s="3">
        <v>0.75185853242874101</v>
      </c>
      <c r="P85" s="3">
        <v>0.78431141376495295</v>
      </c>
      <c r="Q85" s="3">
        <v>0.75897666317752266</v>
      </c>
      <c r="R85" s="3">
        <v>0.790150046348571</v>
      </c>
      <c r="S85" s="3">
        <v>0.82398259639739901</v>
      </c>
      <c r="T85" s="3">
        <v>0.82788431644439697</v>
      </c>
      <c r="U85">
        <v>25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">
        <v>641.05798339843705</v>
      </c>
      <c r="AB85" s="1">
        <v>34.327243804931598</v>
      </c>
      <c r="AC85" s="1">
        <v>55.275657653808501</v>
      </c>
      <c r="AD85" s="1">
        <v>68.403999328613196</v>
      </c>
      <c r="AE85" s="1">
        <v>2.31812095642089</v>
      </c>
      <c r="AF85" s="1">
        <v>2.8407313823699898</v>
      </c>
      <c r="AG85" s="1">
        <v>2.1782016754150302</v>
      </c>
      <c r="AH85" s="1">
        <v>2.2891142368316602</v>
      </c>
      <c r="AI85" s="3">
        <f t="shared" si="5"/>
        <v>2.7529297517007455E-2</v>
      </c>
      <c r="AJ85" s="3">
        <f t="shared" si="6"/>
        <v>0.26370740527974112</v>
      </c>
      <c r="AK85" s="3">
        <f t="shared" si="7"/>
        <v>9.06526633919498E-4</v>
      </c>
      <c r="AL85" s="3">
        <f t="shared" si="8"/>
        <v>9.0067175417670592E-2</v>
      </c>
      <c r="AM85" s="3">
        <f t="shared" si="9"/>
        <v>0.43361976610068204</v>
      </c>
    </row>
    <row r="86" spans="1:39" x14ac:dyDescent="0.25">
      <c r="A86" t="str" cm="1">
        <f t="array" ref="A86:D86">_xlfn.TEXTSPLIT(E86,"_")</f>
        <v>Cottage</v>
      </c>
      <c r="B86" t="str">
        <v>Point</v>
      </c>
      <c r="C86" t="str">
        <v>15</v>
      </c>
      <c r="D86" t="str">
        <v>Full</v>
      </c>
      <c r="E86" t="s">
        <v>622</v>
      </c>
      <c r="F86" s="10">
        <v>69.802024841308594</v>
      </c>
      <c r="G86" s="10">
        <v>82.813262939453097</v>
      </c>
      <c r="H86" s="21">
        <v>83.029953002929602</v>
      </c>
      <c r="I86" s="10">
        <v>53.183998107910099</v>
      </c>
      <c r="J86" s="21">
        <v>72.561561584472599</v>
      </c>
      <c r="K86" s="10">
        <v>46.361000061035099</v>
      </c>
      <c r="L86" s="10">
        <v>63.407222747802699</v>
      </c>
      <c r="M86" s="10">
        <v>28.759336471557599</v>
      </c>
      <c r="N86" s="3">
        <v>0.63599997758865301</v>
      </c>
      <c r="O86" s="3">
        <v>0.64324367046356201</v>
      </c>
      <c r="P86" s="3">
        <v>0.71036612987518299</v>
      </c>
      <c r="Q86" s="3">
        <v>0.74486285624102044</v>
      </c>
      <c r="R86" s="3">
        <v>0.75152164697647095</v>
      </c>
      <c r="S86" s="3">
        <v>0.779696285724639</v>
      </c>
      <c r="T86" s="3">
        <v>0.78088527917861905</v>
      </c>
      <c r="U86">
        <v>26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">
        <v>363.63485717773398</v>
      </c>
      <c r="AB86" s="1">
        <v>19.758743286132798</v>
      </c>
      <c r="AC86" s="1">
        <v>63.688934326171797</v>
      </c>
      <c r="AD86" s="1">
        <v>65.592300415039006</v>
      </c>
      <c r="AE86" s="1">
        <v>1.5775901079177801</v>
      </c>
      <c r="AF86" s="1">
        <v>1.9139885902404701</v>
      </c>
      <c r="AG86" s="1">
        <v>2.3140578269958398</v>
      </c>
      <c r="AH86" s="1">
        <v>2.14588403701782</v>
      </c>
      <c r="AI86" s="3">
        <f t="shared" si="5"/>
        <v>3.9533763518145415E-2</v>
      </c>
      <c r="AJ86" s="3">
        <f t="shared" si="6"/>
        <v>0.12379298908286925</v>
      </c>
      <c r="AK86" s="3">
        <f t="shared" si="7"/>
        <v>-0.12310014447802385</v>
      </c>
      <c r="AL86" s="3">
        <f t="shared" si="8"/>
        <v>-0.10704543696157456</v>
      </c>
      <c r="AM86" s="3">
        <f t="shared" si="9"/>
        <v>1.3183084159720917</v>
      </c>
    </row>
    <row r="87" spans="1:39" x14ac:dyDescent="0.25">
      <c r="A87" t="str" cm="1">
        <f t="array" ref="A87:D87">_xlfn.TEXTSPLIT(E87,"_")</f>
        <v>Cottage</v>
      </c>
      <c r="B87" t="str">
        <v>Point</v>
      </c>
      <c r="C87" t="str">
        <v>45</v>
      </c>
      <c r="D87" t="str">
        <v>Full</v>
      </c>
      <c r="E87" t="s">
        <v>624</v>
      </c>
      <c r="F87" s="10">
        <v>195.578842163085</v>
      </c>
      <c r="G87" s="10">
        <v>209.13624572753901</v>
      </c>
      <c r="H87" s="21">
        <v>201.65588378906199</v>
      </c>
      <c r="I87" s="10">
        <v>114.88800048828099</v>
      </c>
      <c r="J87" s="21">
        <v>195.603103637695</v>
      </c>
      <c r="K87" s="10">
        <v>111.073997497558</v>
      </c>
      <c r="L87" s="10">
        <v>97.760704040527301</v>
      </c>
      <c r="M87" s="10">
        <v>36.462631225585902</v>
      </c>
      <c r="N87" s="3">
        <v>0.83399999141693104</v>
      </c>
      <c r="O87" s="3">
        <v>0.77093917131423895</v>
      </c>
      <c r="P87" s="3">
        <v>0.83870923519134499</v>
      </c>
      <c r="Q87" s="3">
        <v>0.81468414775069753</v>
      </c>
      <c r="R87" s="3">
        <v>0.875402271747589</v>
      </c>
      <c r="S87" s="3">
        <v>0.873066425323486</v>
      </c>
      <c r="T87" s="3">
        <v>0.87142974138259799</v>
      </c>
      <c r="U87">
        <v>34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">
        <v>238.11964416503901</v>
      </c>
      <c r="AB87" s="1">
        <v>19.7176094055175</v>
      </c>
      <c r="AC87" s="1">
        <v>52.952117919921797</v>
      </c>
      <c r="AD87" s="1">
        <v>65.592300415039006</v>
      </c>
      <c r="AE87" s="1">
        <v>1.62439453601837</v>
      </c>
      <c r="AF87" s="1">
        <v>1.89828824996948</v>
      </c>
      <c r="AG87" s="1">
        <v>1.96483790874481</v>
      </c>
      <c r="AH87" s="1">
        <v>2.14588403701782</v>
      </c>
      <c r="AI87" s="3">
        <f t="shared" si="5"/>
        <v>1.2404958707020901E-4</v>
      </c>
      <c r="AJ87" s="3">
        <f t="shared" si="6"/>
        <v>6.4709692204549155E-2</v>
      </c>
      <c r="AK87" s="3">
        <f t="shared" si="7"/>
        <v>-0.51823513374046137</v>
      </c>
      <c r="AL87" s="3">
        <f t="shared" si="8"/>
        <v>-0.50349122106098043</v>
      </c>
      <c r="AM87" s="3">
        <f t="shared" si="9"/>
        <v>3.6833609179721378</v>
      </c>
    </row>
    <row r="88" spans="1:39" x14ac:dyDescent="0.25">
      <c r="A88" t="str" cm="1">
        <f t="array" ref="A88:D88">_xlfn.TEXTSPLIT(E88,"_")</f>
        <v>Cottage</v>
      </c>
      <c r="B88" t="str">
        <v>Point</v>
      </c>
      <c r="C88" t="str">
        <v>Oblique</v>
      </c>
      <c r="D88" t="str">
        <v>Full</v>
      </c>
      <c r="E88" t="s">
        <v>627</v>
      </c>
      <c r="F88" s="10">
        <v>117.062942504882</v>
      </c>
      <c r="G88" s="10">
        <v>143.61251831054599</v>
      </c>
      <c r="H88" s="21">
        <v>125.828323364257</v>
      </c>
      <c r="I88" s="10">
        <v>73.410003662109304</v>
      </c>
      <c r="J88" s="21">
        <v>121.15211486816401</v>
      </c>
      <c r="K88" s="10">
        <v>70.178001403808594</v>
      </c>
      <c r="L88" s="10">
        <v>68.477569580078097</v>
      </c>
      <c r="M88" s="10">
        <v>15.4514980316162</v>
      </c>
      <c r="N88" s="3">
        <v>0.66600000858306796</v>
      </c>
      <c r="O88" s="3">
        <v>0.84681141376495295</v>
      </c>
      <c r="P88" s="3">
        <v>0.85888564586639404</v>
      </c>
      <c r="Q88" s="3">
        <v>0.79843240968049078</v>
      </c>
      <c r="R88" s="3">
        <v>0.86530417203903198</v>
      </c>
      <c r="S88" s="3">
        <v>0.86797559261321999</v>
      </c>
      <c r="T88" s="3">
        <v>0.87401944398880005</v>
      </c>
      <c r="U88">
        <v>39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">
        <v>296.21838378906199</v>
      </c>
      <c r="AB88" s="1">
        <v>19.7576293945312</v>
      </c>
      <c r="AC88" s="1">
        <v>57.098087310791001</v>
      </c>
      <c r="AD88" s="1">
        <v>65.592300415039006</v>
      </c>
      <c r="AE88" s="1">
        <v>1.5677902698516799</v>
      </c>
      <c r="AF88" s="1">
        <v>1.9313888549804601</v>
      </c>
      <c r="AG88" s="1">
        <v>2.0968310832977202</v>
      </c>
      <c r="AH88" s="1">
        <v>2.14588403701782</v>
      </c>
      <c r="AI88" s="3">
        <f t="shared" si="5"/>
        <v>3.4931399089950847E-2</v>
      </c>
      <c r="AJ88" s="3">
        <f t="shared" si="6"/>
        <v>0.15639586093611896</v>
      </c>
      <c r="AK88" s="3">
        <f t="shared" si="7"/>
        <v>-0.45116976759563315</v>
      </c>
      <c r="AL88" s="3">
        <f t="shared" si="8"/>
        <v>-0.44019949589420859</v>
      </c>
      <c r="AM88" s="3">
        <f t="shared" si="9"/>
        <v>4.4090251430835705</v>
      </c>
    </row>
    <row r="89" spans="1:39" x14ac:dyDescent="0.25">
      <c r="A89" t="str" cm="1">
        <f t="array" ref="A89:D89">_xlfn.TEXTSPLIT(E89,"_")</f>
        <v>Cottage</v>
      </c>
      <c r="B89" t="str">
        <v>Point</v>
      </c>
      <c r="C89" t="str">
        <v>Parallel</v>
      </c>
      <c r="D89" t="str">
        <v>Full</v>
      </c>
      <c r="E89" t="s">
        <v>620</v>
      </c>
      <c r="F89" s="10">
        <v>70.220947265625</v>
      </c>
      <c r="G89" s="10">
        <v>75.791877746582003</v>
      </c>
      <c r="H89" s="21">
        <v>79.035186767578097</v>
      </c>
      <c r="I89" s="10">
        <v>51.451000213622997</v>
      </c>
      <c r="J89" s="21">
        <v>69.073211669921804</v>
      </c>
      <c r="K89" s="10">
        <v>45.011001586913999</v>
      </c>
      <c r="L89" s="10">
        <v>68.652381896972599</v>
      </c>
      <c r="M89" s="10">
        <v>30.2796325683593</v>
      </c>
      <c r="N89" s="3">
        <v>0.67100000381469704</v>
      </c>
      <c r="O89" s="3">
        <v>0.66794729232787997</v>
      </c>
      <c r="P89" s="3">
        <v>0.730568528175354</v>
      </c>
      <c r="Q89" s="3">
        <v>0.68874735728908476</v>
      </c>
      <c r="R89" s="3">
        <v>0.76535838842391901</v>
      </c>
      <c r="S89" s="3">
        <v>0.83029323816299405</v>
      </c>
      <c r="T89" s="3">
        <v>0.82992607355117798</v>
      </c>
      <c r="U89">
        <v>24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">
        <v>398.36309814453102</v>
      </c>
      <c r="AB89" s="1">
        <v>19.9441413879394</v>
      </c>
      <c r="AC89" s="1">
        <v>65.298263549804602</v>
      </c>
      <c r="AD89" s="1">
        <v>65.592300415039006</v>
      </c>
      <c r="AE89" s="1">
        <v>1.55509793758392</v>
      </c>
      <c r="AF89" s="1">
        <v>1.9131880998611399</v>
      </c>
      <c r="AG89" s="1">
        <v>2.3642084598541202</v>
      </c>
      <c r="AH89" s="1">
        <v>2.14588403701782</v>
      </c>
      <c r="AI89" s="3">
        <f t="shared" si="5"/>
        <v>1.6344632768362594E-2</v>
      </c>
      <c r="AJ89" s="3">
        <f t="shared" si="6"/>
        <v>8.864625440637261E-2</v>
      </c>
      <c r="AK89" s="3">
        <f t="shared" si="7"/>
        <v>-3.3417778898995709E-3</v>
      </c>
      <c r="AL89" s="3">
        <f t="shared" si="8"/>
        <v>-2.1560337088416914E-3</v>
      </c>
      <c r="AM89" s="3">
        <f t="shared" si="9"/>
        <v>1.013898113591674</v>
      </c>
    </row>
    <row r="90" spans="1:39" x14ac:dyDescent="0.25">
      <c r="A90" t="str" cm="1">
        <f t="array" ref="A90:D90">_xlfn.TEXTSPLIT(E90,"_")</f>
        <v>CottageWalls</v>
      </c>
      <c r="B90" t="str">
        <v>Point</v>
      </c>
      <c r="C90" t="str">
        <v>15</v>
      </c>
      <c r="D90" t="str">
        <v>Full</v>
      </c>
      <c r="E90" t="s">
        <v>639</v>
      </c>
      <c r="F90" s="10">
        <v>112.697868347167</v>
      </c>
      <c r="G90" s="10">
        <v>101.654861450195</v>
      </c>
      <c r="H90" s="21">
        <v>118.940551757812</v>
      </c>
      <c r="I90" s="10">
        <v>72.708000183105398</v>
      </c>
      <c r="J90" s="21">
        <v>113.400131225585</v>
      </c>
      <c r="K90" s="10">
        <v>69.067001342773395</v>
      </c>
      <c r="L90" s="10">
        <v>96.556632995605398</v>
      </c>
      <c r="M90" s="10">
        <v>56.5346870422363</v>
      </c>
      <c r="N90" s="3">
        <v>0.90200001001357999</v>
      </c>
      <c r="O90" s="3">
        <v>0.39049434661865201</v>
      </c>
      <c r="P90" s="3">
        <v>0.65689986944198597</v>
      </c>
      <c r="Q90" s="3">
        <v>0.58297479811507746</v>
      </c>
      <c r="R90" s="3">
        <v>0.68855357170104903</v>
      </c>
      <c r="S90" s="3">
        <v>0.74738013744354204</v>
      </c>
      <c r="T90" s="3">
        <v>0.74648290872573797</v>
      </c>
      <c r="U90">
        <v>31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">
        <v>474.20617675781199</v>
      </c>
      <c r="AB90" s="1">
        <v>28.828191757202099</v>
      </c>
      <c r="AC90" s="1">
        <v>64.185577392578097</v>
      </c>
      <c r="AD90" s="1">
        <v>69.254341125488196</v>
      </c>
      <c r="AE90" s="1">
        <v>2.12780237197875</v>
      </c>
      <c r="AF90" s="1">
        <v>2.5028917789459202</v>
      </c>
      <c r="AG90" s="1">
        <v>2.2884292602539</v>
      </c>
      <c r="AH90" s="1">
        <v>2.1939425468444802</v>
      </c>
      <c r="AI90" s="3">
        <f t="shared" si="5"/>
        <v>6.2313767661928508E-3</v>
      </c>
      <c r="AJ90" s="3">
        <f t="shared" si="6"/>
        <v>0.11554065991368748</v>
      </c>
      <c r="AK90" s="3">
        <f t="shared" si="7"/>
        <v>-0.14162164947856434</v>
      </c>
      <c r="AL90" s="3">
        <f t="shared" si="8"/>
        <v>-0.13408640380721562</v>
      </c>
      <c r="AM90" s="3">
        <f t="shared" si="9"/>
        <v>1.2979321034782778</v>
      </c>
    </row>
    <row r="91" spans="1:39" x14ac:dyDescent="0.25">
      <c r="A91" t="str" cm="1">
        <f t="array" ref="A91:D91">_xlfn.TEXTSPLIT(E91,"_")</f>
        <v>CottageWalls</v>
      </c>
      <c r="B91" t="str">
        <v>Point</v>
      </c>
      <c r="C91" t="str">
        <v>45</v>
      </c>
      <c r="D91" t="str">
        <v>Full</v>
      </c>
      <c r="E91" t="s">
        <v>591</v>
      </c>
      <c r="F91" s="10">
        <v>298.225341796875</v>
      </c>
      <c r="G91" s="10">
        <v>210.58772277832</v>
      </c>
      <c r="H91" s="21">
        <v>298.59893798828102</v>
      </c>
      <c r="I91" s="10">
        <v>165.162994384765</v>
      </c>
      <c r="J91" s="21">
        <v>298.59893798828102</v>
      </c>
      <c r="K91" s="10">
        <v>165.162994384765</v>
      </c>
      <c r="L91" s="10">
        <v>136.90791320800699</v>
      </c>
      <c r="M91" s="10">
        <v>298.59893798828102</v>
      </c>
      <c r="N91" s="3">
        <v>1</v>
      </c>
      <c r="O91" s="3">
        <v>0.66020256280899003</v>
      </c>
      <c r="P91" s="3">
        <v>0.78561776876449496</v>
      </c>
      <c r="Q91" s="3">
        <v>0.71560151189682364</v>
      </c>
      <c r="R91" s="3">
        <v>0.78761643171310403</v>
      </c>
      <c r="S91" s="3">
        <v>0.83141160011291504</v>
      </c>
      <c r="T91" s="3">
        <v>0.81745982170104903</v>
      </c>
      <c r="U91">
        <v>51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">
        <v>284.87973022460898</v>
      </c>
      <c r="AB91" s="1">
        <v>29.0542812347412</v>
      </c>
      <c r="AC91" s="1">
        <v>53.500679016113203</v>
      </c>
      <c r="AD91" s="1">
        <v>69.254341125488196</v>
      </c>
      <c r="AE91" s="1">
        <v>2.1087949275970401</v>
      </c>
      <c r="AF91" s="1">
        <v>2.5253915786743102</v>
      </c>
      <c r="AG91" s="1">
        <v>1.9557367563247601</v>
      </c>
      <c r="AH91" s="1">
        <v>2.1939425468444802</v>
      </c>
      <c r="AI91" s="3">
        <f t="shared" si="5"/>
        <v>1.2527312037099907E-3</v>
      </c>
      <c r="AJ91" s="3">
        <f t="shared" si="6"/>
        <v>0.41793136868956055</v>
      </c>
      <c r="AK91" s="3">
        <f t="shared" si="7"/>
        <v>-0.56761440810916042</v>
      </c>
      <c r="AL91" s="3">
        <f t="shared" si="8"/>
        <v>-0.56761440810916042</v>
      </c>
      <c r="AM91" s="3">
        <f t="shared" si="9"/>
        <v>1.5414989948377507</v>
      </c>
    </row>
    <row r="92" spans="1:39" x14ac:dyDescent="0.25">
      <c r="A92" t="str" cm="1">
        <f t="array" ref="A92:D92">_xlfn.TEXTSPLIT(E92,"_")</f>
        <v>CottageWalls</v>
      </c>
      <c r="B92" t="str">
        <v>Point</v>
      </c>
      <c r="C92" t="str">
        <v>Oblique</v>
      </c>
      <c r="D92" t="str">
        <v>Full</v>
      </c>
      <c r="E92" t="s">
        <v>640</v>
      </c>
      <c r="F92" s="10">
        <v>232.06848144531199</v>
      </c>
      <c r="G92" s="10">
        <v>188.92662048339801</v>
      </c>
      <c r="H92" s="21">
        <v>234.60888671875</v>
      </c>
      <c r="I92" s="10">
        <v>129.766998291015</v>
      </c>
      <c r="J92" s="21">
        <v>235.31092834472599</v>
      </c>
      <c r="K92" s="10">
        <v>129.61999511718699</v>
      </c>
      <c r="L92" s="10">
        <v>100.696853637695</v>
      </c>
      <c r="M92" s="10">
        <v>13.2888879776</v>
      </c>
      <c r="N92" s="3">
        <v>0.98600000143051103</v>
      </c>
      <c r="O92" s="3">
        <v>0.59990662336349398</v>
      </c>
      <c r="P92" s="3">
        <v>0.748590648174285</v>
      </c>
      <c r="Q92" s="3">
        <v>0.6700722893488984</v>
      </c>
      <c r="R92" s="3">
        <v>0.72329044342041005</v>
      </c>
      <c r="S92" s="3">
        <v>0.77929228544235196</v>
      </c>
      <c r="T92" s="3">
        <v>0.80796802043914795</v>
      </c>
      <c r="U92">
        <v>38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">
        <v>346.07492065429602</v>
      </c>
      <c r="AB92" s="1">
        <v>28.882993698120099</v>
      </c>
      <c r="AC92" s="1">
        <v>56.371940612792898</v>
      </c>
      <c r="AD92" s="1">
        <v>69.254341125488196</v>
      </c>
      <c r="AE92" s="1">
        <v>1.93478715419769</v>
      </c>
      <c r="AF92" s="1">
        <v>2.5518915653228702</v>
      </c>
      <c r="AG92" s="1">
        <v>2.0827896595001198</v>
      </c>
      <c r="AH92" s="1">
        <v>2.1939425468444802</v>
      </c>
      <c r="AI92" s="3">
        <f t="shared" si="5"/>
        <v>1.3971940003313648E-2</v>
      </c>
      <c r="AJ92" s="3">
        <f t="shared" si="6"/>
        <v>0.2455149398356174</v>
      </c>
      <c r="AK92" s="3">
        <f t="shared" si="7"/>
        <v>-0.56061935485879311</v>
      </c>
      <c r="AL92" s="3">
        <f t="shared" si="8"/>
        <v>-0.55989686854160381</v>
      </c>
      <c r="AM92" s="3">
        <f t="shared" si="9"/>
        <v>11.129822369933363</v>
      </c>
    </row>
    <row r="93" spans="1:39" x14ac:dyDescent="0.25">
      <c r="A93" t="str" cm="1">
        <f t="array" ref="A93:D93">_xlfn.TEXTSPLIT(E93,"_")</f>
        <v>CottageWalls</v>
      </c>
      <c r="B93" t="str">
        <v>Point</v>
      </c>
      <c r="C93" t="str">
        <v>Parallel</v>
      </c>
      <c r="D93" t="str">
        <v>Full</v>
      </c>
      <c r="E93" t="s">
        <v>617</v>
      </c>
      <c r="F93" s="10">
        <v>131.62510681152301</v>
      </c>
      <c r="G93" s="10">
        <v>82.020401000976506</v>
      </c>
      <c r="H93" s="21">
        <v>138.72958374023401</v>
      </c>
      <c r="I93" s="10">
        <v>83.654998779296804</v>
      </c>
      <c r="J93" s="21">
        <v>130.89627075195301</v>
      </c>
      <c r="K93" s="10">
        <v>78.574996948242102</v>
      </c>
      <c r="L93" s="10">
        <v>99.652687072753906</v>
      </c>
      <c r="M93" s="10">
        <v>60.722465515136697</v>
      </c>
      <c r="N93" s="3">
        <v>0.87099999189376798</v>
      </c>
      <c r="O93" s="3">
        <v>0.58627337217330899</v>
      </c>
      <c r="P93" s="3">
        <v>0.71777158975601196</v>
      </c>
      <c r="Q93" s="3">
        <v>0.67955932988495149</v>
      </c>
      <c r="R93" s="3">
        <v>0.69545561075210505</v>
      </c>
      <c r="S93" s="3">
        <v>0.69139355421066195</v>
      </c>
      <c r="T93" s="3">
        <v>0.73048853874206499</v>
      </c>
      <c r="U93">
        <v>32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">
        <v>566.22149658203102</v>
      </c>
      <c r="AB93" s="1">
        <v>28.698490142822202</v>
      </c>
      <c r="AC93" s="1">
        <v>68.606842041015597</v>
      </c>
      <c r="AD93" s="1">
        <v>69.254341125488196</v>
      </c>
      <c r="AE93" s="1">
        <v>1.96392321586608</v>
      </c>
      <c r="AF93" s="1">
        <v>2.5232913494110099</v>
      </c>
      <c r="AG93" s="1">
        <v>2.30946540832519</v>
      </c>
      <c r="AH93" s="1">
        <v>2.1939425468444802</v>
      </c>
      <c r="AI93" s="3">
        <f t="shared" si="5"/>
        <v>5.537211533766402E-3</v>
      </c>
      <c r="AJ93" s="3">
        <f t="shared" si="6"/>
        <v>0.59589893678274763</v>
      </c>
      <c r="AK93" s="3">
        <f t="shared" si="7"/>
        <v>-0.23705821982561287</v>
      </c>
      <c r="AL93" s="3">
        <f t="shared" si="8"/>
        <v>-0.21900255637453955</v>
      </c>
      <c r="AM93" s="3">
        <f t="shared" si="9"/>
        <v>1.5145308810198228</v>
      </c>
    </row>
    <row r="94" spans="1:39" x14ac:dyDescent="0.25">
      <c r="A94" t="str" cm="1">
        <f t="array" ref="A94:D94">_xlfn.TEXTSPLIT(E94,"_")</f>
        <v>Crowd</v>
      </c>
      <c r="B94" t="str">
        <v>Point</v>
      </c>
      <c r="C94" t="str">
        <v>15</v>
      </c>
      <c r="D94" t="str">
        <v>Full</v>
      </c>
      <c r="E94" t="s">
        <v>605</v>
      </c>
      <c r="F94" s="10">
        <v>51.480552673339801</v>
      </c>
      <c r="G94" s="10">
        <v>363.30044555664</v>
      </c>
      <c r="H94" s="21">
        <v>86.836952209472599</v>
      </c>
      <c r="I94" s="10">
        <v>46.994998931884702</v>
      </c>
      <c r="J94" s="21">
        <v>82.240638732910099</v>
      </c>
      <c r="K94" s="10">
        <v>44.395000457763601</v>
      </c>
      <c r="L94" s="10">
        <v>55.9898872375488</v>
      </c>
      <c r="M94" s="10">
        <v>9.9080457687377894</v>
      </c>
      <c r="N94" s="3">
        <v>0.47900000214576699</v>
      </c>
      <c r="O94" s="3">
        <v>0.29396662116050698</v>
      </c>
      <c r="P94" s="3">
        <v>0.30370029807090698</v>
      </c>
      <c r="Q94" s="3">
        <v>0.39204821120681427</v>
      </c>
      <c r="R94" s="3">
        <v>0.469940245151519</v>
      </c>
      <c r="S94" s="3">
        <v>0.62457931041717496</v>
      </c>
      <c r="T94" s="3">
        <v>0.72311216592788696</v>
      </c>
      <c r="U94">
        <v>80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">
        <v>4343.93115234375</v>
      </c>
      <c r="AB94" s="1">
        <v>365.15069580078102</v>
      </c>
      <c r="AC94" s="1">
        <v>51.374649047851499</v>
      </c>
      <c r="AD94" s="1">
        <v>89.022987365722599</v>
      </c>
      <c r="AE94" s="1">
        <v>18.218238830566399</v>
      </c>
      <c r="AF94" s="1">
        <v>18.296339035034102</v>
      </c>
      <c r="AG94" s="1">
        <v>1.9105308055877599</v>
      </c>
      <c r="AH94" s="1">
        <v>2.6513521671295099</v>
      </c>
      <c r="AI94" s="3">
        <f t="shared" si="5"/>
        <v>0.59750885455237168</v>
      </c>
      <c r="AJ94" s="3">
        <f t="shared" si="6"/>
        <v>0.77362912779558246</v>
      </c>
      <c r="AK94" s="3">
        <f t="shared" si="7"/>
        <v>-0.2699142210011739</v>
      </c>
      <c r="AL94" s="3">
        <f t="shared" si="8"/>
        <v>-0.2509839971259612</v>
      </c>
      <c r="AM94" s="3">
        <f t="shared" si="9"/>
        <v>3.6494378516284804</v>
      </c>
    </row>
    <row r="95" spans="1:39" x14ac:dyDescent="0.25">
      <c r="A95" t="str" cm="1">
        <f t="array" ref="A95:D95">_xlfn.TEXTSPLIT(E95,"_")</f>
        <v>Crowd</v>
      </c>
      <c r="B95" t="str">
        <v>Point</v>
      </c>
      <c r="C95" t="str">
        <v>45</v>
      </c>
      <c r="D95" t="str">
        <v>Full</v>
      </c>
      <c r="E95" t="s">
        <v>609</v>
      </c>
      <c r="F95" s="10">
        <v>165.549224853515</v>
      </c>
      <c r="G95" s="10">
        <v>3002.97973632812</v>
      </c>
      <c r="H95" s="21">
        <v>271.35400390625</v>
      </c>
      <c r="I95" s="10">
        <v>137.988998413085</v>
      </c>
      <c r="J95" s="21">
        <v>268.85198974609301</v>
      </c>
      <c r="K95" s="10">
        <v>136.73800659179599</v>
      </c>
      <c r="L95" s="10">
        <v>30.406856536865199</v>
      </c>
      <c r="M95" s="10">
        <v>3.48467969894409</v>
      </c>
      <c r="N95" s="3">
        <v>0.28200000524520802</v>
      </c>
      <c r="O95" s="3">
        <v>0.51372581720352095</v>
      </c>
      <c r="P95" s="3">
        <v>0.54314118623733498</v>
      </c>
      <c r="Q95" s="3">
        <v>0.67484971631695745</v>
      </c>
      <c r="R95" s="3">
        <v>0.76975178718566895</v>
      </c>
      <c r="S95" s="3">
        <v>0.88252735137939398</v>
      </c>
      <c r="T95" s="3">
        <v>0.92891389131545998</v>
      </c>
      <c r="U95">
        <v>81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">
        <v>1185.03845214843</v>
      </c>
      <c r="AB95" s="1">
        <v>365.827880859375</v>
      </c>
      <c r="AC95" s="1">
        <v>45.199073791503899</v>
      </c>
      <c r="AD95" s="1">
        <v>89.022987365722599</v>
      </c>
      <c r="AE95" s="1">
        <v>22.157077789306602</v>
      </c>
      <c r="AF95" s="1">
        <v>18.376083374023398</v>
      </c>
      <c r="AG95" s="1">
        <v>1.72115266323089</v>
      </c>
      <c r="AH95" s="1">
        <v>2.6513521671295099</v>
      </c>
      <c r="AI95" s="3">
        <f t="shared" si="5"/>
        <v>0.62400029347153207</v>
      </c>
      <c r="AJ95" s="3">
        <f t="shared" si="6"/>
        <v>0.9104715937661203</v>
      </c>
      <c r="AK95" s="3">
        <f t="shared" si="7"/>
        <v>-0.8667860250618008</v>
      </c>
      <c r="AL95" s="3">
        <f t="shared" si="8"/>
        <v>-0.86000125622376233</v>
      </c>
      <c r="AM95" s="3">
        <f t="shared" si="9"/>
        <v>69.426700244926451</v>
      </c>
    </row>
    <row r="96" spans="1:39" x14ac:dyDescent="0.25">
      <c r="A96" t="str" cm="1">
        <f t="array" ref="A96:D96">_xlfn.TEXTSPLIT(E96,"_")</f>
        <v>Crowd</v>
      </c>
      <c r="B96" t="str">
        <v>Point</v>
      </c>
      <c r="C96" t="str">
        <v>Oblique</v>
      </c>
      <c r="D96" t="str">
        <v>Full</v>
      </c>
      <c r="E96" t="s">
        <v>599</v>
      </c>
      <c r="F96" s="10">
        <v>137.59768676757801</v>
      </c>
      <c r="G96" s="10">
        <v>801.377197265625</v>
      </c>
      <c r="H96" s="21">
        <v>275.13314819335898</v>
      </c>
      <c r="I96" s="10">
        <v>140.79200744628901</v>
      </c>
      <c r="J96" s="21">
        <v>274.263580322265</v>
      </c>
      <c r="K96" s="10">
        <v>140.35299682617099</v>
      </c>
      <c r="L96" s="10">
        <v>39.507213592529297</v>
      </c>
      <c r="M96" s="10">
        <v>1.4789116382598799</v>
      </c>
      <c r="N96" s="3">
        <v>0.41200000047683699</v>
      </c>
      <c r="O96" s="3">
        <v>0.51399588584899902</v>
      </c>
      <c r="P96" s="3">
        <v>0.52010446786880404</v>
      </c>
      <c r="Q96" s="3">
        <v>0.60161702240467796</v>
      </c>
      <c r="R96" s="3">
        <v>0.65548008680343595</v>
      </c>
      <c r="S96" s="3">
        <v>0.77392810583114602</v>
      </c>
      <c r="T96" s="3">
        <v>0.79343903064727705</v>
      </c>
      <c r="U96">
        <v>66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">
        <v>4212.38916015625</v>
      </c>
      <c r="AB96" s="1">
        <v>364.09674072265602</v>
      </c>
      <c r="AC96" s="1">
        <v>50.264717102050703</v>
      </c>
      <c r="AD96" s="1">
        <v>89.022987365722599</v>
      </c>
      <c r="AE96" s="1">
        <v>18.282955169677699</v>
      </c>
      <c r="AF96" s="1">
        <v>18.206657409667901</v>
      </c>
      <c r="AG96" s="1">
        <v>1.87867963314056</v>
      </c>
      <c r="AH96" s="1">
        <v>2.6513521671295099</v>
      </c>
      <c r="AI96" s="3">
        <f t="shared" si="5"/>
        <v>0.99322813315557434</v>
      </c>
      <c r="AJ96" s="3">
        <f t="shared" si="6"/>
        <v>0.65775969012085911</v>
      </c>
      <c r="AK96" s="3">
        <f t="shared" si="7"/>
        <v>-0.85369548737191181</v>
      </c>
      <c r="AL96" s="3">
        <f t="shared" si="8"/>
        <v>-0.8515540987290533</v>
      </c>
      <c r="AM96" s="3">
        <f t="shared" si="9"/>
        <v>159.73589784306196</v>
      </c>
    </row>
    <row r="97" spans="1:39" x14ac:dyDescent="0.25">
      <c r="A97" t="str" cm="1">
        <f t="array" ref="A97:D97">_xlfn.TEXTSPLIT(E97,"_")</f>
        <v>Crowd</v>
      </c>
      <c r="B97" t="str">
        <v>Point</v>
      </c>
      <c r="C97" t="str">
        <v>Parallel</v>
      </c>
      <c r="D97" t="str">
        <v>Full</v>
      </c>
      <c r="E97" t="s">
        <v>600</v>
      </c>
      <c r="F97" s="10">
        <v>41.650367736816399</v>
      </c>
      <c r="G97" s="10">
        <v>144.59559631347599</v>
      </c>
      <c r="H97" s="21">
        <v>60.836235046386697</v>
      </c>
      <c r="I97" s="10">
        <v>34.2560005187988</v>
      </c>
      <c r="J97" s="21">
        <v>54.563461303710902</v>
      </c>
      <c r="K97" s="10">
        <v>31.079000473022401</v>
      </c>
      <c r="L97" s="10">
        <v>55.612277984619098</v>
      </c>
      <c r="M97" s="10">
        <v>12.801632881164499</v>
      </c>
      <c r="N97" s="3">
        <v>0.51099997758865301</v>
      </c>
      <c r="O97" s="3">
        <v>0.30696982145309398</v>
      </c>
      <c r="P97" s="3">
        <v>0.33208727836608798</v>
      </c>
      <c r="Q97" s="3">
        <v>0.35265066664144562</v>
      </c>
      <c r="R97" s="3">
        <v>0.42327448725700301</v>
      </c>
      <c r="S97" s="3">
        <v>0.55226087570190396</v>
      </c>
      <c r="T97" s="3">
        <v>0.61869984865188599</v>
      </c>
      <c r="U97">
        <v>44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">
        <v>5099.85595703125</v>
      </c>
      <c r="AB97" s="1">
        <v>365.827545166015</v>
      </c>
      <c r="AC97" s="1">
        <v>56.948947906494098</v>
      </c>
      <c r="AD97" s="1">
        <v>89.022987365722599</v>
      </c>
      <c r="AE97" s="1">
        <v>18.078176498413001</v>
      </c>
      <c r="AF97" s="1">
        <v>18.3217258453369</v>
      </c>
      <c r="AG97" s="1">
        <v>2.0263686180114702</v>
      </c>
      <c r="AH97" s="1">
        <v>2.6513521671295099</v>
      </c>
      <c r="AI97" s="3">
        <f t="shared" si="5"/>
        <v>0.3100355235394503</v>
      </c>
      <c r="AJ97" s="3">
        <f t="shared" si="6"/>
        <v>0.62264783510128441</v>
      </c>
      <c r="AK97" s="3">
        <f t="shared" si="7"/>
        <v>7.9023404367781578E-3</v>
      </c>
      <c r="AL97" s="3">
        <f t="shared" si="8"/>
        <v>-4.28747341178353E-3</v>
      </c>
      <c r="AM97" s="3">
        <f t="shared" si="9"/>
        <v>0.91807164830891563</v>
      </c>
    </row>
    <row r="98" spans="1:39" x14ac:dyDescent="0.25">
      <c r="A98" t="str" cm="1">
        <f t="array" ref="A98:D98">_xlfn.TEXTSPLIT(E98,"_")</f>
        <v>Random100</v>
      </c>
      <c r="B98" t="str">
        <v>Point</v>
      </c>
      <c r="C98" t="str">
        <v>15</v>
      </c>
      <c r="D98" t="str">
        <v>Full</v>
      </c>
      <c r="E98" t="s">
        <v>608</v>
      </c>
      <c r="F98" s="10">
        <v>17.963850021362301</v>
      </c>
      <c r="G98" s="10">
        <v>23.152317047119102</v>
      </c>
      <c r="H98" s="21">
        <v>35.103256225585902</v>
      </c>
      <c r="I98" s="10">
        <v>19.023000717163001</v>
      </c>
      <c r="J98" s="21">
        <v>18.5484294891357</v>
      </c>
      <c r="K98" s="10">
        <v>10.130999565124499</v>
      </c>
      <c r="L98" s="10">
        <v>19.798017501831001</v>
      </c>
      <c r="M98" s="10">
        <v>18.435239791870099</v>
      </c>
      <c r="N98" s="3">
        <v>0.10199999809265101</v>
      </c>
      <c r="O98" s="3">
        <v>0.25759670138358998</v>
      </c>
      <c r="P98" s="3">
        <v>0.39768040180206299</v>
      </c>
      <c r="Q98" s="3">
        <v>0.38099147166958036</v>
      </c>
      <c r="R98" s="3">
        <v>0.38776487112045199</v>
      </c>
      <c r="S98" s="3">
        <v>0.38776487112045199</v>
      </c>
      <c r="T98" s="3">
        <v>0.38776487112045199</v>
      </c>
      <c r="U98">
        <v>9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">
        <v>10.2233009338378</v>
      </c>
      <c r="AB98" s="1">
        <v>0.56729978322982699</v>
      </c>
      <c r="AC98" s="1">
        <v>51.797981262207003</v>
      </c>
      <c r="AD98" s="1">
        <v>77.191917419433594</v>
      </c>
      <c r="AE98" s="1">
        <v>2.9499977827072098E-2</v>
      </c>
      <c r="AF98" s="1">
        <v>2.8899984434247E-2</v>
      </c>
      <c r="AG98" s="1">
        <v>1.3939393758773799</v>
      </c>
      <c r="AH98" s="1">
        <v>1.5252525806427</v>
      </c>
      <c r="AI98" s="3">
        <f t="shared" si="5"/>
        <v>3.2541992227625292E-2</v>
      </c>
      <c r="AJ98" s="3">
        <f t="shared" si="6"/>
        <v>0.19885212994507928</v>
      </c>
      <c r="AK98" s="3">
        <f t="shared" si="7"/>
        <v>0.10491295429718753</v>
      </c>
      <c r="AL98" s="3">
        <f t="shared" si="8"/>
        <v>5.9571567732089881E-2</v>
      </c>
      <c r="AM98" s="3">
        <f t="shared" si="9"/>
        <v>0.932217425604284</v>
      </c>
    </row>
    <row r="99" spans="1:39" x14ac:dyDescent="0.25">
      <c r="A99" t="str" cm="1">
        <f t="array" ref="A99:D99">_xlfn.TEXTSPLIT(E99,"_")</f>
        <v>Random100</v>
      </c>
      <c r="B99" t="str">
        <v>Point</v>
      </c>
      <c r="C99" t="str">
        <v>45</v>
      </c>
      <c r="D99" t="str">
        <v>Full</v>
      </c>
      <c r="E99" t="s">
        <v>603</v>
      </c>
      <c r="F99" s="10">
        <v>23.835693359375</v>
      </c>
      <c r="G99" s="10">
        <v>33.746131896972599</v>
      </c>
      <c r="H99" s="21">
        <v>44.476783752441399</v>
      </c>
      <c r="I99" s="10">
        <v>23.8190002441406</v>
      </c>
      <c r="J99" s="21">
        <v>26.523176193237301</v>
      </c>
      <c r="K99" s="10">
        <v>14.1660003662109</v>
      </c>
      <c r="L99" s="10">
        <v>19.7132034301757</v>
      </c>
      <c r="M99" s="10">
        <v>19.729263305663999</v>
      </c>
      <c r="N99" s="3">
        <v>9.0000003576278603E-2</v>
      </c>
      <c r="O99" s="3">
        <v>0.55220562219619695</v>
      </c>
      <c r="P99" s="3">
        <v>0.63694924116134599</v>
      </c>
      <c r="Q99" s="3">
        <v>0.57116332333099606</v>
      </c>
      <c r="R99" s="3">
        <v>0.59637242555618197</v>
      </c>
      <c r="S99" s="3">
        <v>0.59637242555618197</v>
      </c>
      <c r="T99" s="3">
        <v>0.59637242555618197</v>
      </c>
      <c r="U99">
        <v>11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">
        <v>5.4420008659362704</v>
      </c>
      <c r="AB99" s="1">
        <v>0.56149965524673395</v>
      </c>
      <c r="AC99" s="1">
        <v>34.121212005615199</v>
      </c>
      <c r="AD99" s="1">
        <v>77.191917419433594</v>
      </c>
      <c r="AE99" s="1">
        <v>3.08999773114919E-2</v>
      </c>
      <c r="AF99" s="1">
        <v>2.9699981212615901E-2</v>
      </c>
      <c r="AG99" s="1">
        <v>1.20202016830444</v>
      </c>
      <c r="AH99" s="1">
        <v>1.5252525806427</v>
      </c>
      <c r="AI99" s="3">
        <f t="shared" si="5"/>
        <v>0.11275035273120203</v>
      </c>
      <c r="AJ99" s="3">
        <f t="shared" si="6"/>
        <v>0.21403803333037044</v>
      </c>
      <c r="AK99" s="3">
        <f t="shared" si="7"/>
        <v>-0.24319716480546436</v>
      </c>
      <c r="AL99" s="3">
        <f t="shared" si="8"/>
        <v>-0.16874283084385183</v>
      </c>
      <c r="AM99" s="3">
        <f t="shared" si="9"/>
        <v>1.3451711631374776</v>
      </c>
    </row>
    <row r="100" spans="1:39" x14ac:dyDescent="0.25">
      <c r="A100" t="str" cm="1">
        <f t="array" ref="A100:D100">_xlfn.TEXTSPLIT(E100,"_")</f>
        <v>Random100</v>
      </c>
      <c r="B100" t="str">
        <v>Point</v>
      </c>
      <c r="C100" t="str">
        <v>Oblique</v>
      </c>
      <c r="D100" t="str">
        <v>Full</v>
      </c>
      <c r="E100" t="s">
        <v>638</v>
      </c>
      <c r="F100" s="10">
        <v>28.004344940185501</v>
      </c>
      <c r="G100" s="10">
        <v>27.228624343871999</v>
      </c>
      <c r="H100" s="21">
        <v>49.334297180175703</v>
      </c>
      <c r="I100" s="10">
        <v>26.622999191284102</v>
      </c>
      <c r="J100" s="21">
        <v>29.061073303222599</v>
      </c>
      <c r="K100" s="10">
        <v>15.513999938964799</v>
      </c>
      <c r="L100" s="10">
        <v>24.657564163208001</v>
      </c>
      <c r="M100" s="10">
        <v>24.0069885253906</v>
      </c>
      <c r="N100" s="3">
        <v>0.14100000262260401</v>
      </c>
      <c r="O100" s="3">
        <v>0.52962756156921298</v>
      </c>
      <c r="P100" s="3">
        <v>0.59933882951736395</v>
      </c>
      <c r="Q100" s="3">
        <v>0.58136051818608236</v>
      </c>
      <c r="R100" s="3">
        <v>0.58217155933380105</v>
      </c>
      <c r="S100" s="3">
        <v>0.58217155933380105</v>
      </c>
      <c r="T100" s="3">
        <v>0.58217155933380105</v>
      </c>
      <c r="U100">
        <v>11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">
        <v>7.8332009315490696</v>
      </c>
      <c r="AB100" s="1">
        <v>0.55739974975585904</v>
      </c>
      <c r="AC100" s="1">
        <v>43.3939399719238</v>
      </c>
      <c r="AD100" s="1">
        <v>77.191917419433594</v>
      </c>
      <c r="AE100" s="1">
        <v>2.9599981382489201E-2</v>
      </c>
      <c r="AF100" s="1">
        <v>3.00999823957681E-2</v>
      </c>
      <c r="AG100" s="1">
        <v>1.2323232889175399</v>
      </c>
      <c r="AH100" s="1">
        <v>1.5252525806427</v>
      </c>
      <c r="AI100" s="3">
        <f t="shared" si="5"/>
        <v>3.773444318351904E-2</v>
      </c>
      <c r="AJ100" s="3">
        <f t="shared" si="6"/>
        <v>6.7298624278938499E-2</v>
      </c>
      <c r="AK100" s="3">
        <f t="shared" si="7"/>
        <v>-0.10284042684177067</v>
      </c>
      <c r="AL100" s="3">
        <f t="shared" si="8"/>
        <v>-5.8149387327771092E-2</v>
      </c>
      <c r="AM100" s="3">
        <f t="shared" si="9"/>
        <v>1.183426135908604</v>
      </c>
    </row>
    <row r="101" spans="1:39" x14ac:dyDescent="0.25">
      <c r="A101" t="str" cm="1">
        <f t="array" ref="A101:D101">_xlfn.TEXTSPLIT(E101,"_")</f>
        <v>Random100</v>
      </c>
      <c r="B101" t="str">
        <v>Point</v>
      </c>
      <c r="C101" t="str">
        <v>Parallel</v>
      </c>
      <c r="D101" t="str">
        <v>Full</v>
      </c>
      <c r="E101" t="s">
        <v>604</v>
      </c>
      <c r="F101" s="10">
        <v>16.799974441528299</v>
      </c>
      <c r="G101" s="10">
        <v>21.220403671264599</v>
      </c>
      <c r="H101" s="21">
        <v>31.81689453125</v>
      </c>
      <c r="I101" s="10">
        <v>17.405000686645501</v>
      </c>
      <c r="J101" s="21">
        <v>16.509269714355401</v>
      </c>
      <c r="K101" s="10">
        <v>9.13799953460693</v>
      </c>
      <c r="L101" s="10">
        <v>19.2424201965332</v>
      </c>
      <c r="M101" s="10">
        <v>17.514471054077099</v>
      </c>
      <c r="N101" s="3">
        <v>0.12600000202655701</v>
      </c>
      <c r="O101" s="3">
        <v>0.20034810900688099</v>
      </c>
      <c r="P101" s="3">
        <v>0.331179469823837</v>
      </c>
      <c r="Q101" s="3">
        <v>0.33116818478845</v>
      </c>
      <c r="R101" s="3">
        <v>0.33933582901954601</v>
      </c>
      <c r="S101" s="3">
        <v>0.33933582901954601</v>
      </c>
      <c r="T101" s="3">
        <v>0.33933582901954601</v>
      </c>
      <c r="U101">
        <v>9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">
        <v>11.0374031066894</v>
      </c>
      <c r="AB101" s="1">
        <v>0.56039971113204901</v>
      </c>
      <c r="AC101" s="1">
        <v>55.9595947265625</v>
      </c>
      <c r="AD101" s="1">
        <v>77.191917419433594</v>
      </c>
      <c r="AE101" s="1">
        <v>2.6799978688359202E-2</v>
      </c>
      <c r="AF101" s="1">
        <v>2.92999818921089E-2</v>
      </c>
      <c r="AG101" s="1">
        <v>1.47474741935729</v>
      </c>
      <c r="AH101" s="1">
        <v>1.5252525806427</v>
      </c>
      <c r="AI101" s="3">
        <f t="shared" si="5"/>
        <v>1.7303879132952553E-2</v>
      </c>
      <c r="AJ101" s="3">
        <f t="shared" si="6"/>
        <v>0.22200962950053271</v>
      </c>
      <c r="AK101" s="3">
        <f t="shared" si="7"/>
        <v>0.17950804634034104</v>
      </c>
      <c r="AL101" s="3">
        <f t="shared" si="8"/>
        <v>0.11586169737265911</v>
      </c>
      <c r="AM101" s="3">
        <f t="shared" si="9"/>
        <v>0.84394901371905495</v>
      </c>
    </row>
    <row r="102" spans="1:39" x14ac:dyDescent="0.25">
      <c r="A102" t="str" cm="1">
        <f t="array" ref="A102:D102">_xlfn.TEXTSPLIT(E102,"_")</f>
        <v>Random1000</v>
      </c>
      <c r="B102" t="str">
        <v>Point</v>
      </c>
      <c r="C102" t="str">
        <v>15</v>
      </c>
      <c r="D102" t="str">
        <v>Full</v>
      </c>
      <c r="E102" t="s">
        <v>613</v>
      </c>
      <c r="F102" s="10">
        <v>87.244972229003906</v>
      </c>
      <c r="G102" s="10">
        <v>112.942489624023</v>
      </c>
      <c r="H102" s="21">
        <v>122.774681091308</v>
      </c>
      <c r="I102" s="10">
        <v>70.955001831054602</v>
      </c>
      <c r="J102" s="21">
        <v>93.622398376464801</v>
      </c>
      <c r="K102" s="10">
        <v>54.26900100708</v>
      </c>
      <c r="L102" s="10">
        <v>86.984794616699205</v>
      </c>
      <c r="M102" s="10">
        <v>60.356899261474602</v>
      </c>
      <c r="N102" s="3">
        <v>0.51700001955032304</v>
      </c>
      <c r="O102" s="3">
        <v>0.47185856103897</v>
      </c>
      <c r="P102" s="3">
        <v>0.59695458412170399</v>
      </c>
      <c r="Q102" s="3">
        <v>0.60497810273524655</v>
      </c>
      <c r="R102" s="3">
        <v>0.66044867038726796</v>
      </c>
      <c r="S102" s="3">
        <v>0.65029287338256803</v>
      </c>
      <c r="T102" s="3">
        <v>0.650346219539642</v>
      </c>
      <c r="U102">
        <v>19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">
        <v>82.235588073730398</v>
      </c>
      <c r="AB102" s="1">
        <v>6.2633900642395002</v>
      </c>
      <c r="AC102" s="1">
        <v>46.072071075439403</v>
      </c>
      <c r="AD102" s="1">
        <v>85.631629943847599</v>
      </c>
      <c r="AE102" s="1">
        <v>0.27940186858177102</v>
      </c>
      <c r="AF102" s="1">
        <v>0.27870142459869301</v>
      </c>
      <c r="AG102" s="1">
        <v>1.6496496200561499</v>
      </c>
      <c r="AH102" s="1">
        <v>2.2462463378906201</v>
      </c>
      <c r="AI102" s="3">
        <f t="shared" si="5"/>
        <v>7.3097921685632325E-2</v>
      </c>
      <c r="AJ102" s="3">
        <f t="shared" si="6"/>
        <v>0.17106131901176713</v>
      </c>
      <c r="AK102" s="3">
        <f t="shared" si="7"/>
        <v>-5.4307722710150511E-2</v>
      </c>
      <c r="AL102" s="3">
        <f t="shared" si="8"/>
        <v>-4.9348997034177146E-2</v>
      </c>
      <c r="AM102" s="3">
        <f t="shared" si="9"/>
        <v>1.1099725771367173</v>
      </c>
    </row>
    <row r="103" spans="1:39" x14ac:dyDescent="0.25">
      <c r="A103" t="str" cm="1">
        <f t="array" ref="A103:D103">_xlfn.TEXTSPLIT(E103,"_")</f>
        <v>Random1000</v>
      </c>
      <c r="B103" t="str">
        <v>Point</v>
      </c>
      <c r="C103" t="str">
        <v>45</v>
      </c>
      <c r="D103" t="str">
        <v>Full</v>
      </c>
      <c r="E103" t="s">
        <v>616</v>
      </c>
      <c r="F103" s="10">
        <v>147.462478637695</v>
      </c>
      <c r="G103" s="10">
        <v>214.47509765625</v>
      </c>
      <c r="H103" s="21">
        <v>201.07746887207</v>
      </c>
      <c r="I103" s="10">
        <v>110.71099853515599</v>
      </c>
      <c r="J103" s="21">
        <v>171.98381042480401</v>
      </c>
      <c r="K103" s="10">
        <v>94.045997619628906</v>
      </c>
      <c r="L103" s="10">
        <v>88.664413452148395</v>
      </c>
      <c r="M103" s="10">
        <v>56.056983947753899</v>
      </c>
      <c r="N103" s="3">
        <v>0.481000006198883</v>
      </c>
      <c r="O103" s="3">
        <v>0.61431390047073298</v>
      </c>
      <c r="P103" s="3">
        <v>0.70338922739028897</v>
      </c>
      <c r="Q103" s="3">
        <v>0.76557786969628683</v>
      </c>
      <c r="R103" s="3">
        <v>0.77468132972717196</v>
      </c>
      <c r="S103" s="3">
        <v>0.75888425111770597</v>
      </c>
      <c r="T103" s="3">
        <v>0.74887931346893299</v>
      </c>
      <c r="U103">
        <v>22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">
        <v>38.443393707275298</v>
      </c>
      <c r="AB103" s="1">
        <v>6.2786931991577104</v>
      </c>
      <c r="AC103" s="1">
        <v>39.747749328613203</v>
      </c>
      <c r="AD103" s="1">
        <v>85.631629943847599</v>
      </c>
      <c r="AE103" s="1">
        <v>0.33620020747184698</v>
      </c>
      <c r="AF103" s="1">
        <v>0.284701168537139</v>
      </c>
      <c r="AG103" s="1">
        <v>1.5295295715332</v>
      </c>
      <c r="AH103" s="1">
        <v>2.2462463378906201</v>
      </c>
      <c r="AI103" s="3">
        <f t="shared" si="5"/>
        <v>0.16628861805148551</v>
      </c>
      <c r="AJ103" s="3">
        <f t="shared" si="6"/>
        <v>0.19811757959681134</v>
      </c>
      <c r="AK103" s="3">
        <f t="shared" si="7"/>
        <v>-0.47241310565904854</v>
      </c>
      <c r="AL103" s="3">
        <f t="shared" si="8"/>
        <v>-0.40753833735537209</v>
      </c>
      <c r="AM103" s="3">
        <f t="shared" si="9"/>
        <v>2.4863339249630481</v>
      </c>
    </row>
    <row r="104" spans="1:39" x14ac:dyDescent="0.25">
      <c r="A104" t="str" cm="1">
        <f t="array" ref="A104:D104">_xlfn.TEXTSPLIT(E104,"_")</f>
        <v>Random1000</v>
      </c>
      <c r="B104" t="str">
        <v>Point</v>
      </c>
      <c r="C104" t="str">
        <v>Oblique</v>
      </c>
      <c r="D104" t="str">
        <v>Full</v>
      </c>
      <c r="E104" t="s">
        <v>589</v>
      </c>
      <c r="F104" s="10">
        <v>180.41847229003901</v>
      </c>
      <c r="G104" s="10">
        <v>138.98875427246</v>
      </c>
      <c r="H104" s="21">
        <v>215.23040771484301</v>
      </c>
      <c r="I104" s="10">
        <v>121.373001098632</v>
      </c>
      <c r="J104" s="21">
        <v>192.04690551757801</v>
      </c>
      <c r="K104" s="10">
        <v>105.942001342773</v>
      </c>
      <c r="L104" s="10">
        <v>126.866828918457</v>
      </c>
      <c r="M104" s="10">
        <v>75.391677856445298</v>
      </c>
      <c r="N104" s="3">
        <v>0.63999998569488503</v>
      </c>
      <c r="O104" s="3">
        <v>0.66017860174178999</v>
      </c>
      <c r="P104" s="3">
        <v>0.74091762304305997</v>
      </c>
      <c r="Q104" s="3">
        <v>0.73405519626698279</v>
      </c>
      <c r="R104" s="3">
        <v>0.72700488567352295</v>
      </c>
      <c r="S104" s="3">
        <v>0.71587806940078702</v>
      </c>
      <c r="T104" s="3">
        <v>0.70930451154708796</v>
      </c>
      <c r="U104">
        <v>21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">
        <v>65.556365966796804</v>
      </c>
      <c r="AB104" s="1">
        <v>6.3193893432617099</v>
      </c>
      <c r="AC104" s="1">
        <v>43.795547485351499</v>
      </c>
      <c r="AD104" s="1">
        <v>85.631629943847599</v>
      </c>
      <c r="AE104" s="1">
        <v>0.30280110239982599</v>
      </c>
      <c r="AF104" s="1">
        <v>0.27820149064063998</v>
      </c>
      <c r="AG104" s="1">
        <v>1.5546559095382599</v>
      </c>
      <c r="AH104" s="1">
        <v>2.2462463378906201</v>
      </c>
      <c r="AI104" s="3">
        <f t="shared" si="5"/>
        <v>6.4452564529230955E-2</v>
      </c>
      <c r="AJ104" s="3">
        <f t="shared" si="6"/>
        <v>0.38174420313968699</v>
      </c>
      <c r="AK104" s="3">
        <f t="shared" si="7"/>
        <v>-0.3511589000655172</v>
      </c>
      <c r="AL104" s="3">
        <f t="shared" si="8"/>
        <v>-0.29040661196397716</v>
      </c>
      <c r="AM104" s="3">
        <f t="shared" si="9"/>
        <v>1.8645526728192947</v>
      </c>
    </row>
    <row r="105" spans="1:39" x14ac:dyDescent="0.25">
      <c r="A105" t="str" cm="1">
        <f t="array" ref="A105:D105">_xlfn.TEXTSPLIT(E105,"_")</f>
        <v>Random1000</v>
      </c>
      <c r="B105" t="str">
        <v>Point</v>
      </c>
      <c r="C105" t="str">
        <v>Parallel</v>
      </c>
      <c r="D105" t="str">
        <v>Full</v>
      </c>
      <c r="E105" t="s">
        <v>611</v>
      </c>
      <c r="F105" s="10">
        <v>84.563156127929602</v>
      </c>
      <c r="G105" s="10">
        <v>102.2021484375</v>
      </c>
      <c r="H105" s="21">
        <v>116.11471557617099</v>
      </c>
      <c r="I105" s="10">
        <v>67.638999938964801</v>
      </c>
      <c r="J105" s="21">
        <v>89.333648681640597</v>
      </c>
      <c r="K105" s="10">
        <v>52.300998687744098</v>
      </c>
      <c r="L105" s="10">
        <v>86.575172424316406</v>
      </c>
      <c r="M105" s="10">
        <v>59.913173675537102</v>
      </c>
      <c r="N105" s="3">
        <v>0.55299997329711903</v>
      </c>
      <c r="O105" s="3">
        <v>0.458349108695983</v>
      </c>
      <c r="P105" s="3">
        <v>0.63367551565170199</v>
      </c>
      <c r="Q105" s="3">
        <v>0.62352603307776799</v>
      </c>
      <c r="R105" s="3">
        <v>0.63795530796051003</v>
      </c>
      <c r="S105" s="3">
        <v>0.638072550296783</v>
      </c>
      <c r="T105" s="3">
        <v>0.63763189315795898</v>
      </c>
      <c r="U105">
        <v>18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">
        <v>83.501914978027301</v>
      </c>
      <c r="AB105" s="1">
        <v>6.3396925926208496</v>
      </c>
      <c r="AC105" s="1">
        <v>47.205204010009702</v>
      </c>
      <c r="AD105" s="1">
        <v>85.631629943847599</v>
      </c>
      <c r="AE105" s="1">
        <v>0.26690170168876598</v>
      </c>
      <c r="AF105" s="1">
        <v>0.27580142021179199</v>
      </c>
      <c r="AG105" s="1">
        <v>1.64864861965179</v>
      </c>
      <c r="AH105" s="1">
        <v>2.2462463378906201</v>
      </c>
      <c r="AI105" s="3">
        <f t="shared" si="5"/>
        <v>5.6413369275078312E-2</v>
      </c>
      <c r="AJ105" s="3">
        <f t="shared" si="6"/>
        <v>0.12591222349624986</v>
      </c>
      <c r="AK105" s="3">
        <f t="shared" si="7"/>
        <v>-3.0877844145684175E-2</v>
      </c>
      <c r="AL105" s="3">
        <f t="shared" si="8"/>
        <v>-2.2636127024285545E-2</v>
      </c>
      <c r="AM105" s="3">
        <f t="shared" si="9"/>
        <v>1.0460412308028093</v>
      </c>
    </row>
    <row r="106" spans="1:39" x14ac:dyDescent="0.25">
      <c r="A106" t="str" cm="1">
        <f t="array" ref="A106:D106">_xlfn.TEXTSPLIT(E106,"_")</f>
        <v>Suzanne</v>
      </c>
      <c r="B106" t="str">
        <v>Point</v>
      </c>
      <c r="C106" t="str">
        <v>15</v>
      </c>
      <c r="D106" t="str">
        <v>Full</v>
      </c>
      <c r="E106" t="s">
        <v>645</v>
      </c>
      <c r="F106" s="10">
        <v>42.493259429931598</v>
      </c>
      <c r="G106" s="10">
        <v>44.676395416259702</v>
      </c>
      <c r="H106" s="21">
        <v>50.222030639648402</v>
      </c>
      <c r="I106" s="10">
        <v>31.906999588012599</v>
      </c>
      <c r="J106" s="21">
        <v>42.5128364562988</v>
      </c>
      <c r="K106" s="10">
        <v>27.568000793456999</v>
      </c>
      <c r="L106" s="10">
        <v>45.679985046386697</v>
      </c>
      <c r="M106" s="10">
        <v>15.3569736480712</v>
      </c>
      <c r="N106" s="3">
        <v>0.49799999594688399</v>
      </c>
      <c r="O106" s="3">
        <v>0.44078999757766701</v>
      </c>
      <c r="P106" s="3">
        <v>0.49144452810287398</v>
      </c>
      <c r="Q106" s="3">
        <v>0.54450133581718763</v>
      </c>
      <c r="R106" s="3">
        <v>0.61104148626327504</v>
      </c>
      <c r="S106" s="3">
        <v>0.62165206670761097</v>
      </c>
      <c r="T106" s="3">
        <v>0.62165206670761097</v>
      </c>
      <c r="U106">
        <v>15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">
        <v>100.943267822265</v>
      </c>
      <c r="AB106" s="1">
        <v>6.4119915962219203</v>
      </c>
      <c r="AC106" s="1">
        <v>63.611690521240199</v>
      </c>
      <c r="AD106" s="1">
        <v>89.691513061523395</v>
      </c>
      <c r="AE106" s="1">
        <v>0.33070069551467801</v>
      </c>
      <c r="AF106" s="1">
        <v>0.30860048532485901</v>
      </c>
      <c r="AG106" s="1">
        <v>2.0897703170776301</v>
      </c>
      <c r="AH106" s="1">
        <v>2.6314699649810702</v>
      </c>
      <c r="AI106" s="3">
        <f t="shared" si="5"/>
        <v>4.6070898372676855E-4</v>
      </c>
      <c r="AJ106" s="3">
        <f t="shared" si="6"/>
        <v>4.8427339309775379E-2</v>
      </c>
      <c r="AK106" s="3">
        <f t="shared" si="7"/>
        <v>0.16933083942416222</v>
      </c>
      <c r="AL106" s="3">
        <f t="shared" si="8"/>
        <v>0.1399050876068815</v>
      </c>
      <c r="AM106" s="3">
        <f t="shared" si="9"/>
        <v>0.79376479619826135</v>
      </c>
    </row>
    <row r="107" spans="1:39" x14ac:dyDescent="0.25">
      <c r="A107" t="str" cm="1">
        <f t="array" ref="A107:D107">_xlfn.TEXTSPLIT(E107,"_")</f>
        <v>Suzanne</v>
      </c>
      <c r="B107" t="str">
        <v>Point</v>
      </c>
      <c r="C107" t="str">
        <v>45</v>
      </c>
      <c r="D107" t="str">
        <v>Full</v>
      </c>
      <c r="E107" t="s">
        <v>646</v>
      </c>
      <c r="F107" s="10">
        <v>61.934051513671797</v>
      </c>
      <c r="G107" s="10">
        <v>67.690254211425696</v>
      </c>
      <c r="H107" s="21">
        <v>72.231956481933594</v>
      </c>
      <c r="I107" s="10">
        <v>43.541999816894503</v>
      </c>
      <c r="J107" s="21">
        <v>65.005554199218693</v>
      </c>
      <c r="K107" s="10">
        <v>39.443000793457003</v>
      </c>
      <c r="L107" s="10">
        <v>49.226795196533203</v>
      </c>
      <c r="M107" s="10">
        <v>15.507296562194799</v>
      </c>
      <c r="N107" s="3">
        <v>0.53399997949600198</v>
      </c>
      <c r="O107" s="3">
        <v>0.56806993484497004</v>
      </c>
      <c r="P107" s="3">
        <v>0.57921874523162797</v>
      </c>
      <c r="Q107" s="3">
        <v>0.64446047433413112</v>
      </c>
      <c r="R107" s="3">
        <v>0.70086687803268399</v>
      </c>
      <c r="S107" s="3">
        <v>0.67662793397903398</v>
      </c>
      <c r="T107" s="3">
        <v>0.67661195993423395</v>
      </c>
      <c r="U107">
        <v>19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">
        <v>40.774627685546797</v>
      </c>
      <c r="AB107" s="1">
        <v>6.3867931365966797</v>
      </c>
      <c r="AC107" s="1">
        <v>37.821575164794901</v>
      </c>
      <c r="AD107" s="1">
        <v>89.691513061523395</v>
      </c>
      <c r="AE107" s="1">
        <v>0.33850070834159801</v>
      </c>
      <c r="AF107" s="1">
        <v>0.311100453138351</v>
      </c>
      <c r="AG107" s="1">
        <v>1.5145227909088099</v>
      </c>
      <c r="AH107" s="1">
        <v>2.6314699649810702</v>
      </c>
      <c r="AI107" s="3">
        <f t="shared" si="5"/>
        <v>4.9593117364021784E-2</v>
      </c>
      <c r="AJ107" s="3">
        <f t="shared" si="6"/>
        <v>3.966154424271378E-2</v>
      </c>
      <c r="AK107" s="3">
        <f t="shared" si="7"/>
        <v>-0.26650636917856496</v>
      </c>
      <c r="AL107" s="3">
        <f t="shared" si="8"/>
        <v>-0.23180299267384713</v>
      </c>
      <c r="AM107" s="3">
        <f t="shared" si="9"/>
        <v>2.017505465211292</v>
      </c>
    </row>
    <row r="108" spans="1:39" x14ac:dyDescent="0.25">
      <c r="A108" t="str" cm="1">
        <f t="array" ref="A108:D108">_xlfn.TEXTSPLIT(E108,"_")</f>
        <v>Suzanne</v>
      </c>
      <c r="B108" t="str">
        <v>Point</v>
      </c>
      <c r="C108" t="str">
        <v>Oblique</v>
      </c>
      <c r="D108" t="str">
        <v>Full</v>
      </c>
      <c r="E108" t="s">
        <v>647</v>
      </c>
      <c r="F108" s="10">
        <v>46.898468017578097</v>
      </c>
      <c r="G108" s="10">
        <v>43.5692138671875</v>
      </c>
      <c r="H108" s="21">
        <v>56.911190032958899</v>
      </c>
      <c r="I108" s="10">
        <v>35.777000427246001</v>
      </c>
      <c r="J108" s="21">
        <v>49.3865547180175</v>
      </c>
      <c r="K108" s="10">
        <v>31.513999938964801</v>
      </c>
      <c r="L108" s="10">
        <v>49.466773986816399</v>
      </c>
      <c r="M108" s="10">
        <v>14.481832504272401</v>
      </c>
      <c r="N108" s="3">
        <v>0.47699999809265098</v>
      </c>
      <c r="O108" s="3">
        <v>0.55377542972564697</v>
      </c>
      <c r="P108" s="3">
        <v>0.58428907394409102</v>
      </c>
      <c r="Q108" s="3">
        <v>0.56730799017200473</v>
      </c>
      <c r="R108" s="3">
        <v>0.63444340229034402</v>
      </c>
      <c r="S108" s="3">
        <v>0.64212113618850697</v>
      </c>
      <c r="T108" s="3">
        <v>0.64212113618850697</v>
      </c>
      <c r="U108">
        <v>16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">
        <v>104.43611907958901</v>
      </c>
      <c r="AB108" s="1">
        <v>6.36639308929443</v>
      </c>
      <c r="AC108" s="1">
        <v>63.603733062744098</v>
      </c>
      <c r="AD108" s="1">
        <v>89.691513061523395</v>
      </c>
      <c r="AE108" s="1">
        <v>0.32140082120895302</v>
      </c>
      <c r="AF108" s="1">
        <v>0.30800059437751698</v>
      </c>
      <c r="AG108" s="1">
        <v>2.1058092117309499</v>
      </c>
      <c r="AH108" s="1">
        <v>2.6314699649810702</v>
      </c>
      <c r="AI108" s="3">
        <f t="shared" si="5"/>
        <v>5.3052622092193698E-2</v>
      </c>
      <c r="AJ108" s="3">
        <f t="shared" si="6"/>
        <v>0.13351952753986018</v>
      </c>
      <c r="AK108" s="3">
        <f t="shared" si="7"/>
        <v>-4.9155482660067883E-2</v>
      </c>
      <c r="AL108" s="3">
        <f t="shared" si="8"/>
        <v>-3.0882851025412262E-2</v>
      </c>
      <c r="AM108" s="3">
        <f t="shared" si="9"/>
        <v>0.9944606962706386</v>
      </c>
    </row>
    <row r="109" spans="1:39" x14ac:dyDescent="0.25">
      <c r="A109" t="str" cm="1">
        <f t="array" ref="A109:D109">_xlfn.TEXTSPLIT(E109,"_")</f>
        <v>Suzanne</v>
      </c>
      <c r="B109" t="str">
        <v>Point</v>
      </c>
      <c r="C109" t="str">
        <v>Parallel</v>
      </c>
      <c r="D109" t="str">
        <v>Full</v>
      </c>
      <c r="E109" t="s">
        <v>644</v>
      </c>
      <c r="F109" s="10">
        <v>44.953426361083899</v>
      </c>
      <c r="G109" s="10">
        <v>45.08003616333</v>
      </c>
      <c r="H109" s="21">
        <v>53.266380310058501</v>
      </c>
      <c r="I109" s="10">
        <v>34.444999694824197</v>
      </c>
      <c r="J109" s="21">
        <v>45.469211578369098</v>
      </c>
      <c r="K109" s="10">
        <v>30.020000457763601</v>
      </c>
      <c r="L109" s="10">
        <v>47.386451721191399</v>
      </c>
      <c r="M109" s="10">
        <v>19.739749908447202</v>
      </c>
      <c r="N109" s="3">
        <v>0.605000019073486</v>
      </c>
      <c r="O109" s="3">
        <v>0.34816312789916898</v>
      </c>
      <c r="P109" s="3">
        <v>0.44575819373130798</v>
      </c>
      <c r="Q109" s="3">
        <v>0.51393828462702473</v>
      </c>
      <c r="R109" s="3">
        <v>0.60494947433471602</v>
      </c>
      <c r="S109" s="3">
        <v>0.61620634794235196</v>
      </c>
      <c r="T109" s="3">
        <v>0.61634051799774103</v>
      </c>
      <c r="U109">
        <v>17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">
        <v>100.534957885742</v>
      </c>
      <c r="AB109" s="1">
        <v>6.32519483566284</v>
      </c>
      <c r="AC109" s="1">
        <v>64.145225524902301</v>
      </c>
      <c r="AD109" s="1">
        <v>89.691513061523395</v>
      </c>
      <c r="AE109" s="1">
        <v>0.32460057735443099</v>
      </c>
      <c r="AF109" s="1">
        <v>0.30790060758590698</v>
      </c>
      <c r="AG109" s="1">
        <v>2.09232354164123</v>
      </c>
      <c r="AH109" s="1">
        <v>2.6314699649810702</v>
      </c>
      <c r="AI109" s="3">
        <f t="shared" si="5"/>
        <v>1.1473768721035983E-2</v>
      </c>
      <c r="AJ109" s="3">
        <f t="shared" si="6"/>
        <v>8.6329880843278844E-3</v>
      </c>
      <c r="AK109" s="3">
        <f t="shared" si="7"/>
        <v>7.5303446517512973E-2</v>
      </c>
      <c r="AL109" s="3">
        <f t="shared" si="8"/>
        <v>6.741988483944833E-2</v>
      </c>
      <c r="AM109" s="3">
        <f t="shared" si="9"/>
        <v>0.90287414218951845</v>
      </c>
    </row>
    <row r="110" spans="1:39" x14ac:dyDescent="0.25">
      <c r="A110" t="str" cm="1">
        <f t="array" ref="A110:D110">_xlfn.TEXTSPLIT(E110,"_")</f>
        <v>Wood</v>
      </c>
      <c r="B110" t="str">
        <v>Point</v>
      </c>
      <c r="C110" t="str">
        <v>15</v>
      </c>
      <c r="D110" t="str">
        <v>Full</v>
      </c>
      <c r="E110" t="s">
        <v>618</v>
      </c>
      <c r="F110" s="10">
        <v>84.8935546875</v>
      </c>
      <c r="G110" s="10">
        <v>100.303573608398</v>
      </c>
      <c r="H110" s="21">
        <v>102.41786956787099</v>
      </c>
      <c r="I110" s="10">
        <v>64.929000854492102</v>
      </c>
      <c r="J110" s="21">
        <v>91.501945495605398</v>
      </c>
      <c r="K110" s="10">
        <v>58.499000549316399</v>
      </c>
      <c r="L110" s="10">
        <v>101.243682861328</v>
      </c>
      <c r="M110" s="10">
        <v>26.559606552123999</v>
      </c>
      <c r="N110" s="3">
        <v>0.58899998664855902</v>
      </c>
      <c r="O110" s="3">
        <v>0.64356923103332497</v>
      </c>
      <c r="P110" s="3">
        <v>0.69257456064224199</v>
      </c>
      <c r="Q110" s="3">
        <v>0.74456870036527179</v>
      </c>
      <c r="R110" s="3">
        <v>0.76197719573974598</v>
      </c>
      <c r="S110" s="3">
        <v>0.81259733438491799</v>
      </c>
      <c r="T110" s="3">
        <v>0.81901562213897705</v>
      </c>
      <c r="U110">
        <v>26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">
        <v>546.88470458984295</v>
      </c>
      <c r="AB110" s="1">
        <v>34.57861328125</v>
      </c>
      <c r="AC110" s="1">
        <v>51.848587036132798</v>
      </c>
      <c r="AD110" s="1">
        <v>68.403999328613196</v>
      </c>
      <c r="AE110" s="1">
        <v>2.4125292301177899</v>
      </c>
      <c r="AF110" s="1">
        <v>2.91903352737426</v>
      </c>
      <c r="AG110" s="1">
        <v>2.1417484283447199</v>
      </c>
      <c r="AH110" s="1">
        <v>2.2891142368316602</v>
      </c>
      <c r="AI110" s="3">
        <f t="shared" si="5"/>
        <v>7.7843257152223344E-2</v>
      </c>
      <c r="AJ110" s="3">
        <f t="shared" si="6"/>
        <v>8.7749895603477041E-2</v>
      </c>
      <c r="AK110" s="3">
        <f t="shared" si="7"/>
        <v>0.13634372001200545</v>
      </c>
      <c r="AL110" s="3">
        <f t="shared" si="8"/>
        <v>0.13246757793716157</v>
      </c>
      <c r="AM110" s="3">
        <f t="shared" si="9"/>
        <v>0.63321228623608705</v>
      </c>
    </row>
    <row r="111" spans="1:39" x14ac:dyDescent="0.25">
      <c r="A111" t="str" cm="1">
        <f t="array" ref="A111:D111">_xlfn.TEXTSPLIT(E111,"_")</f>
        <v>Wood</v>
      </c>
      <c r="B111" t="str">
        <v>Point</v>
      </c>
      <c r="C111" t="str">
        <v>45</v>
      </c>
      <c r="D111" t="str">
        <v>Full</v>
      </c>
      <c r="E111" t="s">
        <v>614</v>
      </c>
      <c r="F111" s="10">
        <v>63.2825927734375</v>
      </c>
      <c r="G111" s="10">
        <v>184.71760559082</v>
      </c>
      <c r="H111" s="21">
        <v>79.527580261230398</v>
      </c>
      <c r="I111" s="10">
        <v>46.659000396728501</v>
      </c>
      <c r="J111" s="21">
        <v>74.570182800292898</v>
      </c>
      <c r="K111" s="10">
        <v>43.8289985656738</v>
      </c>
      <c r="L111" s="10">
        <v>53.935195922851499</v>
      </c>
      <c r="M111" s="10">
        <v>7.2927551269531197</v>
      </c>
      <c r="N111" s="3">
        <v>0.31000000238418501</v>
      </c>
      <c r="O111" s="3">
        <v>0.80085182189941395</v>
      </c>
      <c r="P111" s="3">
        <v>0.80954289436340299</v>
      </c>
      <c r="Q111" s="3">
        <v>0.84828916329932336</v>
      </c>
      <c r="R111" s="3">
        <v>0.878809213638305</v>
      </c>
      <c r="S111" s="3">
        <v>0.859594166278839</v>
      </c>
      <c r="T111" s="3">
        <v>0.85534310340881303</v>
      </c>
      <c r="U111">
        <v>27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">
        <v>234.50128173828099</v>
      </c>
      <c r="AB111" s="1">
        <v>34.589389801025298</v>
      </c>
      <c r="AC111" s="1">
        <v>37.471294403076101</v>
      </c>
      <c r="AD111" s="1">
        <v>68.403999328613196</v>
      </c>
      <c r="AE111" s="1">
        <v>2.62857866287231</v>
      </c>
      <c r="AF111" s="1">
        <v>2.9557323455810498</v>
      </c>
      <c r="AG111" s="1">
        <v>1.80919754505157</v>
      </c>
      <c r="AH111" s="1">
        <v>2.2891142368316602</v>
      </c>
      <c r="AI111" s="3">
        <f t="shared" si="5"/>
        <v>0.17836800820198534</v>
      </c>
      <c r="AJ111" s="3">
        <f t="shared" si="6"/>
        <v>0.59630170301428564</v>
      </c>
      <c r="AK111" s="3">
        <f t="shared" si="7"/>
        <v>-0.20388307298612626</v>
      </c>
      <c r="AL111" s="3">
        <f t="shared" si="8"/>
        <v>-0.1796556911517912</v>
      </c>
      <c r="AM111" s="3">
        <f t="shared" si="9"/>
        <v>3.8295186823395522</v>
      </c>
    </row>
    <row r="112" spans="1:39" x14ac:dyDescent="0.25">
      <c r="A112" t="str" cm="1">
        <f t="array" ref="A112:D112">_xlfn.TEXTSPLIT(E112,"_")</f>
        <v>Wood</v>
      </c>
      <c r="B112" t="str">
        <v>Point</v>
      </c>
      <c r="C112" t="str">
        <v>Oblique</v>
      </c>
      <c r="D112" t="str">
        <v>Full</v>
      </c>
      <c r="E112" t="s">
        <v>637</v>
      </c>
      <c r="F112" s="10">
        <v>72.660270690917898</v>
      </c>
      <c r="G112" s="10">
        <v>96.562980651855398</v>
      </c>
      <c r="H112" s="21">
        <v>88.717086791992102</v>
      </c>
      <c r="I112" s="10">
        <v>56.089000701904297</v>
      </c>
      <c r="J112" s="21">
        <v>77.573127746582003</v>
      </c>
      <c r="K112" s="10">
        <v>49.630001068115199</v>
      </c>
      <c r="L112" s="10">
        <v>96.000457763671804</v>
      </c>
      <c r="M112" s="10">
        <v>23.201644897460898</v>
      </c>
      <c r="N112" s="3">
        <v>0.51300001144409102</v>
      </c>
      <c r="O112" s="3">
        <v>0.65114104747772195</v>
      </c>
      <c r="P112" s="3">
        <v>0.70923882722854603</v>
      </c>
      <c r="Q112" s="3">
        <v>0.72827037025216246</v>
      </c>
      <c r="R112" s="3">
        <v>0.77730429172515803</v>
      </c>
      <c r="S112" s="3">
        <v>0.81597054004669101</v>
      </c>
      <c r="T112" s="3">
        <v>0.82639402151107699</v>
      </c>
      <c r="U112">
        <v>26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">
        <v>618.43005371093705</v>
      </c>
      <c r="AB112" s="1">
        <v>34.796417236328097</v>
      </c>
      <c r="AC112" s="1">
        <v>56.383594512939403</v>
      </c>
      <c r="AD112" s="1">
        <v>68.403999328613196</v>
      </c>
      <c r="AE112" s="1">
        <v>2.44951891899108</v>
      </c>
      <c r="AF112" s="1">
        <v>2.9590384960174498</v>
      </c>
      <c r="AG112" s="1">
        <v>2.17311334609985</v>
      </c>
      <c r="AH112" s="1">
        <v>2.2891142368316602</v>
      </c>
      <c r="AI112" s="3">
        <f t="shared" si="5"/>
        <v>6.7614075875968113E-2</v>
      </c>
      <c r="AJ112" s="3">
        <f t="shared" si="6"/>
        <v>0.19665769197554817</v>
      </c>
      <c r="AK112" s="3">
        <f t="shared" si="7"/>
        <v>0.36223862607589824</v>
      </c>
      <c r="AL112" s="3">
        <f t="shared" si="8"/>
        <v>0.30751038455577878</v>
      </c>
      <c r="AM112" s="3">
        <f t="shared" si="9"/>
        <v>0.20577484490737882</v>
      </c>
    </row>
    <row r="113" spans="1:39" x14ac:dyDescent="0.25">
      <c r="A113" t="str" cm="1">
        <f t="array" ref="A113:D113">_xlfn.TEXTSPLIT(E113,"_")</f>
        <v>Wood</v>
      </c>
      <c r="B113" t="str">
        <v>Point</v>
      </c>
      <c r="C113" t="str">
        <v>Parallel</v>
      </c>
      <c r="D113" t="str">
        <v>Full</v>
      </c>
      <c r="E113" t="s">
        <v>597</v>
      </c>
      <c r="F113" s="10">
        <v>74.654075622558594</v>
      </c>
      <c r="G113" s="10">
        <v>92.421562194824205</v>
      </c>
      <c r="H113" s="21">
        <v>95.402740478515597</v>
      </c>
      <c r="I113" s="10">
        <v>60.700000762939403</v>
      </c>
      <c r="J113" s="21">
        <v>83.401191711425696</v>
      </c>
      <c r="K113" s="10">
        <v>53.641998291015597</v>
      </c>
      <c r="L113" s="10">
        <v>96.232894897460895</v>
      </c>
      <c r="M113" s="10">
        <v>28.239048004150298</v>
      </c>
      <c r="N113" s="3">
        <v>0.57499998807907104</v>
      </c>
      <c r="O113" s="3">
        <v>0.67819792032241799</v>
      </c>
      <c r="P113" s="3">
        <v>0.66561973094940097</v>
      </c>
      <c r="Q113" s="3">
        <v>0.69943972019949474</v>
      </c>
      <c r="R113" s="3">
        <v>0.74106454849243097</v>
      </c>
      <c r="S113" s="3">
        <v>0.79859882593154896</v>
      </c>
      <c r="T113" s="3">
        <v>0.80122065544128396</v>
      </c>
      <c r="U113">
        <v>30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">
        <v>562.90417480468705</v>
      </c>
      <c r="AB113" s="1">
        <v>39.401618957519503</v>
      </c>
      <c r="AC113" s="1">
        <v>52.326572418212798</v>
      </c>
      <c r="AD113" s="1">
        <v>68.403999328613196</v>
      </c>
      <c r="AE113" s="1">
        <v>2.6727211475372301</v>
      </c>
      <c r="AF113" s="1">
        <v>3.1362385749816801</v>
      </c>
      <c r="AG113" s="1">
        <v>2.21234726905822</v>
      </c>
      <c r="AH113" s="1">
        <v>2.2891142368316602</v>
      </c>
      <c r="AI113" s="3">
        <f t="shared" si="5"/>
        <v>0.11716863434344021</v>
      </c>
      <c r="AJ113" s="3">
        <f t="shared" si="6"/>
        <v>9.7600281462280544E-2</v>
      </c>
      <c r="AK113" s="3">
        <f t="shared" si="7"/>
        <v>0.30682635352809473</v>
      </c>
      <c r="AL113" s="3">
        <f t="shared" si="8"/>
        <v>0.25778055932571098</v>
      </c>
      <c r="AM113" s="3">
        <f t="shared" si="9"/>
        <v>0.54560425747534713</v>
      </c>
    </row>
    <row r="114" spans="1:39" x14ac:dyDescent="0.25">
      <c r="A114" t="str" cm="1">
        <f t="array" ref="A114:D114">_xlfn.TEXTSPLIT(E114,"_")</f>
        <v>Cottage</v>
      </c>
      <c r="B114" t="str">
        <v>Plane</v>
      </c>
      <c r="C114" t="str">
        <v>15</v>
      </c>
      <c r="D114" t="str">
        <v>Longest</v>
      </c>
      <c r="E114" t="s">
        <v>541</v>
      </c>
      <c r="F114" s="10">
        <v>152.71745300292901</v>
      </c>
      <c r="G114" s="10">
        <v>93.568367004394503</v>
      </c>
      <c r="H114" s="21">
        <v>158.28787231445301</v>
      </c>
      <c r="I114" s="10">
        <v>96.830001831054602</v>
      </c>
      <c r="J114" s="21">
        <v>151.36419677734301</v>
      </c>
      <c r="K114" s="10">
        <v>92.056999206542898</v>
      </c>
      <c r="L114" s="10">
        <v>114.823043823242</v>
      </c>
      <c r="M114" s="10">
        <v>63.519248962402301</v>
      </c>
      <c r="N114" s="3">
        <v>0.89200001955032304</v>
      </c>
      <c r="O114" s="3">
        <v>0.86298257112502996</v>
      </c>
      <c r="P114" s="3">
        <v>0.91659766435623102</v>
      </c>
      <c r="Q114" s="3">
        <v>0.88866617536504666</v>
      </c>
      <c r="R114" s="3">
        <v>0.89303725957870395</v>
      </c>
      <c r="S114" s="3">
        <v>0.87468308210372903</v>
      </c>
      <c r="T114" s="3">
        <v>0.85877901315688998</v>
      </c>
      <c r="U114">
        <v>30</v>
      </c>
      <c r="V114">
        <v>2</v>
      </c>
      <c r="W114">
        <v>100</v>
      </c>
      <c r="X114">
        <v>0.99000000953674305</v>
      </c>
      <c r="Y114">
        <v>1.29999995231628</v>
      </c>
      <c r="Z114">
        <v>0.89999997615814198</v>
      </c>
      <c r="AA114" s="1">
        <v>156.98812866210901</v>
      </c>
      <c r="AB114" s="1">
        <v>19.600439071655199</v>
      </c>
      <c r="AC114" s="1">
        <v>47.9094429016113</v>
      </c>
      <c r="AD114" s="1">
        <v>65.592300415039006</v>
      </c>
      <c r="AE114" s="1">
        <v>1.61669421195983</v>
      </c>
      <c r="AF114" s="1">
        <v>1.91098773479461</v>
      </c>
      <c r="AG114" s="1">
        <v>1.7023743391036901</v>
      </c>
      <c r="AH114" s="1">
        <v>2.14588403701782</v>
      </c>
      <c r="AI114" s="3">
        <f t="shared" si="5"/>
        <v>8.8611759754796317E-3</v>
      </c>
      <c r="AJ114" s="3">
        <f t="shared" si="6"/>
        <v>0.61768556642902706</v>
      </c>
      <c r="AK114" s="3">
        <f t="shared" si="7"/>
        <v>-0.30775224994364553</v>
      </c>
      <c r="AL114" s="3">
        <f t="shared" si="8"/>
        <v>-0.2765235039023291</v>
      </c>
      <c r="AM114" s="3">
        <f t="shared" si="9"/>
        <v>1.5752768420755427</v>
      </c>
    </row>
    <row r="115" spans="1:39" x14ac:dyDescent="0.25">
      <c r="A115" t="str" cm="1">
        <f t="array" ref="A115:D115">_xlfn.TEXTSPLIT(E115,"_")</f>
        <v>Cottage</v>
      </c>
      <c r="B115" t="str">
        <v>Plane</v>
      </c>
      <c r="C115" t="str">
        <v>45</v>
      </c>
      <c r="D115" t="str">
        <v>Longest</v>
      </c>
      <c r="E115" t="s">
        <v>545</v>
      </c>
      <c r="F115" s="10">
        <v>191.72071838378901</v>
      </c>
      <c r="G115" s="10">
        <v>120.31430053710901</v>
      </c>
      <c r="H115" s="21">
        <v>197.43315124511699</v>
      </c>
      <c r="I115" s="10">
        <v>113.453002929687</v>
      </c>
      <c r="J115" s="21">
        <v>191.753158569335</v>
      </c>
      <c r="K115" s="10">
        <v>109.698997497558</v>
      </c>
      <c r="L115" s="10">
        <v>106.340240478515</v>
      </c>
      <c r="M115" s="10">
        <v>46.1788520812988</v>
      </c>
      <c r="N115" s="3">
        <v>0.87699997425079301</v>
      </c>
      <c r="O115" s="3">
        <v>0.89849513769149703</v>
      </c>
      <c r="P115" s="3">
        <v>0.91782110929489102</v>
      </c>
      <c r="Q115" s="3">
        <v>0.84828026946257151</v>
      </c>
      <c r="R115" s="3">
        <v>0.881142437458038</v>
      </c>
      <c r="S115" s="3">
        <v>0.86231946945190396</v>
      </c>
      <c r="T115" s="3">
        <v>0.83856397867202703</v>
      </c>
      <c r="U115">
        <v>40</v>
      </c>
      <c r="V115">
        <v>2</v>
      </c>
      <c r="W115">
        <v>100</v>
      </c>
      <c r="X115">
        <v>0.99000000953674305</v>
      </c>
      <c r="Y115">
        <v>1.29999995231628</v>
      </c>
      <c r="Z115">
        <v>0.89999997615814198</v>
      </c>
      <c r="AA115" s="1">
        <v>187.2705078125</v>
      </c>
      <c r="AB115" s="1">
        <v>19.553024291992099</v>
      </c>
      <c r="AC115" s="1">
        <v>48.336906433105398</v>
      </c>
      <c r="AD115" s="1">
        <v>65.592300415039006</v>
      </c>
      <c r="AE115" s="1">
        <v>1.76830065250396</v>
      </c>
      <c r="AF115" s="1">
        <v>1.87308621406555</v>
      </c>
      <c r="AG115" s="1">
        <v>1.70396208763122</v>
      </c>
      <c r="AH115" s="1">
        <v>2.14588403701782</v>
      </c>
      <c r="AI115" s="3">
        <f t="shared" si="5"/>
        <v>1.6920542453348597E-4</v>
      </c>
      <c r="AJ115" s="3">
        <f t="shared" si="6"/>
        <v>0.59376863526037649</v>
      </c>
      <c r="AK115" s="3">
        <f t="shared" si="7"/>
        <v>-0.48780419098516598</v>
      </c>
      <c r="AL115" s="3">
        <f t="shared" si="8"/>
        <v>-0.46727276549409624</v>
      </c>
      <c r="AM115" s="3">
        <f t="shared" si="9"/>
        <v>2.849611115071653</v>
      </c>
    </row>
    <row r="116" spans="1:39" x14ac:dyDescent="0.25">
      <c r="A116" t="str" cm="1">
        <f t="array" ref="A116:D116">_xlfn.TEXTSPLIT(E116,"_")</f>
        <v>Cottage</v>
      </c>
      <c r="B116" t="str">
        <v>Plane</v>
      </c>
      <c r="C116" t="str">
        <v>Oblique</v>
      </c>
      <c r="D116" t="str">
        <v>Longest</v>
      </c>
      <c r="E116" t="s">
        <v>536</v>
      </c>
      <c r="F116" s="10">
        <v>191.17665100097599</v>
      </c>
      <c r="G116" s="10">
        <v>128.03353881835901</v>
      </c>
      <c r="H116" s="21">
        <v>197.41131591796801</v>
      </c>
      <c r="I116" s="10">
        <v>112.153999328613</v>
      </c>
      <c r="J116" s="21">
        <v>193.95571899414</v>
      </c>
      <c r="K116" s="10">
        <v>109.879997253417</v>
      </c>
      <c r="L116" s="10">
        <v>98.375465393066406</v>
      </c>
      <c r="M116" s="10">
        <v>37.973628997802699</v>
      </c>
      <c r="N116" s="3">
        <v>0.90899997949600198</v>
      </c>
      <c r="O116" s="3">
        <v>0.89335662126541104</v>
      </c>
      <c r="P116" s="3">
        <v>0.95860522985458296</v>
      </c>
      <c r="Q116" s="3">
        <v>0.90919756256121653</v>
      </c>
      <c r="R116" s="3">
        <v>0.90722423791885298</v>
      </c>
      <c r="S116" s="3">
        <v>0.90518027544021595</v>
      </c>
      <c r="T116" s="3">
        <v>0.87322664260864202</v>
      </c>
      <c r="U116">
        <v>40</v>
      </c>
      <c r="V116">
        <v>2</v>
      </c>
      <c r="W116">
        <v>100</v>
      </c>
      <c r="X116">
        <v>0.99000000953674305</v>
      </c>
      <c r="Y116">
        <v>1.29999995231628</v>
      </c>
      <c r="Z116">
        <v>0.89999997615814198</v>
      </c>
      <c r="AA116" s="1">
        <v>163.93702697753901</v>
      </c>
      <c r="AB116" s="1">
        <v>19.580039978027301</v>
      </c>
      <c r="AC116" s="1">
        <v>47.543937683105398</v>
      </c>
      <c r="AD116" s="1">
        <v>65.592300415039006</v>
      </c>
      <c r="AE116" s="1">
        <v>1.5690960884094201</v>
      </c>
      <c r="AF116" s="1">
        <v>1.8774844408035201</v>
      </c>
      <c r="AG116" s="1">
        <v>1.7088431119918801</v>
      </c>
      <c r="AH116" s="1">
        <v>2.14588403701782</v>
      </c>
      <c r="AI116" s="3">
        <f t="shared" si="5"/>
        <v>1.4536649630659227E-2</v>
      </c>
      <c r="AJ116" s="3">
        <f t="shared" si="6"/>
        <v>0.51488212217038454</v>
      </c>
      <c r="AK116" s="3">
        <f t="shared" si="7"/>
        <v>-0.49795406874096043</v>
      </c>
      <c r="AL116" s="3">
        <f t="shared" si="8"/>
        <v>-0.48838663245925751</v>
      </c>
      <c r="AM116" s="3">
        <f t="shared" si="9"/>
        <v>3.5170165750185278</v>
      </c>
    </row>
    <row r="117" spans="1:39" x14ac:dyDescent="0.25">
      <c r="A117" t="str" cm="1">
        <f t="array" ref="A117:D117">_xlfn.TEXTSPLIT(E117,"_")</f>
        <v>Cottage</v>
      </c>
      <c r="B117" t="str">
        <v>Plane</v>
      </c>
      <c r="C117" t="str">
        <v>Parallel</v>
      </c>
      <c r="D117" t="str">
        <v>Longest</v>
      </c>
      <c r="E117" t="s">
        <v>537</v>
      </c>
      <c r="F117" s="10">
        <v>118.79206085205</v>
      </c>
      <c r="G117" s="10">
        <v>80.010459899902301</v>
      </c>
      <c r="H117" s="21">
        <v>136.23056030273401</v>
      </c>
      <c r="I117" s="10">
        <v>85.751998901367102</v>
      </c>
      <c r="J117" s="21">
        <v>118.37230682373</v>
      </c>
      <c r="K117" s="10">
        <v>73.802001953125</v>
      </c>
      <c r="L117" s="10">
        <v>98.026771545410099</v>
      </c>
      <c r="M117" s="10">
        <v>69.759368896484304</v>
      </c>
      <c r="N117" s="3">
        <v>0.74400001764297397</v>
      </c>
      <c r="O117" s="3">
        <v>0.82965445518493597</v>
      </c>
      <c r="P117" s="3">
        <v>0.89385539293289096</v>
      </c>
      <c r="Q117" s="3">
        <v>0.8390298820677734</v>
      </c>
      <c r="R117" s="3">
        <v>0.86751323938369695</v>
      </c>
      <c r="S117" s="3">
        <v>0.84795057773589999</v>
      </c>
      <c r="T117" s="3">
        <v>0.83983695507049505</v>
      </c>
      <c r="U117">
        <v>31</v>
      </c>
      <c r="V117">
        <v>2</v>
      </c>
      <c r="W117">
        <v>100</v>
      </c>
      <c r="X117">
        <v>0.99000000953674305</v>
      </c>
      <c r="Y117">
        <v>1.29999995231628</v>
      </c>
      <c r="Z117">
        <v>0.89999997615814198</v>
      </c>
      <c r="AA117" s="1">
        <v>85.455131530761705</v>
      </c>
      <c r="AB117" s="1">
        <v>19.526655197143501</v>
      </c>
      <c r="AC117" s="1">
        <v>47.402420043945298</v>
      </c>
      <c r="AD117" s="1">
        <v>65.592300415039006</v>
      </c>
      <c r="AE117" s="1">
        <v>1.08379530906677</v>
      </c>
      <c r="AF117" s="1">
        <v>1.8604816198348999</v>
      </c>
      <c r="AG117" s="1">
        <v>1.6915322542190501</v>
      </c>
      <c r="AH117" s="1">
        <v>2.14588403701782</v>
      </c>
      <c r="AI117" s="3">
        <f t="shared" si="5"/>
        <v>3.5335192041392734E-3</v>
      </c>
      <c r="AJ117" s="3">
        <f t="shared" si="6"/>
        <v>0.47946039770075788</v>
      </c>
      <c r="AK117" s="3">
        <f t="shared" si="7"/>
        <v>-0.29404410293197508</v>
      </c>
      <c r="AL117" s="3">
        <f t="shared" si="8"/>
        <v>-0.28372393566939624</v>
      </c>
      <c r="AM117" s="3">
        <f t="shared" si="9"/>
        <v>1.2916530868923222</v>
      </c>
    </row>
    <row r="118" spans="1:39" x14ac:dyDescent="0.25">
      <c r="A118" t="str" cm="1">
        <f t="array" ref="A118:D118">_xlfn.TEXTSPLIT(E118,"_")</f>
        <v>CottageWalls</v>
      </c>
      <c r="B118" t="str">
        <v>Plane</v>
      </c>
      <c r="C118" t="str">
        <v>15</v>
      </c>
      <c r="D118" t="str">
        <v>Longest</v>
      </c>
      <c r="E118" t="s">
        <v>550</v>
      </c>
      <c r="F118" s="10">
        <v>210.22274780273401</v>
      </c>
      <c r="G118" s="10">
        <v>72.019126892089801</v>
      </c>
      <c r="H118" s="21">
        <v>211.28358459472599</v>
      </c>
      <c r="I118" s="10">
        <v>125.123001098632</v>
      </c>
      <c r="J118" s="21">
        <v>211.28358459472599</v>
      </c>
      <c r="K118" s="10">
        <v>125.123001098632</v>
      </c>
      <c r="L118" s="10">
        <v>146.93022155761699</v>
      </c>
      <c r="M118" s="10">
        <v>211.28358459472599</v>
      </c>
      <c r="N118" s="3">
        <v>1</v>
      </c>
      <c r="O118" s="3">
        <v>0.55752885341644198</v>
      </c>
      <c r="P118" s="3">
        <v>0.58158552646636896</v>
      </c>
      <c r="Q118" s="3">
        <v>0.57591876216473226</v>
      </c>
      <c r="R118" s="3">
        <v>0.73409742116928101</v>
      </c>
      <c r="S118" s="3">
        <v>0.79233831167221003</v>
      </c>
      <c r="T118" s="3">
        <v>0.80050575733184803</v>
      </c>
      <c r="U118">
        <v>37</v>
      </c>
      <c r="V118">
        <v>2</v>
      </c>
      <c r="W118">
        <v>100</v>
      </c>
      <c r="X118">
        <v>0.99000000953674305</v>
      </c>
      <c r="Y118">
        <v>1.29999995231628</v>
      </c>
      <c r="Z118">
        <v>0.89999997615814198</v>
      </c>
      <c r="AA118" s="1">
        <v>200.29127502441401</v>
      </c>
      <c r="AB118" s="1">
        <v>28.515928268432599</v>
      </c>
      <c r="AC118" s="1">
        <v>49.433658599853501</v>
      </c>
      <c r="AD118" s="1">
        <v>69.254341125488196</v>
      </c>
      <c r="AE118" s="1">
        <v>1.82679367065429</v>
      </c>
      <c r="AF118" s="1">
        <v>2.4573934078216499</v>
      </c>
      <c r="AG118" s="1">
        <v>1.67908859252929</v>
      </c>
      <c r="AH118" s="1">
        <v>2.1939425468444802</v>
      </c>
      <c r="AI118" s="3">
        <f t="shared" si="5"/>
        <v>5.0462511934600074E-3</v>
      </c>
      <c r="AJ118" s="3">
        <f t="shared" si="6"/>
        <v>1.9337148853707122</v>
      </c>
      <c r="AK118" s="3">
        <f t="shared" si="7"/>
        <v>-0.32348755633209308</v>
      </c>
      <c r="AL118" s="3">
        <f t="shared" si="8"/>
        <v>-0.32348755633209308</v>
      </c>
      <c r="AM118" s="3">
        <f t="shared" si="9"/>
        <v>1.3045828816306224</v>
      </c>
    </row>
    <row r="119" spans="1:39" x14ac:dyDescent="0.25">
      <c r="A119" t="str" cm="1">
        <f t="array" ref="A119:D119">_xlfn.TEXTSPLIT(E119,"_")</f>
        <v>CottageWalls</v>
      </c>
      <c r="B119" t="str">
        <v>Plane</v>
      </c>
      <c r="C119" t="str">
        <v>45</v>
      </c>
      <c r="D119" t="str">
        <v>Longest</v>
      </c>
      <c r="E119" t="s">
        <v>554</v>
      </c>
      <c r="F119" s="10">
        <v>317.90139770507801</v>
      </c>
      <c r="G119" s="10">
        <v>120.525741577148</v>
      </c>
      <c r="H119" s="21">
        <v>318.48782348632801</v>
      </c>
      <c r="I119" s="10">
        <v>176.149002075195</v>
      </c>
      <c r="J119" s="21">
        <v>318.48782348632801</v>
      </c>
      <c r="K119" s="10">
        <v>176.149002075195</v>
      </c>
      <c r="L119" s="10">
        <v>147.25762939453099</v>
      </c>
      <c r="M119" s="10">
        <v>318.48782348632801</v>
      </c>
      <c r="N119" s="3">
        <v>1</v>
      </c>
      <c r="O119" s="3">
        <v>0.74893659353256203</v>
      </c>
      <c r="P119" s="3">
        <v>0.79632622003555298</v>
      </c>
      <c r="Q119" s="3">
        <v>0.68621290699744031</v>
      </c>
      <c r="R119" s="3">
        <v>0.73726791143417303</v>
      </c>
      <c r="S119" s="3">
        <v>0.76819801330566395</v>
      </c>
      <c r="T119" s="3">
        <v>0.76389896869659402</v>
      </c>
      <c r="U119">
        <v>45</v>
      </c>
      <c r="V119">
        <v>2</v>
      </c>
      <c r="W119">
        <v>100</v>
      </c>
      <c r="X119">
        <v>0.99000000953674305</v>
      </c>
      <c r="Y119">
        <v>1.29999995231628</v>
      </c>
      <c r="Z119">
        <v>0.89999997615814198</v>
      </c>
      <c r="AA119" s="1">
        <v>253.80056762695301</v>
      </c>
      <c r="AB119" s="1">
        <v>28.627342224121001</v>
      </c>
      <c r="AC119" s="1">
        <v>49.513313293457003</v>
      </c>
      <c r="AD119" s="1">
        <v>69.254341125488196</v>
      </c>
      <c r="AE119" s="1">
        <v>2.0670883655547998</v>
      </c>
      <c r="AF119" s="1">
        <v>2.4773864746093701</v>
      </c>
      <c r="AG119" s="1">
        <v>1.64604675769805</v>
      </c>
      <c r="AH119" s="1">
        <v>2.1939425468444802</v>
      </c>
      <c r="AI119" s="3">
        <f t="shared" si="5"/>
        <v>1.8446782099210402E-3</v>
      </c>
      <c r="AJ119" s="3">
        <f t="shared" si="6"/>
        <v>1.6424879807311981</v>
      </c>
      <c r="AK119" s="3">
        <f t="shared" si="7"/>
        <v>-0.53326025762803375</v>
      </c>
      <c r="AL119" s="3">
        <f t="shared" si="8"/>
        <v>-0.53326025762803375</v>
      </c>
      <c r="AM119" s="3">
        <f t="shared" si="9"/>
        <v>1.5376349783719361</v>
      </c>
    </row>
    <row r="120" spans="1:39" x14ac:dyDescent="0.25">
      <c r="A120" t="str" cm="1">
        <f t="array" ref="A120:D120">_xlfn.TEXTSPLIT(E120,"_")</f>
        <v>CottageWalls</v>
      </c>
      <c r="B120" t="str">
        <v>Plane</v>
      </c>
      <c r="C120" t="str">
        <v>Oblique</v>
      </c>
      <c r="D120" t="str">
        <v>Longest</v>
      </c>
      <c r="E120" t="s">
        <v>556</v>
      </c>
      <c r="F120" s="10">
        <v>292.20663452148398</v>
      </c>
      <c r="G120" s="10">
        <v>117.12765502929599</v>
      </c>
      <c r="H120" s="21">
        <v>294.36068725585898</v>
      </c>
      <c r="I120" s="10">
        <v>162.83299255371</v>
      </c>
      <c r="J120" s="21">
        <v>294.36068725585898</v>
      </c>
      <c r="K120" s="10">
        <v>162.83299255371</v>
      </c>
      <c r="L120" s="10">
        <v>135.99298095703099</v>
      </c>
      <c r="M120" s="10">
        <v>294.36068725585898</v>
      </c>
      <c r="N120" s="3">
        <v>1</v>
      </c>
      <c r="O120" s="3">
        <v>0.76174348592758101</v>
      </c>
      <c r="P120" s="3">
        <v>0.82382005453109697</v>
      </c>
      <c r="Q120" s="3">
        <v>0.8051442073263313</v>
      </c>
      <c r="R120" s="3">
        <v>0.78336101770401001</v>
      </c>
      <c r="S120" s="3">
        <v>0.79185599088668801</v>
      </c>
      <c r="T120" s="3">
        <v>0.78666907548904397</v>
      </c>
      <c r="U120">
        <v>37</v>
      </c>
      <c r="V120">
        <v>2</v>
      </c>
      <c r="W120">
        <v>100</v>
      </c>
      <c r="X120">
        <v>0.99000000953674305</v>
      </c>
      <c r="Y120">
        <v>1.29999995231628</v>
      </c>
      <c r="Z120">
        <v>0.89999997615814198</v>
      </c>
      <c r="AA120" s="1">
        <v>206.431396484375</v>
      </c>
      <c r="AB120" s="1">
        <v>28.4622783660888</v>
      </c>
      <c r="AC120" s="1">
        <v>47.7149047851562</v>
      </c>
      <c r="AD120" s="1">
        <v>69.254341125488196</v>
      </c>
      <c r="AE120" s="1">
        <v>1.75528907775878</v>
      </c>
      <c r="AF120" s="1">
        <v>2.4574906826019198</v>
      </c>
      <c r="AG120" s="1">
        <v>1.6728365421295099</v>
      </c>
      <c r="AH120" s="1">
        <v>2.1939425468444802</v>
      </c>
      <c r="AI120" s="3">
        <f t="shared" si="5"/>
        <v>7.3716763409648976E-3</v>
      </c>
      <c r="AJ120" s="3">
        <f t="shared" si="6"/>
        <v>1.5131612784549764</v>
      </c>
      <c r="AK120" s="3">
        <f t="shared" si="7"/>
        <v>-0.57319875848196711</v>
      </c>
      <c r="AL120" s="3">
        <f t="shared" si="8"/>
        <v>-0.57319875848196711</v>
      </c>
      <c r="AM120" s="3">
        <f t="shared" si="9"/>
        <v>1.5380056276372747</v>
      </c>
    </row>
    <row r="121" spans="1:39" x14ac:dyDescent="0.25">
      <c r="A121" t="str" cm="1">
        <f t="array" ref="A121:D121">_xlfn.TEXTSPLIT(E121,"_")</f>
        <v>CottageWalls</v>
      </c>
      <c r="B121" t="str">
        <v>Plane</v>
      </c>
      <c r="C121" t="str">
        <v>Parallel</v>
      </c>
      <c r="D121" t="str">
        <v>Longest</v>
      </c>
      <c r="E121" t="s">
        <v>547</v>
      </c>
      <c r="F121" s="10">
        <v>186.21232604980401</v>
      </c>
      <c r="G121" s="10">
        <v>104.191932678222</v>
      </c>
      <c r="H121" s="21">
        <v>186.68096923828099</v>
      </c>
      <c r="I121" s="10">
        <v>110.77700042724599</v>
      </c>
      <c r="J121" s="21">
        <v>186.52378845214801</v>
      </c>
      <c r="K121" s="10">
        <v>110.69000244140599</v>
      </c>
      <c r="L121" s="10">
        <v>125.6455078125</v>
      </c>
      <c r="M121" s="10">
        <v>52.400005340576101</v>
      </c>
      <c r="N121" s="3">
        <v>1</v>
      </c>
      <c r="O121" s="3">
        <v>0.95032995939254705</v>
      </c>
      <c r="P121" s="3">
        <v>0.97819453477859497</v>
      </c>
      <c r="Q121" s="3">
        <v>0.8538435868199582</v>
      </c>
      <c r="R121" s="3">
        <v>0.86587667465209905</v>
      </c>
      <c r="S121" s="3">
        <v>0.82573240995407104</v>
      </c>
      <c r="T121" s="3">
        <v>0.75492882728576605</v>
      </c>
      <c r="U121">
        <v>39</v>
      </c>
      <c r="V121">
        <v>2</v>
      </c>
      <c r="W121">
        <v>100</v>
      </c>
      <c r="X121">
        <v>0.99000000953674305</v>
      </c>
      <c r="Y121">
        <v>1.29999995231628</v>
      </c>
      <c r="Z121">
        <v>0.89999997615814198</v>
      </c>
      <c r="AA121" s="1">
        <v>94.361122131347599</v>
      </c>
      <c r="AB121" s="1">
        <v>28.262443542480401</v>
      </c>
      <c r="AC121" s="1">
        <v>47.959476470947202</v>
      </c>
      <c r="AD121" s="1">
        <v>69.254341125488196</v>
      </c>
      <c r="AE121" s="1">
        <v>1.1475965976714999</v>
      </c>
      <c r="AF121" s="1">
        <v>2.4203832149505602</v>
      </c>
      <c r="AG121" s="1">
        <v>1.6761726140975901</v>
      </c>
      <c r="AH121" s="1">
        <v>2.1939425468444802</v>
      </c>
      <c r="AI121" s="3">
        <f t="shared" si="5"/>
        <v>1.6726196860926523E-3</v>
      </c>
      <c r="AJ121" s="3">
        <f t="shared" si="6"/>
        <v>0.79019415090603129</v>
      </c>
      <c r="AK121" s="3">
        <f t="shared" si="7"/>
        <v>-0.43682161756403953</v>
      </c>
      <c r="AL121" s="3">
        <f t="shared" si="8"/>
        <v>-0.43729579991506107</v>
      </c>
      <c r="AM121" s="3">
        <f t="shared" si="9"/>
        <v>2.1617991304383839</v>
      </c>
    </row>
    <row r="122" spans="1:39" x14ac:dyDescent="0.25">
      <c r="A122" t="str" cm="1">
        <f t="array" ref="A122:D122">_xlfn.TEXTSPLIT(E122,"_")</f>
        <v>Crowd</v>
      </c>
      <c r="B122" t="str">
        <v>Plane</v>
      </c>
      <c r="C122" t="str">
        <v>15</v>
      </c>
      <c r="D122" t="str">
        <v>Longest</v>
      </c>
      <c r="E122" t="s">
        <v>560</v>
      </c>
      <c r="F122" s="10">
        <v>117.142860412597</v>
      </c>
      <c r="G122" s="10">
        <v>51.3987426757812</v>
      </c>
      <c r="H122" s="21">
        <v>120.44125366210901</v>
      </c>
      <c r="I122" s="10">
        <v>72.108001708984304</v>
      </c>
      <c r="J122" s="21">
        <v>120.44125366210901</v>
      </c>
      <c r="K122" s="10">
        <v>72.108001708984304</v>
      </c>
      <c r="L122" s="10">
        <v>151.598373413085</v>
      </c>
      <c r="M122" s="10">
        <v>120.44125366210901</v>
      </c>
      <c r="N122" s="3">
        <v>1</v>
      </c>
      <c r="O122" s="3">
        <v>0.62439870834350497</v>
      </c>
      <c r="P122" s="3">
        <v>0.65102922916412298</v>
      </c>
      <c r="Q122" s="3">
        <v>0.49459744291934776</v>
      </c>
      <c r="R122" s="3">
        <v>0.42151317000389099</v>
      </c>
      <c r="S122" s="3">
        <v>0.47458559274673401</v>
      </c>
      <c r="T122" s="3">
        <v>0.57370918989181496</v>
      </c>
      <c r="U122">
        <v>28</v>
      </c>
      <c r="V122">
        <v>2</v>
      </c>
      <c r="W122">
        <v>100</v>
      </c>
      <c r="X122">
        <v>0.99000000953674305</v>
      </c>
      <c r="Y122">
        <v>1.29999995231628</v>
      </c>
      <c r="Z122">
        <v>0.89999997615814198</v>
      </c>
      <c r="AA122" s="1">
        <v>4074.13940429687</v>
      </c>
      <c r="AB122" s="1">
        <v>360.25445556640602</v>
      </c>
      <c r="AC122" s="1">
        <v>46.976726531982401</v>
      </c>
      <c r="AD122" s="1">
        <v>89.022987365722599</v>
      </c>
      <c r="AE122" s="1">
        <v>19.395183563232401</v>
      </c>
      <c r="AF122" s="1">
        <v>17.760972976684499</v>
      </c>
      <c r="AG122" s="1">
        <v>1.37696552276611</v>
      </c>
      <c r="AH122" s="1">
        <v>2.6513521671295099</v>
      </c>
      <c r="AI122" s="3">
        <f t="shared" si="5"/>
        <v>2.8157014758684422E-2</v>
      </c>
      <c r="AJ122" s="3">
        <f t="shared" si="6"/>
        <v>1.343272371891312</v>
      </c>
      <c r="AK122" s="3">
        <f t="shared" si="7"/>
        <v>-8.02985416124542E-2</v>
      </c>
      <c r="AL122" s="3">
        <f t="shared" si="8"/>
        <v>-8.02985416124542E-2</v>
      </c>
      <c r="AM122" s="3">
        <f t="shared" si="9"/>
        <v>0.74130857323699484</v>
      </c>
    </row>
    <row r="123" spans="1:39" x14ac:dyDescent="0.25">
      <c r="A123" t="str" cm="1">
        <f t="array" ref="A123:D123">_xlfn.TEXTSPLIT(E123,"_")</f>
        <v>Crowd</v>
      </c>
      <c r="B123" t="str">
        <v>Plane</v>
      </c>
      <c r="C123" t="str">
        <v>45</v>
      </c>
      <c r="D123" t="str">
        <v>Longest</v>
      </c>
      <c r="E123" t="s">
        <v>563</v>
      </c>
      <c r="F123" s="10">
        <v>121.390266418457</v>
      </c>
      <c r="G123" s="10">
        <v>53.836280822753899</v>
      </c>
      <c r="H123" s="21">
        <v>123.73821258544901</v>
      </c>
      <c r="I123" s="10">
        <v>73.071998596191406</v>
      </c>
      <c r="J123" s="21">
        <v>123.73821258544901</v>
      </c>
      <c r="K123" s="10">
        <v>73.071998596191406</v>
      </c>
      <c r="L123" s="10">
        <v>150.81198120117099</v>
      </c>
      <c r="M123" s="10">
        <v>123.73821258544901</v>
      </c>
      <c r="N123" s="3">
        <v>1</v>
      </c>
      <c r="O123" s="3">
        <v>0.65788000822067205</v>
      </c>
      <c r="P123" s="3">
        <v>0.67671465873718195</v>
      </c>
      <c r="Q123" s="3">
        <v>0.4780506833715249</v>
      </c>
      <c r="R123" s="3">
        <v>0.422998696565628</v>
      </c>
      <c r="S123" s="3">
        <v>0.469211846590042</v>
      </c>
      <c r="T123" s="3">
        <v>0.57663875818252497</v>
      </c>
      <c r="U123">
        <v>28</v>
      </c>
      <c r="V123">
        <v>2</v>
      </c>
      <c r="W123">
        <v>100</v>
      </c>
      <c r="X123">
        <v>0.99000000953674305</v>
      </c>
      <c r="Y123">
        <v>1.29999995231628</v>
      </c>
      <c r="Z123">
        <v>0.89999997615814198</v>
      </c>
      <c r="AA123" s="1">
        <v>4089.87475585937</v>
      </c>
      <c r="AB123" s="1">
        <v>359.91940307617102</v>
      </c>
      <c r="AC123" s="1">
        <v>46.823623657226499</v>
      </c>
      <c r="AD123" s="1">
        <v>89.022987365722599</v>
      </c>
      <c r="AE123" s="1">
        <v>19.276149749755799</v>
      </c>
      <c r="AF123" s="1">
        <v>17.709121704101499</v>
      </c>
      <c r="AG123" s="1">
        <v>1.37500476837158</v>
      </c>
      <c r="AH123" s="1">
        <v>2.6513521671295099</v>
      </c>
      <c r="AI123" s="3">
        <f t="shared" si="5"/>
        <v>1.934212879060792E-2</v>
      </c>
      <c r="AJ123" s="3">
        <f t="shared" si="6"/>
        <v>1.2984168054408221</v>
      </c>
      <c r="AK123" s="3">
        <f t="shared" si="7"/>
        <v>-5.0486801739858346E-2</v>
      </c>
      <c r="AL123" s="3">
        <f t="shared" si="8"/>
        <v>-5.0486801739858346E-2</v>
      </c>
      <c r="AM123" s="3">
        <f t="shared" si="9"/>
        <v>0.7812012308079378</v>
      </c>
    </row>
    <row r="124" spans="1:39" x14ac:dyDescent="0.25">
      <c r="A124" t="str" cm="1">
        <f t="array" ref="A124:D124">_xlfn.TEXTSPLIT(E124,"_")</f>
        <v>Crowd</v>
      </c>
      <c r="B124" t="str">
        <v>Plane</v>
      </c>
      <c r="C124" t="str">
        <v>Oblique</v>
      </c>
      <c r="D124" t="str">
        <v>Longest</v>
      </c>
      <c r="E124" t="s">
        <v>565</v>
      </c>
      <c r="F124" s="10">
        <v>125.815940856933</v>
      </c>
      <c r="G124" s="10">
        <v>69.3233642578125</v>
      </c>
      <c r="H124" s="21">
        <v>125.73576354980401</v>
      </c>
      <c r="I124" s="10">
        <v>71.819000244140597</v>
      </c>
      <c r="J124" s="21">
        <v>125.68576812744099</v>
      </c>
      <c r="K124" s="10">
        <v>71.793998718261705</v>
      </c>
      <c r="L124" s="10">
        <v>110.662216186523</v>
      </c>
      <c r="M124" s="10">
        <v>10</v>
      </c>
      <c r="N124" s="3">
        <v>0.99500000476837103</v>
      </c>
      <c r="O124" s="3">
        <v>0.51844447851180997</v>
      </c>
      <c r="P124" s="3">
        <v>0.62551027536392201</v>
      </c>
      <c r="Q124" s="3">
        <v>0.55672429367453413</v>
      </c>
      <c r="R124" s="3">
        <v>0.54842460155487005</v>
      </c>
      <c r="S124" s="3">
        <v>0.54258424043655396</v>
      </c>
      <c r="T124" s="3">
        <v>0.62259638309478704</v>
      </c>
      <c r="U124">
        <v>32</v>
      </c>
      <c r="V124">
        <v>2</v>
      </c>
      <c r="W124">
        <v>100</v>
      </c>
      <c r="X124">
        <v>0.99000000953674305</v>
      </c>
      <c r="Y124">
        <v>1.29999995231628</v>
      </c>
      <c r="Z124">
        <v>0.89999997615814198</v>
      </c>
      <c r="AA124" s="1">
        <v>4355.50634765625</v>
      </c>
      <c r="AB124" s="1">
        <v>359.41897583007801</v>
      </c>
      <c r="AC124" s="1">
        <v>45.768619537353501</v>
      </c>
      <c r="AD124" s="1">
        <v>89.022987365722599</v>
      </c>
      <c r="AE124" s="1">
        <v>19.627391815185501</v>
      </c>
      <c r="AF124" s="1">
        <v>17.672723770141602</v>
      </c>
      <c r="AG124" s="1">
        <v>1.35910964012146</v>
      </c>
      <c r="AH124" s="1">
        <v>2.6513521671295099</v>
      </c>
      <c r="AI124" s="3">
        <f t="shared" si="5"/>
        <v>1.0346282721044381E-3</v>
      </c>
      <c r="AJ124" s="3">
        <f t="shared" si="6"/>
        <v>0.81303618878070605</v>
      </c>
      <c r="AK124" s="3">
        <f t="shared" si="7"/>
        <v>-0.11562791654792019</v>
      </c>
      <c r="AL124" s="3">
        <f t="shared" si="8"/>
        <v>-0.11556276598959465</v>
      </c>
      <c r="AM124" s="3">
        <f t="shared" si="9"/>
        <v>2.502355194091801</v>
      </c>
    </row>
    <row r="125" spans="1:39" x14ac:dyDescent="0.25">
      <c r="A125" t="str" cm="1">
        <f t="array" ref="A125:D125">_xlfn.TEXTSPLIT(E125,"_")</f>
        <v>Crowd</v>
      </c>
      <c r="B125" t="str">
        <v>Plane</v>
      </c>
      <c r="C125" t="str">
        <v>Parallel</v>
      </c>
      <c r="D125" t="str">
        <v>Longest</v>
      </c>
      <c r="E125" t="s">
        <v>558</v>
      </c>
      <c r="F125" s="10">
        <v>106.19211578369099</v>
      </c>
      <c r="G125" s="10">
        <v>56.316421508788999</v>
      </c>
      <c r="H125" s="21">
        <v>107.44676208496</v>
      </c>
      <c r="I125" s="10">
        <v>63.687000274658203</v>
      </c>
      <c r="J125" s="21">
        <v>107.44676208496</v>
      </c>
      <c r="K125" s="10">
        <v>63.687000274658203</v>
      </c>
      <c r="L125" s="10">
        <v>129.86959838867099</v>
      </c>
      <c r="M125" s="10">
        <v>107.44676208496</v>
      </c>
      <c r="N125" s="3">
        <v>1</v>
      </c>
      <c r="O125" s="3">
        <v>0.41166478395461997</v>
      </c>
      <c r="P125" s="3">
        <v>0.42651847004890397</v>
      </c>
      <c r="Q125" s="3">
        <v>0.41020823000054563</v>
      </c>
      <c r="R125" s="3">
        <v>0.391987264156341</v>
      </c>
      <c r="S125" s="3">
        <v>0.45423421263694702</v>
      </c>
      <c r="T125" s="3">
        <v>0.54491776227951005</v>
      </c>
      <c r="U125">
        <v>31</v>
      </c>
      <c r="V125">
        <v>2</v>
      </c>
      <c r="W125">
        <v>100</v>
      </c>
      <c r="X125">
        <v>0.99000000953674305</v>
      </c>
      <c r="Y125">
        <v>1.29999995231628</v>
      </c>
      <c r="Z125">
        <v>0.89999997615814198</v>
      </c>
      <c r="AA125" s="1">
        <v>3169.29760742187</v>
      </c>
      <c r="AB125" s="1">
        <v>362.44674682617102</v>
      </c>
      <c r="AC125" s="1">
        <v>48.0186958312988</v>
      </c>
      <c r="AD125" s="1">
        <v>89.022987365722599</v>
      </c>
      <c r="AE125" s="1">
        <v>19.377183914184499</v>
      </c>
      <c r="AF125" s="1">
        <v>17.877801895141602</v>
      </c>
      <c r="AG125" s="1">
        <v>1.3805516958236601</v>
      </c>
      <c r="AH125" s="1">
        <v>2.6513521671295099</v>
      </c>
      <c r="AI125" s="3">
        <f t="shared" si="5"/>
        <v>1.1814872432004922E-2</v>
      </c>
      <c r="AJ125" s="3">
        <f t="shared" si="6"/>
        <v>0.90791174592283652</v>
      </c>
      <c r="AK125" s="3">
        <f t="shared" si="7"/>
        <v>-9.7219877042683728E-2</v>
      </c>
      <c r="AL125" s="3">
        <f t="shared" si="8"/>
        <v>-9.7219877042683728E-2</v>
      </c>
      <c r="AM125" s="3">
        <f t="shared" si="9"/>
        <v>0.791312126409348</v>
      </c>
    </row>
    <row r="126" spans="1:39" x14ac:dyDescent="0.25">
      <c r="A126" t="str" cm="1">
        <f t="array" ref="A126:D126">_xlfn.TEXTSPLIT(E126,"_")</f>
        <v>Random100</v>
      </c>
      <c r="B126" t="str">
        <v>Plane</v>
      </c>
      <c r="C126" t="str">
        <v>15</v>
      </c>
      <c r="D126" t="str">
        <v>Longest</v>
      </c>
      <c r="E126" t="s">
        <v>568</v>
      </c>
      <c r="F126" s="10">
        <v>22.2857761383056</v>
      </c>
      <c r="G126" s="10">
        <v>21.090187072753899</v>
      </c>
      <c r="H126" s="21">
        <v>39.917213439941399</v>
      </c>
      <c r="I126" s="10">
        <v>21.569999694824201</v>
      </c>
      <c r="J126" s="21">
        <v>22.361593246459901</v>
      </c>
      <c r="K126" s="10">
        <v>12.1230001449584</v>
      </c>
      <c r="L126" s="10">
        <v>21.6035957336425</v>
      </c>
      <c r="M126" s="10">
        <v>20.109548568725501</v>
      </c>
      <c r="N126" s="3">
        <v>0.12700000405311501</v>
      </c>
      <c r="O126" s="3">
        <v>0.42476886510848999</v>
      </c>
      <c r="P126" s="3">
        <v>0.45232936739921498</v>
      </c>
      <c r="Q126" s="3">
        <v>0.38672764401600918</v>
      </c>
      <c r="R126" s="3">
        <v>0.411076039075851</v>
      </c>
      <c r="S126" s="3">
        <v>0.411076039075851</v>
      </c>
      <c r="T126" s="3">
        <v>0.411076039075851</v>
      </c>
      <c r="U126">
        <v>10</v>
      </c>
      <c r="V126">
        <v>2</v>
      </c>
      <c r="W126">
        <v>100</v>
      </c>
      <c r="X126">
        <v>0.99000000953674305</v>
      </c>
      <c r="Y126">
        <v>1.29999995231628</v>
      </c>
      <c r="Z126">
        <v>0.89999997615814198</v>
      </c>
      <c r="AA126" s="1">
        <v>11.857592582702599</v>
      </c>
      <c r="AB126" s="1">
        <v>0.58249968290328902</v>
      </c>
      <c r="AC126" s="1">
        <v>59.535354614257798</v>
      </c>
      <c r="AD126" s="1">
        <v>77.191917419433594</v>
      </c>
      <c r="AE126" s="1">
        <v>2.8299976140260599E-2</v>
      </c>
      <c r="AF126" s="1">
        <v>2.8899984434247E-2</v>
      </c>
      <c r="AG126" s="1">
        <v>1.0606060028076101</v>
      </c>
      <c r="AH126" s="1">
        <v>1.5252525806427</v>
      </c>
      <c r="AI126" s="3">
        <f t="shared" si="5"/>
        <v>3.4020402827246942E-3</v>
      </c>
      <c r="AJ126" s="3">
        <f t="shared" si="6"/>
        <v>6.0284253018718467E-2</v>
      </c>
      <c r="AK126" s="3">
        <f t="shared" si="7"/>
        <v>-3.7814671976039535E-2</v>
      </c>
      <c r="AL126" s="3">
        <f t="shared" si="8"/>
        <v>-3.3269406572480648E-2</v>
      </c>
      <c r="AM126" s="3">
        <f t="shared" si="9"/>
        <v>1.0376934126704489</v>
      </c>
    </row>
    <row r="127" spans="1:39" x14ac:dyDescent="0.25">
      <c r="A127" t="str" cm="1">
        <f t="array" ref="A127:D127">_xlfn.TEXTSPLIT(E127,"_")</f>
        <v>Random100</v>
      </c>
      <c r="B127" t="str">
        <v>Plane</v>
      </c>
      <c r="C127" t="str">
        <v>45</v>
      </c>
      <c r="D127" t="str">
        <v>Longest</v>
      </c>
      <c r="E127" t="s">
        <v>566</v>
      </c>
      <c r="F127" s="10">
        <v>23.559881210327099</v>
      </c>
      <c r="G127" s="10">
        <v>19.794801712036101</v>
      </c>
      <c r="H127" s="21">
        <v>43.956741333007798</v>
      </c>
      <c r="I127" s="10">
        <v>23.797000885009702</v>
      </c>
      <c r="J127" s="21">
        <v>23.658376693725501</v>
      </c>
      <c r="K127" s="10">
        <v>12.8680000305175</v>
      </c>
      <c r="L127" s="10">
        <v>22.947582244873001</v>
      </c>
      <c r="M127" s="10">
        <v>22.654466629028299</v>
      </c>
      <c r="N127" s="3">
        <v>0.104000002145767</v>
      </c>
      <c r="O127" s="3">
        <v>0.41072243452072099</v>
      </c>
      <c r="P127" s="3">
        <v>0.45385128259658802</v>
      </c>
      <c r="Q127" s="3">
        <v>0.3933733506099869</v>
      </c>
      <c r="R127" s="3">
        <v>0.41310599446296598</v>
      </c>
      <c r="S127" s="3">
        <v>0.41310599446296598</v>
      </c>
      <c r="T127" s="3">
        <v>0.41310599446296598</v>
      </c>
      <c r="U127">
        <v>9</v>
      </c>
      <c r="V127">
        <v>2</v>
      </c>
      <c r="W127">
        <v>100</v>
      </c>
      <c r="X127">
        <v>0.99000000953674305</v>
      </c>
      <c r="Y127">
        <v>1.29999995231628</v>
      </c>
      <c r="Z127">
        <v>0.89999997615814198</v>
      </c>
      <c r="AA127" s="1">
        <v>11.587596893310501</v>
      </c>
      <c r="AB127" s="1">
        <v>0.55739963054656905</v>
      </c>
      <c r="AC127" s="1">
        <v>56.161617279052699</v>
      </c>
      <c r="AD127" s="1">
        <v>77.191917419433594</v>
      </c>
      <c r="AE127" s="1">
        <v>2.6399983093142499E-2</v>
      </c>
      <c r="AF127" s="1">
        <v>2.8699984773993398E-2</v>
      </c>
      <c r="AG127" s="1">
        <v>1.0303030014037999</v>
      </c>
      <c r="AH127" s="1">
        <v>1.5252525806427</v>
      </c>
      <c r="AI127" s="3">
        <f t="shared" si="5"/>
        <v>4.1806443130633459E-3</v>
      </c>
      <c r="AJ127" s="3">
        <f t="shared" si="6"/>
        <v>0.19518129243700269</v>
      </c>
      <c r="AK127" s="3">
        <f t="shared" si="7"/>
        <v>-1.3238842958082845E-2</v>
      </c>
      <c r="AL127" s="3">
        <f t="shared" si="8"/>
        <v>-2.6534679001886042E-2</v>
      </c>
      <c r="AM127" s="3">
        <f t="shared" si="9"/>
        <v>1.0313754660611485</v>
      </c>
    </row>
    <row r="128" spans="1:39" x14ac:dyDescent="0.25">
      <c r="A128" t="str" cm="1">
        <f t="array" ref="A128:D128">_xlfn.TEXTSPLIT(E128,"_")</f>
        <v>Random100</v>
      </c>
      <c r="B128" t="str">
        <v>Plane</v>
      </c>
      <c r="C128" t="str">
        <v>Oblique</v>
      </c>
      <c r="D128" t="str">
        <v>Longest</v>
      </c>
      <c r="E128" t="s">
        <v>569</v>
      </c>
      <c r="F128" s="10">
        <v>24.860282897949201</v>
      </c>
      <c r="G128" s="10">
        <v>20.843873977661101</v>
      </c>
      <c r="H128" s="21">
        <v>43.9183540344238</v>
      </c>
      <c r="I128" s="10">
        <v>23.718999862670898</v>
      </c>
      <c r="J128" s="21">
        <v>24.743574142456001</v>
      </c>
      <c r="K128" s="10">
        <v>13.383999824523899</v>
      </c>
      <c r="L128" s="10">
        <v>23.629192352294901</v>
      </c>
      <c r="M128" s="10">
        <v>21.376613616943299</v>
      </c>
      <c r="N128" s="3">
        <v>0.103000000119209</v>
      </c>
      <c r="O128" s="3">
        <v>0.53066837787628096</v>
      </c>
      <c r="P128" s="3">
        <v>0.56307578086853005</v>
      </c>
      <c r="Q128" s="3">
        <v>0.45613101642395504</v>
      </c>
      <c r="R128" s="3">
        <v>0.48175713419914201</v>
      </c>
      <c r="S128" s="3">
        <v>0.48175713419914201</v>
      </c>
      <c r="T128" s="3">
        <v>0.48175713419914201</v>
      </c>
      <c r="U128">
        <v>9</v>
      </c>
      <c r="V128">
        <v>2</v>
      </c>
      <c r="W128">
        <v>100</v>
      </c>
      <c r="X128">
        <v>0.99000000953674305</v>
      </c>
      <c r="Y128">
        <v>1.29999995231628</v>
      </c>
      <c r="Z128">
        <v>0.89999997615814198</v>
      </c>
      <c r="AA128" s="1">
        <v>11.8821973800659</v>
      </c>
      <c r="AB128" s="1">
        <v>0.56409990787506104</v>
      </c>
      <c r="AC128" s="1">
        <v>56.505050659179602</v>
      </c>
      <c r="AD128" s="1">
        <v>77.191917419433594</v>
      </c>
      <c r="AE128" s="1">
        <v>2.7899976819753598E-2</v>
      </c>
      <c r="AF128" s="1">
        <v>2.9399977996945301E-2</v>
      </c>
      <c r="AG128" s="1">
        <v>1.0404040813446001</v>
      </c>
      <c r="AH128" s="1">
        <v>1.5252525806427</v>
      </c>
      <c r="AI128" s="3">
        <f t="shared" si="5"/>
        <v>4.6945867821490978E-3</v>
      </c>
      <c r="AJ128" s="3">
        <f t="shared" si="6"/>
        <v>0.18709094907090237</v>
      </c>
      <c r="AK128" s="3">
        <f t="shared" si="7"/>
        <v>-4.2144003445991125E-2</v>
      </c>
      <c r="AL128" s="3">
        <f t="shared" si="8"/>
        <v>-4.8250085360637831E-4</v>
      </c>
      <c r="AM128" s="3">
        <f t="shared" si="9"/>
        <v>1.0521308851874382</v>
      </c>
    </row>
    <row r="129" spans="1:39" x14ac:dyDescent="0.25">
      <c r="A129" t="str" cm="1">
        <f t="array" ref="A129:D129">_xlfn.TEXTSPLIT(E129,"_")</f>
        <v>Random100</v>
      </c>
      <c r="B129" t="str">
        <v>Plane</v>
      </c>
      <c r="C129" t="str">
        <v>Parallel</v>
      </c>
      <c r="D129" t="str">
        <v>Longest</v>
      </c>
      <c r="E129" t="s">
        <v>567</v>
      </c>
      <c r="F129" s="10">
        <v>22.393051147460898</v>
      </c>
      <c r="G129" s="10">
        <v>23.035598754882798</v>
      </c>
      <c r="H129" s="21">
        <v>37.751201629638601</v>
      </c>
      <c r="I129" s="10">
        <v>20.388999938964801</v>
      </c>
      <c r="J129" s="21">
        <v>22.163188934326101</v>
      </c>
      <c r="K129" s="10">
        <v>12.0489997863769</v>
      </c>
      <c r="L129" s="10">
        <v>20.521217346191399</v>
      </c>
      <c r="M129" s="10">
        <v>18.758165359496999</v>
      </c>
      <c r="N129" s="3">
        <v>0.168999999761581</v>
      </c>
      <c r="O129" s="3">
        <v>0.46020451188087402</v>
      </c>
      <c r="P129" s="3">
        <v>0.49461415410041798</v>
      </c>
      <c r="Q129" s="3">
        <v>0.43127810618189777</v>
      </c>
      <c r="R129" s="3">
        <v>0.44427135586738498</v>
      </c>
      <c r="S129" s="3">
        <v>0.44423979520797702</v>
      </c>
      <c r="T129" s="3">
        <v>0.44423979520797702</v>
      </c>
      <c r="U129">
        <v>14</v>
      </c>
      <c r="V129">
        <v>2</v>
      </c>
      <c r="W129">
        <v>100</v>
      </c>
      <c r="X129">
        <v>0.99000000953674305</v>
      </c>
      <c r="Y129">
        <v>1.29999995231628</v>
      </c>
      <c r="Z129">
        <v>0.89999997615814198</v>
      </c>
      <c r="AA129" s="1">
        <v>9.2983970642089808</v>
      </c>
      <c r="AB129" s="1">
        <v>0.56749981641769398</v>
      </c>
      <c r="AC129" s="1">
        <v>62.929294586181598</v>
      </c>
      <c r="AD129" s="1">
        <v>77.191917419433594</v>
      </c>
      <c r="AE129" s="1">
        <v>3.1199982389807701E-2</v>
      </c>
      <c r="AF129" s="1">
        <v>3.0599977821111599E-2</v>
      </c>
      <c r="AG129" s="1">
        <v>1.14141416549682</v>
      </c>
      <c r="AH129" s="1">
        <v>1.5252525806427</v>
      </c>
      <c r="AI129" s="3">
        <f t="shared" si="5"/>
        <v>1.0264890283201144E-2</v>
      </c>
      <c r="AJ129" s="3">
        <f t="shared" si="6"/>
        <v>3.787224416607686E-2</v>
      </c>
      <c r="AK129" s="3">
        <f t="shared" si="7"/>
        <v>-3.9632633481852683E-2</v>
      </c>
      <c r="AL129" s="3">
        <f t="shared" si="8"/>
        <v>-7.1304779961616459E-3</v>
      </c>
      <c r="AM129" s="3">
        <f t="shared" si="9"/>
        <v>1.0875336983477115</v>
      </c>
    </row>
    <row r="130" spans="1:39" x14ac:dyDescent="0.25">
      <c r="A130" t="str" cm="1">
        <f t="array" ref="A130:D130">_xlfn.TEXTSPLIT(E130,"_")</f>
        <v>Random1000</v>
      </c>
      <c r="B130" t="str">
        <v>Plane</v>
      </c>
      <c r="C130" t="str">
        <v>15</v>
      </c>
      <c r="D130" t="str">
        <v>Longest</v>
      </c>
      <c r="E130" t="s">
        <v>526</v>
      </c>
      <c r="F130" s="10">
        <v>101.22054290771401</v>
      </c>
      <c r="G130" s="10">
        <v>80.244361877441406</v>
      </c>
      <c r="H130" s="21">
        <v>119.231201171875</v>
      </c>
      <c r="I130" s="10">
        <v>69.5780029296875</v>
      </c>
      <c r="J130" s="21">
        <v>99.593246459960895</v>
      </c>
      <c r="K130" s="10">
        <v>58.331001281738203</v>
      </c>
      <c r="L130" s="10">
        <v>93.171684265136705</v>
      </c>
      <c r="M130" s="10">
        <v>55.948722839355398</v>
      </c>
      <c r="N130" s="3">
        <v>0.64899998903274503</v>
      </c>
      <c r="O130" s="3">
        <v>0.56644415855407704</v>
      </c>
      <c r="P130" s="3">
        <v>0.63745576143264704</v>
      </c>
      <c r="Q130" s="3">
        <v>0.55269871849832219</v>
      </c>
      <c r="R130" s="3">
        <v>0.56783354282379095</v>
      </c>
      <c r="S130" s="3">
        <v>0.56329536437988204</v>
      </c>
      <c r="T130" s="3">
        <v>0.56336182355880704</v>
      </c>
      <c r="U130">
        <v>19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">
        <v>88.646903991699205</v>
      </c>
      <c r="AB130" s="1">
        <v>6.2523956298828098</v>
      </c>
      <c r="AC130" s="1">
        <v>47.731731414794901</v>
      </c>
      <c r="AD130" s="1">
        <v>85.631629943847599</v>
      </c>
      <c r="AE130" s="1">
        <v>0.31130060553550698</v>
      </c>
      <c r="AF130" s="1">
        <v>0.27300170063972401</v>
      </c>
      <c r="AG130" s="1">
        <v>1.1601601839065501</v>
      </c>
      <c r="AH130" s="1">
        <v>2.2462463378906201</v>
      </c>
      <c r="AI130" s="3">
        <f t="shared" ref="AI130:AI193" si="10">ABS((J130-F130)/F130)</f>
        <v>1.6076740956001079E-2</v>
      </c>
      <c r="AJ130" s="3">
        <f t="shared" ref="AJ130:AJ193" si="11">ABS((J130-G130)/G130)</f>
        <v>0.24112453672535117</v>
      </c>
      <c r="AK130" s="3">
        <f t="shared" ref="AK130:AK193" si="12">(AVERAGEIF($E:$E,_xlfn.CONCAT($A130,"_",$B130,"_",$C130,"_Standard"),$J:$J)-$J130)/$J130</f>
        <v>-6.9334526132677932E-2</v>
      </c>
      <c r="AL130" s="3">
        <f t="shared" ref="AL130:AL193" si="13">(AVERAGEIF($E:$E,_xlfn.CONCAT($A130,"_",$B130,"_",$C130,"_Standard"),$H:$H)-$H130)/$H130</f>
        <v>-5.1875712828983962E-2</v>
      </c>
      <c r="AM130" s="3">
        <f t="shared" ref="AM130:AM193" si="14">($J130+$M130-$L130)/$M130</f>
        <v>1.1147758495446323</v>
      </c>
    </row>
    <row r="131" spans="1:39" x14ac:dyDescent="0.25">
      <c r="A131" t="str" cm="1">
        <f t="array" ref="A131:D131">_xlfn.TEXTSPLIT(E131,"_")</f>
        <v>Random1000</v>
      </c>
      <c r="B131" t="str">
        <v>Plane</v>
      </c>
      <c r="C131" t="str">
        <v>45</v>
      </c>
      <c r="D131" t="str">
        <v>Longest</v>
      </c>
      <c r="E131" t="s">
        <v>530</v>
      </c>
      <c r="F131" s="10">
        <v>113.971885681152</v>
      </c>
      <c r="G131" s="10">
        <v>81.789642333984304</v>
      </c>
      <c r="H131" s="21">
        <v>140.94757080078099</v>
      </c>
      <c r="I131" s="10">
        <v>81.894996643066406</v>
      </c>
      <c r="J131" s="21">
        <v>115.09249877929599</v>
      </c>
      <c r="K131" s="10">
        <v>67.019996643066406</v>
      </c>
      <c r="L131" s="10">
        <v>101.03678894042901</v>
      </c>
      <c r="M131" s="10">
        <v>69.131484985351506</v>
      </c>
      <c r="N131" s="3">
        <v>0.62599998712539595</v>
      </c>
      <c r="O131" s="3">
        <v>0.53169137239456099</v>
      </c>
      <c r="P131" s="3">
        <v>0.608889400959014</v>
      </c>
      <c r="Q131" s="3">
        <v>0.60196371635686008</v>
      </c>
      <c r="R131" s="3">
        <v>0.57945567369461004</v>
      </c>
      <c r="S131" s="3">
        <v>0.57095247507095304</v>
      </c>
      <c r="T131" s="3">
        <v>0.57162129878997803</v>
      </c>
      <c r="U131">
        <v>21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">
        <v>88.708732604980398</v>
      </c>
      <c r="AB131" s="1">
        <v>6.2294902801513601</v>
      </c>
      <c r="AC131" s="1">
        <v>46.514514923095703</v>
      </c>
      <c r="AD131" s="1">
        <v>85.631629943847599</v>
      </c>
      <c r="AE131" s="1">
        <v>0.30440104007720897</v>
      </c>
      <c r="AF131" s="1">
        <v>0.27310165762901301</v>
      </c>
      <c r="AG131" s="1">
        <v>1.13113117218017</v>
      </c>
      <c r="AH131" s="1">
        <v>2.2462463378906201</v>
      </c>
      <c r="AI131" s="3">
        <f t="shared" si="10"/>
        <v>9.8323642839342057E-3</v>
      </c>
      <c r="AJ131" s="3">
        <f t="shared" si="11"/>
        <v>0.40717694190813286</v>
      </c>
      <c r="AK131" s="3">
        <f t="shared" si="12"/>
        <v>-0.11162226745799889</v>
      </c>
      <c r="AL131" s="3">
        <f t="shared" si="13"/>
        <v>-9.0717581415891549E-2</v>
      </c>
      <c r="AM131" s="3">
        <f t="shared" si="14"/>
        <v>1.2033185001283466</v>
      </c>
    </row>
    <row r="132" spans="1:39" x14ac:dyDescent="0.25">
      <c r="A132" t="str" cm="1">
        <f t="array" ref="A132:D132">_xlfn.TEXTSPLIT(E132,"_")</f>
        <v>Random1000</v>
      </c>
      <c r="B132" t="str">
        <v>Plane</v>
      </c>
      <c r="C132" t="str">
        <v>Oblique</v>
      </c>
      <c r="D132" t="str">
        <v>Longest</v>
      </c>
      <c r="E132" t="s">
        <v>570</v>
      </c>
      <c r="F132" s="10">
        <v>114.037422180175</v>
      </c>
      <c r="G132" s="10">
        <v>77.998718261718693</v>
      </c>
      <c r="H132" s="21">
        <v>141.85523986816401</v>
      </c>
      <c r="I132" s="10">
        <v>82.206001281738196</v>
      </c>
      <c r="J132" s="21">
        <v>113.42046356201099</v>
      </c>
      <c r="K132" s="10">
        <v>65.9739990234375</v>
      </c>
      <c r="L132" s="10">
        <v>99.584823608398395</v>
      </c>
      <c r="M132" s="10">
        <v>61.680644989013601</v>
      </c>
      <c r="N132" s="3">
        <v>0.53899997472762995</v>
      </c>
      <c r="O132" s="3">
        <v>0.59159195423126198</v>
      </c>
      <c r="P132" s="3">
        <v>0.66868096590042103</v>
      </c>
      <c r="Q132" s="3">
        <v>0.60088306202848707</v>
      </c>
      <c r="R132" s="3">
        <v>0.59518069028854304</v>
      </c>
      <c r="S132" s="3">
        <v>0.59393662214279097</v>
      </c>
      <c r="T132" s="3">
        <v>0.59456366300582797</v>
      </c>
      <c r="U132">
        <v>18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">
        <v>90.393379211425696</v>
      </c>
      <c r="AB132" s="1">
        <v>6.2457909584045401</v>
      </c>
      <c r="AC132" s="1">
        <v>45.050201416015597</v>
      </c>
      <c r="AD132" s="1">
        <v>85.631629943847599</v>
      </c>
      <c r="AE132" s="1">
        <v>0.288101255893707</v>
      </c>
      <c r="AF132" s="1">
        <v>0.27490159869193997</v>
      </c>
      <c r="AG132" s="1">
        <v>1.1104418039321899</v>
      </c>
      <c r="AH132" s="1">
        <v>2.2462463378906201</v>
      </c>
      <c r="AI132" s="3">
        <f t="shared" si="10"/>
        <v>5.4101417444287134E-3</v>
      </c>
      <c r="AJ132" s="3">
        <f t="shared" si="11"/>
        <v>0.45413240229714241</v>
      </c>
      <c r="AK132" s="3">
        <f t="shared" si="12"/>
        <v>-8.8859145149409097E-2</v>
      </c>
      <c r="AL132" s="3">
        <f t="shared" si="13"/>
        <v>-7.1456899681341404E-2</v>
      </c>
      <c r="AM132" s="3">
        <f t="shared" si="14"/>
        <v>1.2243108831964544</v>
      </c>
    </row>
    <row r="133" spans="1:39" x14ac:dyDescent="0.25">
      <c r="A133" t="str" cm="1">
        <f t="array" ref="A133:D133">_xlfn.TEXTSPLIT(E133,"_")</f>
        <v>Random1000</v>
      </c>
      <c r="B133" t="str">
        <v>Plane</v>
      </c>
      <c r="C133" t="str">
        <v>Parallel</v>
      </c>
      <c r="D133" t="str">
        <v>Longest</v>
      </c>
      <c r="E133" t="s">
        <v>533</v>
      </c>
      <c r="F133" s="10">
        <v>101.066116333007</v>
      </c>
      <c r="G133" s="10">
        <v>85.936470031738196</v>
      </c>
      <c r="H133" s="21">
        <v>118.073593139648</v>
      </c>
      <c r="I133" s="10">
        <v>68.9739990234375</v>
      </c>
      <c r="J133" s="21">
        <v>100.24201965332</v>
      </c>
      <c r="K133" s="10">
        <v>58.7239990234375</v>
      </c>
      <c r="L133" s="10">
        <v>91.744010925292898</v>
      </c>
      <c r="M133" s="10">
        <v>81.052696228027301</v>
      </c>
      <c r="N133" s="3">
        <v>0.77999997138976995</v>
      </c>
      <c r="O133" s="3">
        <v>0.53504157066345204</v>
      </c>
      <c r="P133" s="3">
        <v>0.57553869485855103</v>
      </c>
      <c r="Q133" s="3">
        <v>0.57026842972302783</v>
      </c>
      <c r="R133" s="3">
        <v>0.55870002508163397</v>
      </c>
      <c r="S133" s="3">
        <v>0.55171877145767201</v>
      </c>
      <c r="T133" s="3">
        <v>0.55164337158203103</v>
      </c>
      <c r="U133">
        <v>20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">
        <v>72.295089721679602</v>
      </c>
      <c r="AB133" s="1">
        <v>6.15299367904663</v>
      </c>
      <c r="AC133" s="1">
        <v>51.019020080566399</v>
      </c>
      <c r="AD133" s="1">
        <v>85.631629943847599</v>
      </c>
      <c r="AE133" s="1">
        <v>0.31600069999694802</v>
      </c>
      <c r="AF133" s="1">
        <v>0.26700180768966603</v>
      </c>
      <c r="AG133" s="1">
        <v>1.17817819118499</v>
      </c>
      <c r="AH133" s="1">
        <v>2.2462463378906201</v>
      </c>
      <c r="AI133" s="3">
        <f t="shared" si="10"/>
        <v>8.154035294793081E-3</v>
      </c>
      <c r="AJ133" s="3">
        <f t="shared" si="11"/>
        <v>0.16646657253082953</v>
      </c>
      <c r="AK133" s="3">
        <f t="shared" si="12"/>
        <v>-7.6191638857432395E-2</v>
      </c>
      <c r="AL133" s="3">
        <f t="shared" si="13"/>
        <v>-8.4144226642534889E-2</v>
      </c>
      <c r="AM133" s="3">
        <f t="shared" si="14"/>
        <v>1.1048454786022106</v>
      </c>
    </row>
    <row r="134" spans="1:39" x14ac:dyDescent="0.25">
      <c r="A134" t="str" cm="1">
        <f t="array" ref="A134:D134">_xlfn.TEXTSPLIT(E134,"_")</f>
        <v>Suzanne</v>
      </c>
      <c r="B134" t="str">
        <v>Plane</v>
      </c>
      <c r="C134" t="str">
        <v>15</v>
      </c>
      <c r="D134" t="str">
        <v>Longest</v>
      </c>
      <c r="E134" t="s">
        <v>582</v>
      </c>
      <c r="F134" s="10">
        <v>53.760948181152301</v>
      </c>
      <c r="G134" s="10">
        <v>42.125553131103501</v>
      </c>
      <c r="H134" s="21">
        <v>60.267562866210902</v>
      </c>
      <c r="I134" s="10">
        <v>38.0130004882812</v>
      </c>
      <c r="J134" s="21">
        <v>53.5483589172363</v>
      </c>
      <c r="K134" s="10">
        <v>34.175998687744098</v>
      </c>
      <c r="L134" s="10">
        <v>52.213611602783203</v>
      </c>
      <c r="M134" s="10">
        <v>19.0345649719238</v>
      </c>
      <c r="N134" s="3">
        <v>0.64700001478195102</v>
      </c>
      <c r="O134" s="3">
        <v>0.45439490675926197</v>
      </c>
      <c r="P134" s="3">
        <v>0.516554415225982</v>
      </c>
      <c r="Q134" s="3">
        <v>0.53254422924497691</v>
      </c>
      <c r="R134" s="3">
        <v>0.57930570840835505</v>
      </c>
      <c r="S134" s="3">
        <v>0.60118323564529397</v>
      </c>
      <c r="T134" s="3">
        <v>0.60118323564529397</v>
      </c>
      <c r="U134">
        <v>16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">
        <v>69.791412353515597</v>
      </c>
      <c r="AB134" s="1">
        <v>6.2577943801879803</v>
      </c>
      <c r="AC134" s="1">
        <v>46.758098602294901</v>
      </c>
      <c r="AD134" s="1">
        <v>89.691513061523395</v>
      </c>
      <c r="AE134" s="1">
        <v>0.37199994921684199</v>
      </c>
      <c r="AF134" s="1">
        <v>0.29790097475051802</v>
      </c>
      <c r="AG134" s="1">
        <v>1.38768899440765</v>
      </c>
      <c r="AH134" s="1">
        <v>2.6314699649810702</v>
      </c>
      <c r="AI134" s="3">
        <f t="shared" si="10"/>
        <v>3.9543436473564965E-3</v>
      </c>
      <c r="AJ134" s="3">
        <f t="shared" si="11"/>
        <v>0.27116096851197763</v>
      </c>
      <c r="AK134" s="3">
        <f t="shared" si="12"/>
        <v>-2.9094458574573018E-2</v>
      </c>
      <c r="AL134" s="3">
        <f t="shared" si="13"/>
        <v>-3.1976646298004952E-2</v>
      </c>
      <c r="AM134" s="3">
        <f t="shared" si="14"/>
        <v>1.0701222915481317</v>
      </c>
    </row>
    <row r="135" spans="1:39" x14ac:dyDescent="0.25">
      <c r="A135" t="str" cm="1">
        <f t="array" ref="A135:D135">_xlfn.TEXTSPLIT(E135,"_")</f>
        <v>Suzanne</v>
      </c>
      <c r="B135" t="str">
        <v>Plane</v>
      </c>
      <c r="C135" t="str">
        <v>45</v>
      </c>
      <c r="D135" t="str">
        <v>Longest</v>
      </c>
      <c r="E135" t="s">
        <v>583</v>
      </c>
      <c r="F135" s="10">
        <v>56.2997016906738</v>
      </c>
      <c r="G135" s="10">
        <v>40.7951850891113</v>
      </c>
      <c r="H135" s="21">
        <v>65.206382751464801</v>
      </c>
      <c r="I135" s="10">
        <v>40.629001617431598</v>
      </c>
      <c r="J135" s="21">
        <v>56.706356048583899</v>
      </c>
      <c r="K135" s="10">
        <v>35.749000549316399</v>
      </c>
      <c r="L135" s="10">
        <v>54.631988525390597</v>
      </c>
      <c r="M135" s="10">
        <v>19.058300018310501</v>
      </c>
      <c r="N135" s="3">
        <v>0.55400002002715998</v>
      </c>
      <c r="O135" s="3">
        <v>0.49994808435440002</v>
      </c>
      <c r="P135" s="3">
        <v>0.54667633771896296</v>
      </c>
      <c r="Q135" s="3">
        <v>0.53514725384403428</v>
      </c>
      <c r="R135" s="3">
        <v>0.59549587965011597</v>
      </c>
      <c r="S135" s="3">
        <v>0.60888457298278797</v>
      </c>
      <c r="T135" s="3">
        <v>0.60888457298278797</v>
      </c>
      <c r="U135">
        <v>15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">
        <v>71.081260681152301</v>
      </c>
      <c r="AB135" s="1">
        <v>6.3458900451660103</v>
      </c>
      <c r="AC135" s="1">
        <v>46.329113006591797</v>
      </c>
      <c r="AD135" s="1">
        <v>89.691513061523395</v>
      </c>
      <c r="AE135" s="1">
        <v>0.33520057797431901</v>
      </c>
      <c r="AF135" s="1">
        <v>0.38039952516555697</v>
      </c>
      <c r="AG135" s="1">
        <v>1.3902953863143901</v>
      </c>
      <c r="AH135" s="1">
        <v>2.6314699649810702</v>
      </c>
      <c r="AI135" s="3">
        <f t="shared" si="10"/>
        <v>7.2230286431066975E-3</v>
      </c>
      <c r="AJ135" s="3">
        <f t="shared" si="11"/>
        <v>0.39002570829662625</v>
      </c>
      <c r="AK135" s="3">
        <f t="shared" si="12"/>
        <v>-4.1215504824647718E-2</v>
      </c>
      <c r="AL135" s="3">
        <f t="shared" si="13"/>
        <v>-3.8751014861705957E-2</v>
      </c>
      <c r="AM135" s="3">
        <f t="shared" si="14"/>
        <v>1.1088432610044092</v>
      </c>
    </row>
    <row r="136" spans="1:39" x14ac:dyDescent="0.25">
      <c r="A136" t="str" cm="1">
        <f t="array" ref="A136:D136">_xlfn.TEXTSPLIT(E136,"_")</f>
        <v>Suzanne</v>
      </c>
      <c r="B136" t="str">
        <v>Plane</v>
      </c>
      <c r="C136" t="str">
        <v>Oblique</v>
      </c>
      <c r="D136" t="str">
        <v>Longest</v>
      </c>
      <c r="E136" t="s">
        <v>584</v>
      </c>
      <c r="F136" s="10">
        <v>71.327072143554602</v>
      </c>
      <c r="G136" s="10">
        <v>45.678478240966797</v>
      </c>
      <c r="H136" s="21">
        <v>78.5115966796875</v>
      </c>
      <c r="I136" s="10">
        <v>49.832000732421797</v>
      </c>
      <c r="J136" s="21">
        <v>70.777595520019503</v>
      </c>
      <c r="K136" s="10">
        <v>45.299999237060497</v>
      </c>
      <c r="L136" s="10">
        <v>70.596351623535099</v>
      </c>
      <c r="M136" s="10">
        <v>25.694356918334901</v>
      </c>
      <c r="N136" s="3">
        <v>0.69900000095367398</v>
      </c>
      <c r="O136" s="3">
        <v>0.56035065650939897</v>
      </c>
      <c r="P136" s="3">
        <v>0.67101812362670898</v>
      </c>
      <c r="Q136" s="3">
        <v>0.59670519261015309</v>
      </c>
      <c r="R136" s="3">
        <v>0.64712971448898304</v>
      </c>
      <c r="S136" s="3">
        <v>0.65633964538574197</v>
      </c>
      <c r="T136" s="3">
        <v>0.65633964538574197</v>
      </c>
      <c r="U136">
        <v>16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">
        <v>72.585502624511705</v>
      </c>
      <c r="AB136" s="1">
        <v>6.3783898353576598</v>
      </c>
      <c r="AC136" s="1">
        <v>46.767364501953097</v>
      </c>
      <c r="AD136" s="1">
        <v>89.691513061523395</v>
      </c>
      <c r="AE136" s="1">
        <v>0.32040062546730003</v>
      </c>
      <c r="AF136" s="1">
        <v>0.30460083484649603</v>
      </c>
      <c r="AG136" s="1">
        <v>1.3583241701126001</v>
      </c>
      <c r="AH136" s="1">
        <v>2.6314699649810702</v>
      </c>
      <c r="AI136" s="3">
        <f t="shared" si="10"/>
        <v>7.7036194956833417E-3</v>
      </c>
      <c r="AJ136" s="3">
        <f t="shared" si="11"/>
        <v>0.54947358680925873</v>
      </c>
      <c r="AK136" s="3">
        <f t="shared" si="12"/>
        <v>-0.6504316715355396</v>
      </c>
      <c r="AL136" s="3">
        <f t="shared" si="13"/>
        <v>-0.62850324546346514</v>
      </c>
      <c r="AM136" s="3">
        <f t="shared" si="14"/>
        <v>1.0070538405401801</v>
      </c>
    </row>
    <row r="137" spans="1:39" x14ac:dyDescent="0.25">
      <c r="A137" t="str" cm="1">
        <f t="array" ref="A137:D137">_xlfn.TEXTSPLIT(E137,"_")</f>
        <v>Suzanne</v>
      </c>
      <c r="B137" t="str">
        <v>Plane</v>
      </c>
      <c r="C137" t="str">
        <v>Parallel</v>
      </c>
      <c r="D137" t="str">
        <v>Longest</v>
      </c>
      <c r="E137" t="s">
        <v>581</v>
      </c>
      <c r="F137" s="10">
        <v>46.896492004394503</v>
      </c>
      <c r="G137" s="10">
        <v>49.928409576416001</v>
      </c>
      <c r="H137" s="21">
        <v>52.7960205078125</v>
      </c>
      <c r="I137" s="10">
        <v>33.587001800537102</v>
      </c>
      <c r="J137" s="21">
        <v>48.119228363037102</v>
      </c>
      <c r="K137" s="10">
        <v>30.948999404907202</v>
      </c>
      <c r="L137" s="10">
        <v>44.3868598937988</v>
      </c>
      <c r="M137" s="10">
        <v>15.9617757797241</v>
      </c>
      <c r="N137" s="3">
        <v>0.70700001716613703</v>
      </c>
      <c r="O137" s="3">
        <v>0.39988499879836997</v>
      </c>
      <c r="P137" s="3">
        <v>0.423857241868972</v>
      </c>
      <c r="Q137" s="3">
        <v>0.52870135579287159</v>
      </c>
      <c r="R137" s="3">
        <v>0.55992925167083696</v>
      </c>
      <c r="S137" s="3">
        <v>0.59307241439819303</v>
      </c>
      <c r="T137" s="3">
        <v>0.59436172246932895</v>
      </c>
      <c r="U137">
        <v>18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">
        <v>52.576072692871001</v>
      </c>
      <c r="AB137" s="1">
        <v>6.2222957611083896</v>
      </c>
      <c r="AC137" s="1">
        <v>48.897617340087798</v>
      </c>
      <c r="AD137" s="1">
        <v>89.691513061523395</v>
      </c>
      <c r="AE137" s="1">
        <v>0.31410038471221902</v>
      </c>
      <c r="AF137" s="1">
        <v>0.297201067209243</v>
      </c>
      <c r="AG137" s="1">
        <v>1.3892856836318901</v>
      </c>
      <c r="AH137" s="1">
        <v>2.6314699649810702</v>
      </c>
      <c r="AI137" s="3">
        <f t="shared" si="10"/>
        <v>2.6073087908750642E-2</v>
      </c>
      <c r="AJ137" s="3">
        <f t="shared" si="11"/>
        <v>3.6235506572864624E-2</v>
      </c>
      <c r="AK137" s="3">
        <f t="shared" si="12"/>
        <v>-4.4829515892726463E-2</v>
      </c>
      <c r="AL137" s="3">
        <f t="shared" si="13"/>
        <v>-3.2365160518375513E-2</v>
      </c>
      <c r="AM137" s="3">
        <f t="shared" si="14"/>
        <v>1.233831656373688</v>
      </c>
    </row>
    <row r="138" spans="1:39" x14ac:dyDescent="0.25">
      <c r="A138" t="str" cm="1">
        <f t="array" ref="A138:D138">_xlfn.TEXTSPLIT(E138,"_")</f>
        <v>Wood</v>
      </c>
      <c r="B138" t="str">
        <v>Plane</v>
      </c>
      <c r="C138" t="str">
        <v>15</v>
      </c>
      <c r="D138" t="str">
        <v>Longest</v>
      </c>
      <c r="E138" t="s">
        <v>531</v>
      </c>
      <c r="F138" s="10">
        <v>184.54071044921801</v>
      </c>
      <c r="G138" s="10">
        <v>134.506744384765</v>
      </c>
      <c r="H138" s="21">
        <v>197.52178955078099</v>
      </c>
      <c r="I138" s="10">
        <v>119.77100372314401</v>
      </c>
      <c r="J138" s="21">
        <v>182.92329406738199</v>
      </c>
      <c r="K138" s="10">
        <v>111.067001342773</v>
      </c>
      <c r="L138" s="10">
        <v>136.95886230468699</v>
      </c>
      <c r="M138" s="10">
        <v>41.355224609375</v>
      </c>
      <c r="N138" s="3">
        <v>0.64700001478195102</v>
      </c>
      <c r="O138" s="3">
        <v>0.878162801265716</v>
      </c>
      <c r="P138" s="3">
        <v>0.86590135097503595</v>
      </c>
      <c r="Q138" s="3">
        <v>0.73656369064019178</v>
      </c>
      <c r="R138" s="3">
        <v>0.714832603931427</v>
      </c>
      <c r="S138" s="3">
        <v>0.74647539854049605</v>
      </c>
      <c r="T138" s="3">
        <v>0.75190997123718195</v>
      </c>
      <c r="U138">
        <v>29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">
        <v>321.30810546875</v>
      </c>
      <c r="AB138" s="1">
        <v>35.160709381103501</v>
      </c>
      <c r="AC138" s="1">
        <v>39.885158538818303</v>
      </c>
      <c r="AD138" s="1">
        <v>68.403999328613196</v>
      </c>
      <c r="AE138" s="1">
        <v>2.7243976593017498</v>
      </c>
      <c r="AF138" s="1">
        <v>2.97832155227661</v>
      </c>
      <c r="AG138" s="1">
        <v>1.5567370653152399</v>
      </c>
      <c r="AH138" s="1">
        <v>2.2891142368316602</v>
      </c>
      <c r="AI138" s="3">
        <f t="shared" si="10"/>
        <v>8.7645505314184E-3</v>
      </c>
      <c r="AJ138" s="3">
        <f t="shared" si="11"/>
        <v>0.35995629738921048</v>
      </c>
      <c r="AK138" s="3">
        <f t="shared" si="12"/>
        <v>-0.18527708526007439</v>
      </c>
      <c r="AL138" s="3">
        <f t="shared" si="13"/>
        <v>-0.17557305689363056</v>
      </c>
      <c r="AM138" s="3">
        <f t="shared" si="14"/>
        <v>2.1114540471453545</v>
      </c>
    </row>
    <row r="139" spans="1:39" x14ac:dyDescent="0.25">
      <c r="A139" t="str" cm="1">
        <f t="array" ref="A139:D139">_xlfn.TEXTSPLIT(E139,"_")</f>
        <v>Wood</v>
      </c>
      <c r="B139" t="str">
        <v>Plane</v>
      </c>
      <c r="C139" t="str">
        <v>45</v>
      </c>
      <c r="D139" t="str">
        <v>Longest</v>
      </c>
      <c r="E139" t="s">
        <v>527</v>
      </c>
      <c r="F139" s="10">
        <v>212.77566528320301</v>
      </c>
      <c r="G139" s="10">
        <v>132.751953125</v>
      </c>
      <c r="H139" s="21">
        <v>220.06497192382801</v>
      </c>
      <c r="I139" s="10">
        <v>134.49200439453099</v>
      </c>
      <c r="J139" s="21">
        <v>208.33166503906199</v>
      </c>
      <c r="K139" s="10">
        <v>127.712997436523</v>
      </c>
      <c r="L139" s="10">
        <v>166.070068359375</v>
      </c>
      <c r="M139" s="10">
        <v>39.110652923583899</v>
      </c>
      <c r="N139" s="3">
        <v>0.69999998807907104</v>
      </c>
      <c r="O139" s="3">
        <v>0.845131576061248</v>
      </c>
      <c r="P139" s="3">
        <v>0.83658593893051103</v>
      </c>
      <c r="Q139" s="3">
        <v>0.79731827033987523</v>
      </c>
      <c r="R139" s="3">
        <v>0.77017730474472001</v>
      </c>
      <c r="S139" s="3">
        <v>0.76261544227600098</v>
      </c>
      <c r="T139" s="3">
        <v>0.77833902835845903</v>
      </c>
      <c r="U139">
        <v>34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">
        <v>298.56356811523398</v>
      </c>
      <c r="AB139" s="1">
        <v>34.630264282226499</v>
      </c>
      <c r="AC139" s="1">
        <v>40.885299682617102</v>
      </c>
      <c r="AD139" s="1">
        <v>68.403999328613196</v>
      </c>
      <c r="AE139" s="1">
        <v>2.56059575080871</v>
      </c>
      <c r="AF139" s="1">
        <v>2.9077243804931601</v>
      </c>
      <c r="AG139" s="1">
        <v>1.586718916893</v>
      </c>
      <c r="AH139" s="1">
        <v>2.2891142368316602</v>
      </c>
      <c r="AI139" s="3">
        <f t="shared" si="10"/>
        <v>2.088584819239591E-2</v>
      </c>
      <c r="AJ139" s="3">
        <f t="shared" si="11"/>
        <v>0.56933031970456738</v>
      </c>
      <c r="AK139" s="3">
        <f t="shared" si="12"/>
        <v>-0.20007106013934953</v>
      </c>
      <c r="AL139" s="3">
        <f t="shared" si="13"/>
        <v>-0.18070266502049903</v>
      </c>
      <c r="AM139" s="3">
        <f t="shared" si="14"/>
        <v>2.0805648466738598</v>
      </c>
    </row>
    <row r="140" spans="1:39" x14ac:dyDescent="0.25">
      <c r="A140" t="str" cm="1">
        <f t="array" ref="A140:D140">_xlfn.TEXTSPLIT(E140,"_")</f>
        <v>Wood</v>
      </c>
      <c r="B140" t="str">
        <v>Plane</v>
      </c>
      <c r="C140" t="str">
        <v>Oblique</v>
      </c>
      <c r="D140" t="str">
        <v>Longest</v>
      </c>
      <c r="E140" t="s">
        <v>525</v>
      </c>
      <c r="F140" s="10">
        <v>167.45692443847599</v>
      </c>
      <c r="G140" s="10">
        <v>123.533302307128</v>
      </c>
      <c r="H140" s="21">
        <v>181.80662536621</v>
      </c>
      <c r="I140" s="10">
        <v>110.95400238037099</v>
      </c>
      <c r="J140" s="21">
        <v>170.66490173339801</v>
      </c>
      <c r="K140" s="10">
        <v>104.448997497558</v>
      </c>
      <c r="L140" s="10">
        <v>121.718856811523</v>
      </c>
      <c r="M140" s="10">
        <v>37.6405220031738</v>
      </c>
      <c r="N140" s="3">
        <v>0.70399999618530196</v>
      </c>
      <c r="O140" s="3">
        <v>0.91646593809127797</v>
      </c>
      <c r="P140" s="3">
        <v>0.91451370716094904</v>
      </c>
      <c r="Q140" s="3">
        <v>0.75226332904855175</v>
      </c>
      <c r="R140" s="3">
        <v>0.74637752771377497</v>
      </c>
      <c r="S140" s="3">
        <v>0.73245346546173096</v>
      </c>
      <c r="T140" s="3">
        <v>0.76683783531188898</v>
      </c>
      <c r="U140">
        <v>40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">
        <v>359.70516967773398</v>
      </c>
      <c r="AB140" s="1">
        <v>33.84130859375</v>
      </c>
      <c r="AC140" s="1">
        <v>40.510555267333899</v>
      </c>
      <c r="AD140" s="1">
        <v>68.403999328613196</v>
      </c>
      <c r="AE140" s="1">
        <v>2.7123873233795099</v>
      </c>
      <c r="AF140" s="1">
        <v>2.8206293582916202</v>
      </c>
      <c r="AG140" s="1">
        <v>1.5496580600738501</v>
      </c>
      <c r="AH140" s="1">
        <v>2.2891142368316602</v>
      </c>
      <c r="AI140" s="3">
        <f t="shared" si="10"/>
        <v>1.9157029819335026E-2</v>
      </c>
      <c r="AJ140" s="3">
        <f t="shared" si="11"/>
        <v>0.38152950294400473</v>
      </c>
      <c r="AK140" s="3">
        <f t="shared" si="12"/>
        <v>-0.14425981218084297</v>
      </c>
      <c r="AL140" s="3">
        <f t="shared" si="13"/>
        <v>-0.14020511664448687</v>
      </c>
      <c r="AM140" s="3">
        <f t="shared" si="14"/>
        <v>2.3003551044735233</v>
      </c>
    </row>
    <row r="141" spans="1:39" x14ac:dyDescent="0.25">
      <c r="A141" t="str" cm="1">
        <f t="array" ref="A141:D141">_xlfn.TEXTSPLIT(E141,"_")</f>
        <v>Wood</v>
      </c>
      <c r="B141" t="str">
        <v>Plane</v>
      </c>
      <c r="C141" t="str">
        <v>Parallel</v>
      </c>
      <c r="D141" t="str">
        <v>Longest</v>
      </c>
      <c r="E141" t="s">
        <v>528</v>
      </c>
      <c r="F141" s="10">
        <v>139.43862915039</v>
      </c>
      <c r="G141" s="10">
        <v>92.817481994628906</v>
      </c>
      <c r="H141" s="21">
        <v>164.91108703613199</v>
      </c>
      <c r="I141" s="10">
        <v>105.49700164794901</v>
      </c>
      <c r="J141" s="21">
        <v>140.50595092773401</v>
      </c>
      <c r="K141" s="10">
        <v>90.092002868652301</v>
      </c>
      <c r="L141" s="10">
        <v>141.39694213867099</v>
      </c>
      <c r="M141" s="10">
        <v>78.981246948242102</v>
      </c>
      <c r="N141" s="3">
        <v>0.73699998855590798</v>
      </c>
      <c r="O141" s="3">
        <v>0.60321992635726895</v>
      </c>
      <c r="P141" s="3">
        <v>0.62799239158630304</v>
      </c>
      <c r="Q141" s="3">
        <v>0.66774792984153564</v>
      </c>
      <c r="R141" s="3">
        <v>0.773054718971252</v>
      </c>
      <c r="S141" s="3">
        <v>0.79596608877181996</v>
      </c>
      <c r="T141" s="3">
        <v>0.79959541559219305</v>
      </c>
      <c r="U141">
        <v>32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">
        <v>266.06881713867102</v>
      </c>
      <c r="AB141" s="1">
        <v>40.431289672851499</v>
      </c>
      <c r="AC141" s="1">
        <v>41.381210327148402</v>
      </c>
      <c r="AD141" s="1">
        <v>68.403999328613196</v>
      </c>
      <c r="AE141" s="1">
        <v>2.8172917366027801</v>
      </c>
      <c r="AF141" s="1">
        <v>3.0463433265686</v>
      </c>
      <c r="AG141" s="1">
        <v>1.5610605478286701</v>
      </c>
      <c r="AH141" s="1">
        <v>2.2891142368316602</v>
      </c>
      <c r="AI141" s="3">
        <f t="shared" si="10"/>
        <v>7.6544196098834102E-3</v>
      </c>
      <c r="AJ141" s="3">
        <f t="shared" si="11"/>
        <v>0.51378757436949973</v>
      </c>
      <c r="AK141" s="3">
        <f t="shared" si="12"/>
        <v>-0.11911586827303156</v>
      </c>
      <c r="AL141" s="3">
        <f t="shared" si="13"/>
        <v>-0.10897494201541169</v>
      </c>
      <c r="AM141" s="3">
        <f t="shared" si="14"/>
        <v>0.98871895234167584</v>
      </c>
    </row>
    <row r="142" spans="1:39" x14ac:dyDescent="0.25">
      <c r="A142" t="str" cm="1">
        <f t="array" ref="A142:D142">_xlfn.TEXTSPLIT(E142,"_")</f>
        <v>Cottage</v>
      </c>
      <c r="B142" t="str">
        <v>Point</v>
      </c>
      <c r="C142" t="str">
        <v>15</v>
      </c>
      <c r="D142" t="str">
        <v>Longest</v>
      </c>
      <c r="E142" t="s">
        <v>559</v>
      </c>
      <c r="F142" s="10">
        <v>178.48065185546801</v>
      </c>
      <c r="G142" s="10">
        <v>163.68402099609301</v>
      </c>
      <c r="H142" s="21">
        <v>193.52861022949199</v>
      </c>
      <c r="I142" s="10">
        <v>147.25900268554599</v>
      </c>
      <c r="J142" s="21">
        <v>183.06021118164</v>
      </c>
      <c r="K142" s="10">
        <v>140.43600463867099</v>
      </c>
      <c r="L142" s="10">
        <v>62.370815277099602</v>
      </c>
      <c r="M142" s="10">
        <v>28.759336471557599</v>
      </c>
      <c r="N142" s="3">
        <v>0.63599997758865301</v>
      </c>
      <c r="O142" s="3">
        <v>0.85972839593887296</v>
      </c>
      <c r="P142" s="3">
        <v>0.89276534318923895</v>
      </c>
      <c r="Q142" s="3">
        <v>0.85356934598703205</v>
      </c>
      <c r="R142" s="3">
        <v>0.88396620750427202</v>
      </c>
      <c r="S142" s="3">
        <v>0.88562464714050204</v>
      </c>
      <c r="T142" s="3">
        <v>0.88596010208129805</v>
      </c>
      <c r="U142">
        <v>23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">
        <v>4.6357951164245597</v>
      </c>
      <c r="AB142" s="1">
        <v>19.9331245422363</v>
      </c>
      <c r="AC142" s="1">
        <v>33.967758178710902</v>
      </c>
      <c r="AD142" s="1">
        <v>65.592300415039006</v>
      </c>
      <c r="AE142" s="1">
        <v>1.2558947801589899</v>
      </c>
      <c r="AF142" s="1">
        <v>1.95078957080841</v>
      </c>
      <c r="AG142" s="1">
        <v>1.3933368921279901</v>
      </c>
      <c r="AH142" s="1">
        <v>2.14588403701782</v>
      </c>
      <c r="AI142" s="3">
        <f t="shared" si="10"/>
        <v>2.5658575753524666E-2</v>
      </c>
      <c r="AJ142" s="3">
        <f t="shared" si="11"/>
        <v>0.11837557549988023</v>
      </c>
      <c r="AK142" s="3">
        <f t="shared" si="12"/>
        <v>-0.65241369241764169</v>
      </c>
      <c r="AL142" s="3">
        <f t="shared" si="13"/>
        <v>-0.61689398112810168</v>
      </c>
      <c r="AM142" s="3">
        <f t="shared" si="14"/>
        <v>5.196529221871991</v>
      </c>
    </row>
    <row r="143" spans="1:39" x14ac:dyDescent="0.25">
      <c r="A143" t="str" cm="1">
        <f t="array" ref="A143:D143">_xlfn.TEXTSPLIT(E143,"_")</f>
        <v>Cottage</v>
      </c>
      <c r="B143" t="str">
        <v>Point</v>
      </c>
      <c r="C143" t="str">
        <v>45</v>
      </c>
      <c r="D143" t="str">
        <v>Longest</v>
      </c>
      <c r="E143" t="s">
        <v>561</v>
      </c>
      <c r="F143" s="10">
        <v>291.69345092773398</v>
      </c>
      <c r="G143" s="10">
        <v>160.5537109375</v>
      </c>
      <c r="H143" s="21">
        <v>304.10696411132801</v>
      </c>
      <c r="I143" s="10">
        <v>232.50100708007801</v>
      </c>
      <c r="J143" s="21">
        <v>298.05416870117102</v>
      </c>
      <c r="K143" s="10">
        <v>228.68699645996</v>
      </c>
      <c r="L143" s="10">
        <v>93.545127868652301</v>
      </c>
      <c r="M143" s="10">
        <v>36.462631225585902</v>
      </c>
      <c r="N143" s="3">
        <v>0.83399999141693104</v>
      </c>
      <c r="O143" s="3">
        <v>0.914539635181427</v>
      </c>
      <c r="P143" s="3">
        <v>0.93050932884216297</v>
      </c>
      <c r="Q143" s="3">
        <v>0.84756224147516213</v>
      </c>
      <c r="R143" s="3">
        <v>0.88057887554168701</v>
      </c>
      <c r="S143" s="3">
        <v>0.88191378116607599</v>
      </c>
      <c r="T143" s="3">
        <v>0.88218939304351796</v>
      </c>
      <c r="U143">
        <v>21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">
        <v>4.7480874061584402</v>
      </c>
      <c r="AB143" s="1">
        <v>19.775005340576101</v>
      </c>
      <c r="AC143" s="1">
        <v>34.994552612304602</v>
      </c>
      <c r="AD143" s="1">
        <v>65.592300415039006</v>
      </c>
      <c r="AE143" s="1">
        <v>1.23919200897216</v>
      </c>
      <c r="AF143" s="1">
        <v>1.93398666381835</v>
      </c>
      <c r="AG143" s="1">
        <v>1.42864918708801</v>
      </c>
      <c r="AH143" s="1">
        <v>2.14588403701782</v>
      </c>
      <c r="AI143" s="3">
        <f t="shared" si="10"/>
        <v>2.1806172724162021E-2</v>
      </c>
      <c r="AJ143" s="3">
        <f t="shared" si="11"/>
        <v>0.85641407452236906</v>
      </c>
      <c r="AK143" s="3">
        <f t="shared" si="12"/>
        <v>-0.68383363509186657</v>
      </c>
      <c r="AL143" s="3">
        <f t="shared" si="13"/>
        <v>-0.67076085574507771</v>
      </c>
      <c r="AM143" s="3">
        <f t="shared" si="14"/>
        <v>6.6087296489183238</v>
      </c>
    </row>
    <row r="144" spans="1:39" x14ac:dyDescent="0.25">
      <c r="A144" t="str" cm="1">
        <f t="array" ref="A144:D144">_xlfn.TEXTSPLIT(E144,"_")</f>
        <v>Cottage</v>
      </c>
      <c r="B144" t="str">
        <v>Point</v>
      </c>
      <c r="C144" t="str">
        <v>Oblique</v>
      </c>
      <c r="D144" t="str">
        <v>Longest</v>
      </c>
      <c r="E144" t="s">
        <v>564</v>
      </c>
      <c r="F144" s="10">
        <v>191.73023986816401</v>
      </c>
      <c r="G144" s="10">
        <v>164.49928283691401</v>
      </c>
      <c r="H144" s="21">
        <v>202.84672546386699</v>
      </c>
      <c r="I144" s="10">
        <v>155.53599548339801</v>
      </c>
      <c r="J144" s="21">
        <v>198.47978210449199</v>
      </c>
      <c r="K144" s="10">
        <v>152.30400085449199</v>
      </c>
      <c r="L144" s="10">
        <v>63.406383514404297</v>
      </c>
      <c r="M144" s="10">
        <v>15.4514980316162</v>
      </c>
      <c r="N144" s="3">
        <v>0.66600000858306796</v>
      </c>
      <c r="O144" s="3">
        <v>0.89797008037567105</v>
      </c>
      <c r="P144" s="3">
        <v>0.91063880920410101</v>
      </c>
      <c r="Q144" s="3">
        <v>0.86840004685037842</v>
      </c>
      <c r="R144" s="3">
        <v>0.89267349243163996</v>
      </c>
      <c r="S144" s="3">
        <v>0.89606583118438698</v>
      </c>
      <c r="T144" s="3">
        <v>0.89666414260864202</v>
      </c>
      <c r="U144">
        <v>21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">
        <v>4.2610955238342196</v>
      </c>
      <c r="AB144" s="1">
        <v>19.813005447387599</v>
      </c>
      <c r="AC144" s="1">
        <v>32.314556121826101</v>
      </c>
      <c r="AD144" s="1">
        <v>65.592300415039006</v>
      </c>
      <c r="AE144" s="1">
        <v>1.2442947626113801</v>
      </c>
      <c r="AF144" s="1">
        <v>1.94328808784484</v>
      </c>
      <c r="AG144" s="1">
        <v>1.37032902240753</v>
      </c>
      <c r="AH144" s="1">
        <v>2.14588403701782</v>
      </c>
      <c r="AI144" s="3">
        <f t="shared" si="10"/>
        <v>3.5203326512130005E-2</v>
      </c>
      <c r="AJ144" s="3">
        <f t="shared" si="11"/>
        <v>0.20656928517595144</v>
      </c>
      <c r="AK144" s="3">
        <f t="shared" si="12"/>
        <v>-0.66499387164598189</v>
      </c>
      <c r="AL144" s="3">
        <f t="shared" si="13"/>
        <v>-0.65274884921598186</v>
      </c>
      <c r="AM144" s="3">
        <f t="shared" si="14"/>
        <v>9.7417671939449644</v>
      </c>
    </row>
    <row r="145" spans="1:39" x14ac:dyDescent="0.25">
      <c r="A145" t="str" cm="1">
        <f t="array" ref="A145:D145">_xlfn.TEXTSPLIT(E145,"_")</f>
        <v>Cottage</v>
      </c>
      <c r="B145" t="str">
        <v>Point</v>
      </c>
      <c r="C145" t="str">
        <v>Parallel</v>
      </c>
      <c r="D145" t="str">
        <v>Longest</v>
      </c>
      <c r="E145" t="s">
        <v>557</v>
      </c>
      <c r="F145" s="10">
        <v>194.23300170898401</v>
      </c>
      <c r="G145" s="10">
        <v>163.90524291992099</v>
      </c>
      <c r="H145" s="21">
        <v>201.380111694335</v>
      </c>
      <c r="I145" s="10">
        <v>152.95799255371</v>
      </c>
      <c r="J145" s="21">
        <v>191.41815185546801</v>
      </c>
      <c r="K145" s="10">
        <v>146.51800537109301</v>
      </c>
      <c r="L145" s="10">
        <v>64.545616149902301</v>
      </c>
      <c r="M145" s="10">
        <v>30.2796325683593</v>
      </c>
      <c r="N145" s="3">
        <v>0.67100000381469704</v>
      </c>
      <c r="O145" s="3">
        <v>0.85486584901809604</v>
      </c>
      <c r="P145" s="3">
        <v>0.81743323802947998</v>
      </c>
      <c r="Q145" s="3">
        <v>0.79990348188857407</v>
      </c>
      <c r="R145" s="3">
        <v>0.83249610662460305</v>
      </c>
      <c r="S145" s="3">
        <v>0.83633357286453203</v>
      </c>
      <c r="T145" s="3">
        <v>0.83674871921539296</v>
      </c>
      <c r="U145">
        <v>21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">
        <v>4.7001934051513601</v>
      </c>
      <c r="AB145" s="1">
        <v>19.875743865966701</v>
      </c>
      <c r="AC145" s="1">
        <v>34.00537109375</v>
      </c>
      <c r="AD145" s="1">
        <v>65.592300415039006</v>
      </c>
      <c r="AE145" s="1">
        <v>1.2885882854461601</v>
      </c>
      <c r="AF145" s="1">
        <v>1.91778683662414</v>
      </c>
      <c r="AG145" s="1">
        <v>1.39258861541748</v>
      </c>
      <c r="AH145" s="1">
        <v>2.14588403701782</v>
      </c>
      <c r="AI145" s="3">
        <f t="shared" si="10"/>
        <v>1.4492129703753619E-2</v>
      </c>
      <c r="AJ145" s="3">
        <f t="shared" si="11"/>
        <v>0.16785862639542878</v>
      </c>
      <c r="AK145" s="3">
        <f t="shared" si="12"/>
        <v>-0.64035602856327356</v>
      </c>
      <c r="AL145" s="3">
        <f t="shared" si="13"/>
        <v>-0.60837848595283539</v>
      </c>
      <c r="AM145" s="3">
        <f t="shared" si="14"/>
        <v>5.1900289053751969</v>
      </c>
    </row>
    <row r="146" spans="1:39" x14ac:dyDescent="0.25">
      <c r="A146" t="str" cm="1">
        <f t="array" ref="A146:D146">_xlfn.TEXTSPLIT(E146,"_")</f>
        <v>CottageWalls</v>
      </c>
      <c r="B146" t="str">
        <v>Point</v>
      </c>
      <c r="C146" t="str">
        <v>15</v>
      </c>
      <c r="D146" t="str">
        <v>Longest</v>
      </c>
      <c r="E146" t="s">
        <v>576</v>
      </c>
      <c r="F146" s="10">
        <v>222.98585510253901</v>
      </c>
      <c r="G146" s="10">
        <v>102.858108520507</v>
      </c>
      <c r="H146" s="21">
        <v>226.85630798339801</v>
      </c>
      <c r="I146" s="10">
        <v>162.10099792480401</v>
      </c>
      <c r="J146" s="21">
        <v>221.31591796875</v>
      </c>
      <c r="K146" s="10">
        <v>158.46000671386699</v>
      </c>
      <c r="L146" s="10">
        <v>89.749412536621094</v>
      </c>
      <c r="M146" s="10">
        <v>56.5346870422363</v>
      </c>
      <c r="N146" s="3">
        <v>0.90200001001357999</v>
      </c>
      <c r="O146" s="3">
        <v>0.67744463682174605</v>
      </c>
      <c r="P146" s="3">
        <v>0.81185042858123702</v>
      </c>
      <c r="Q146" s="3">
        <v>0.77639144636431656</v>
      </c>
      <c r="R146" s="3">
        <v>0.82119470834732</v>
      </c>
      <c r="S146" s="3">
        <v>0.81665247678756703</v>
      </c>
      <c r="T146" s="3">
        <v>0.81704038381576505</v>
      </c>
      <c r="U146">
        <v>24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">
        <v>7.9718689918518004</v>
      </c>
      <c r="AB146" s="1">
        <v>28.912479400634702</v>
      </c>
      <c r="AC146" s="1">
        <v>37.180149078369098</v>
      </c>
      <c r="AD146" s="1">
        <v>69.254341125488196</v>
      </c>
      <c r="AE146" s="1">
        <v>1.9819430112838701</v>
      </c>
      <c r="AF146" s="1">
        <v>2.5278890132903999</v>
      </c>
      <c r="AG146" s="1">
        <v>1.38307273387908</v>
      </c>
      <c r="AH146" s="1">
        <v>2.1939425468444802</v>
      </c>
      <c r="AI146" s="3">
        <f t="shared" si="10"/>
        <v>7.4889823528092973E-3</v>
      </c>
      <c r="AJ146" s="3">
        <f t="shared" si="11"/>
        <v>1.1516623351539257</v>
      </c>
      <c r="AK146" s="3">
        <f t="shared" si="12"/>
        <v>-0.56017525316874617</v>
      </c>
      <c r="AL146" s="3">
        <f t="shared" si="13"/>
        <v>-0.54600230506573233</v>
      </c>
      <c r="AM146" s="3">
        <f t="shared" si="14"/>
        <v>3.3271819888882974</v>
      </c>
    </row>
    <row r="147" spans="1:39" x14ac:dyDescent="0.25">
      <c r="A147" t="str" cm="1">
        <f t="array" ref="A147:D147">_xlfn.TEXTSPLIT(E147,"_")</f>
        <v>CottageWalls</v>
      </c>
      <c r="B147" t="str">
        <v>Point</v>
      </c>
      <c r="C147" t="str">
        <v>45</v>
      </c>
      <c r="D147" t="str">
        <v>Longest</v>
      </c>
      <c r="E147" t="s">
        <v>529</v>
      </c>
      <c r="F147" s="10">
        <v>346.62615966796801</v>
      </c>
      <c r="G147" s="10">
        <v>103.86451721191401</v>
      </c>
      <c r="H147" s="21">
        <v>342.48348999023398</v>
      </c>
      <c r="I147" s="10">
        <v>249.94999694824199</v>
      </c>
      <c r="J147" s="21">
        <v>342.48348999023398</v>
      </c>
      <c r="K147" s="10">
        <v>249.94999694824199</v>
      </c>
      <c r="L147" s="10">
        <v>126.303939819335</v>
      </c>
      <c r="M147" s="10">
        <v>342.48348999023398</v>
      </c>
      <c r="N147" s="3">
        <v>1</v>
      </c>
      <c r="O147" s="3">
        <v>0.753459513187408</v>
      </c>
      <c r="P147" s="3">
        <v>0.845636427402496</v>
      </c>
      <c r="Q147" s="3">
        <v>0.81922628736138003</v>
      </c>
      <c r="R147" s="3">
        <v>0.83225119113922097</v>
      </c>
      <c r="S147" s="3">
        <v>0.82401275634765603</v>
      </c>
      <c r="T147" s="3">
        <v>0.82427614927291804</v>
      </c>
      <c r="U147">
        <v>22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">
        <v>7.8378834724426198</v>
      </c>
      <c r="AB147" s="1">
        <v>28.536413192748999</v>
      </c>
      <c r="AC147" s="1">
        <v>37.503055572509702</v>
      </c>
      <c r="AD147" s="1">
        <v>69.254341125488196</v>
      </c>
      <c r="AE147" s="1">
        <v>1.9135452508926301</v>
      </c>
      <c r="AF147" s="1">
        <v>2.4953877925872798</v>
      </c>
      <c r="AG147" s="1">
        <v>1.3930240869521999</v>
      </c>
      <c r="AH147" s="1">
        <v>2.1939425468444802</v>
      </c>
      <c r="AI147" s="3">
        <f t="shared" si="10"/>
        <v>1.1951405172945639E-2</v>
      </c>
      <c r="AJ147" s="3">
        <f t="shared" si="11"/>
        <v>2.2974060746026232</v>
      </c>
      <c r="AK147" s="3">
        <f t="shared" si="12"/>
        <v>-0.62301867881654494</v>
      </c>
      <c r="AL147" s="3">
        <f t="shared" si="13"/>
        <v>-0.62301867881654494</v>
      </c>
      <c r="AM147" s="3">
        <f t="shared" si="14"/>
        <v>1.6312115955635216</v>
      </c>
    </row>
    <row r="148" spans="1:39" x14ac:dyDescent="0.25">
      <c r="A148" t="str" cm="1">
        <f t="array" ref="A148:D148">_xlfn.TEXTSPLIT(E148,"_")</f>
        <v>CottageWalls</v>
      </c>
      <c r="B148" t="str">
        <v>Point</v>
      </c>
      <c r="C148" t="str">
        <v>Oblique</v>
      </c>
      <c r="D148" t="str">
        <v>Longest</v>
      </c>
      <c r="E148" t="s">
        <v>577</v>
      </c>
      <c r="F148" s="10">
        <v>254.19448852539</v>
      </c>
      <c r="G148" s="10">
        <v>118.192008972167</v>
      </c>
      <c r="H148" s="21">
        <v>250.43925476074199</v>
      </c>
      <c r="I148" s="10">
        <v>183.44000244140599</v>
      </c>
      <c r="J148" s="21">
        <v>251.20486450195301</v>
      </c>
      <c r="K148" s="10">
        <v>183.29299926757801</v>
      </c>
      <c r="L148" s="10">
        <v>91.772872924804602</v>
      </c>
      <c r="M148" s="10">
        <v>13.2888879776</v>
      </c>
      <c r="N148" s="3">
        <v>0.98600000143051103</v>
      </c>
      <c r="O148" s="3">
        <v>0.734796643257141</v>
      </c>
      <c r="P148" s="3">
        <v>0.84550511837005604</v>
      </c>
      <c r="Q148" s="3">
        <v>0.78382594811724904</v>
      </c>
      <c r="R148" s="3">
        <v>0.81832683086395197</v>
      </c>
      <c r="S148" s="3">
        <v>0.805450499057769</v>
      </c>
      <c r="T148" s="3">
        <v>0.80556601285934404</v>
      </c>
      <c r="U148">
        <v>25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">
        <v>6.5807695388793901</v>
      </c>
      <c r="AB148" s="1">
        <v>28.7306728363037</v>
      </c>
      <c r="AC148" s="1">
        <v>35.3820190429687</v>
      </c>
      <c r="AD148" s="1">
        <v>69.254341125488196</v>
      </c>
      <c r="AE148" s="1">
        <v>1.69835865497589</v>
      </c>
      <c r="AF148" s="1">
        <v>2.5014877319335902</v>
      </c>
      <c r="AG148" s="1">
        <v>1.3435413837432799</v>
      </c>
      <c r="AH148" s="1">
        <v>2.1939425468444802</v>
      </c>
      <c r="AI148" s="3">
        <f t="shared" si="10"/>
        <v>1.1761167760875242E-2</v>
      </c>
      <c r="AJ148" s="3">
        <f t="shared" si="11"/>
        <v>1.1253963502821005</v>
      </c>
      <c r="AK148" s="3">
        <f t="shared" si="12"/>
        <v>-0.58841932575681388</v>
      </c>
      <c r="AL148" s="3">
        <f t="shared" si="13"/>
        <v>-0.58771596804369886</v>
      </c>
      <c r="AM148" s="3">
        <f t="shared" si="14"/>
        <v>12.997391493245331</v>
      </c>
    </row>
    <row r="149" spans="1:39" x14ac:dyDescent="0.25">
      <c r="A149" t="str" cm="1">
        <f t="array" ref="A149:D149">_xlfn.TEXTSPLIT(E149,"_")</f>
        <v>CottageWalls</v>
      </c>
      <c r="B149" t="str">
        <v>Point</v>
      </c>
      <c r="C149" t="str">
        <v>Parallel</v>
      </c>
      <c r="D149" t="str">
        <v>Longest</v>
      </c>
      <c r="E149" t="s">
        <v>552</v>
      </c>
      <c r="F149" s="10">
        <v>233.15695190429599</v>
      </c>
      <c r="G149" s="10">
        <v>101.35627746582</v>
      </c>
      <c r="H149" s="21">
        <v>231.80780029296801</v>
      </c>
      <c r="I149" s="10">
        <v>165.91900634765599</v>
      </c>
      <c r="J149" s="21">
        <v>223.97462463378901</v>
      </c>
      <c r="K149" s="10">
        <v>160.83900451660099</v>
      </c>
      <c r="L149" s="10">
        <v>91.952316284179602</v>
      </c>
      <c r="M149" s="10">
        <v>60.722465515136697</v>
      </c>
      <c r="N149" s="3">
        <v>0.87099999189376798</v>
      </c>
      <c r="O149" s="3">
        <v>0.61423951387405396</v>
      </c>
      <c r="P149" s="3">
        <v>0.82397449016571001</v>
      </c>
      <c r="Q149" s="3">
        <v>0.80193902466066036</v>
      </c>
      <c r="R149" s="3">
        <v>0.82493054866790705</v>
      </c>
      <c r="S149" s="3">
        <v>0.82403492927551203</v>
      </c>
      <c r="T149" s="3">
        <v>0.82423758506774902</v>
      </c>
      <c r="U149">
        <v>24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">
        <v>8.0423908233642507</v>
      </c>
      <c r="AB149" s="1">
        <v>29.780672073364201</v>
      </c>
      <c r="AC149" s="1">
        <v>37.292655944824197</v>
      </c>
      <c r="AD149" s="1">
        <v>69.254341125488196</v>
      </c>
      <c r="AE149" s="1">
        <v>2.04494976997375</v>
      </c>
      <c r="AF149" s="1">
        <v>2.6652977466583199</v>
      </c>
      <c r="AG149" s="1">
        <v>1.3850396871566699</v>
      </c>
      <c r="AH149" s="1">
        <v>2.1939425468444802</v>
      </c>
      <c r="AI149" s="3">
        <f t="shared" si="10"/>
        <v>3.9382601271421923E-2</v>
      </c>
      <c r="AJ149" s="3">
        <f t="shared" si="11"/>
        <v>1.2097755583941916</v>
      </c>
      <c r="AK149" s="3">
        <f t="shared" si="12"/>
        <v>-0.55411808820320407</v>
      </c>
      <c r="AL149" s="3">
        <f t="shared" si="13"/>
        <v>-0.53259791034032011</v>
      </c>
      <c r="AM149" s="3">
        <f t="shared" si="14"/>
        <v>3.1741921582004826</v>
      </c>
    </row>
    <row r="150" spans="1:39" x14ac:dyDescent="0.25">
      <c r="A150" t="str" cm="1">
        <f t="array" ref="A150:D150">_xlfn.TEXTSPLIT(E150,"_")</f>
        <v>Crowd</v>
      </c>
      <c r="B150" t="str">
        <v>Point</v>
      </c>
      <c r="C150" t="str">
        <v>15</v>
      </c>
      <c r="D150" t="str">
        <v>Longest</v>
      </c>
      <c r="E150" t="s">
        <v>540</v>
      </c>
      <c r="F150" s="10">
        <v>38.266719818115199</v>
      </c>
      <c r="G150" s="10">
        <v>60.385173797607401</v>
      </c>
      <c r="H150" s="21">
        <v>61.698657989501903</v>
      </c>
      <c r="I150" s="10">
        <v>34.590000152587798</v>
      </c>
      <c r="J150" s="21">
        <v>56.925136566162102</v>
      </c>
      <c r="K150" s="10">
        <v>31.9899997711181</v>
      </c>
      <c r="L150" s="10">
        <v>47.6614990234375</v>
      </c>
      <c r="M150" s="10">
        <v>9.9080457687377894</v>
      </c>
      <c r="N150" s="3">
        <v>0.47900000214576699</v>
      </c>
      <c r="O150" s="3">
        <v>0.67462098598480202</v>
      </c>
      <c r="P150" s="3">
        <v>0.67574918270110995</v>
      </c>
      <c r="Q150" s="3">
        <v>0.54145064891154904</v>
      </c>
      <c r="R150" s="3">
        <v>0.50879919528961104</v>
      </c>
      <c r="S150" s="3">
        <v>0.63252043724060003</v>
      </c>
      <c r="T150" s="3">
        <v>0.69939011335372903</v>
      </c>
      <c r="U150">
        <v>25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">
        <v>144.39262390136699</v>
      </c>
      <c r="AB150" s="1">
        <v>365.93933105468699</v>
      </c>
      <c r="AC150" s="1">
        <v>36.264629364013601</v>
      </c>
      <c r="AD150" s="1">
        <v>89.022987365722599</v>
      </c>
      <c r="AE150" s="1">
        <v>27.896356582641602</v>
      </c>
      <c r="AF150" s="1">
        <v>18.473527908325099</v>
      </c>
      <c r="AG150" s="1">
        <v>1.06025207042694</v>
      </c>
      <c r="AH150" s="1">
        <v>2.6513521671295099</v>
      </c>
      <c r="AI150" s="3">
        <f t="shared" si="10"/>
        <v>0.48758861059249031</v>
      </c>
      <c r="AJ150" s="3">
        <f t="shared" si="11"/>
        <v>5.729944974642754E-2</v>
      </c>
      <c r="AK150" s="3">
        <f t="shared" si="12"/>
        <v>5.4766389974174892E-2</v>
      </c>
      <c r="AL150" s="3">
        <f t="shared" si="13"/>
        <v>5.419257023013551E-2</v>
      </c>
      <c r="AM150" s="3">
        <f t="shared" si="14"/>
        <v>1.9349611173530858</v>
      </c>
    </row>
    <row r="151" spans="1:39" x14ac:dyDescent="0.25">
      <c r="A151" t="str" cm="1">
        <f t="array" ref="A151:D151">_xlfn.TEXTSPLIT(E151,"_")</f>
        <v>Crowd</v>
      </c>
      <c r="B151" t="str">
        <v>Point</v>
      </c>
      <c r="C151" t="str">
        <v>45</v>
      </c>
      <c r="D151" t="str">
        <v>Longest</v>
      </c>
      <c r="E151" t="s">
        <v>544</v>
      </c>
      <c r="F151" s="10">
        <v>21.424484252929599</v>
      </c>
      <c r="G151" s="10">
        <v>60.3994750976562</v>
      </c>
      <c r="H151" s="21">
        <v>36.251216888427699</v>
      </c>
      <c r="I151" s="10">
        <v>20.568000793456999</v>
      </c>
      <c r="J151" s="21">
        <v>33.749244689941399</v>
      </c>
      <c r="K151" s="10">
        <v>19.316999435424801</v>
      </c>
      <c r="L151" s="10">
        <v>28.621250152587798</v>
      </c>
      <c r="M151" s="10">
        <v>3.48467969894409</v>
      </c>
      <c r="N151" s="3">
        <v>0.28200000524520802</v>
      </c>
      <c r="O151" s="3">
        <v>0.72169005870819003</v>
      </c>
      <c r="P151" s="3">
        <v>0.72169005870819003</v>
      </c>
      <c r="Q151" s="3">
        <v>0.56363395257299787</v>
      </c>
      <c r="R151" s="3">
        <v>0.53354585170745805</v>
      </c>
      <c r="S151" s="3">
        <v>0.69644129276275601</v>
      </c>
      <c r="T151" s="3">
        <v>0.78184229135513295</v>
      </c>
      <c r="U151">
        <v>25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">
        <v>145.07614135742099</v>
      </c>
      <c r="AB151" s="1">
        <v>365.263916015625</v>
      </c>
      <c r="AC151" s="1">
        <v>36.491386413574197</v>
      </c>
      <c r="AD151" s="1">
        <v>89.022987365722599</v>
      </c>
      <c r="AE151" s="1">
        <v>27.912254333496001</v>
      </c>
      <c r="AF151" s="1">
        <v>18.4167156219482</v>
      </c>
      <c r="AG151" s="1">
        <v>1.06945288181304</v>
      </c>
      <c r="AH151" s="1">
        <v>2.6513521671295099</v>
      </c>
      <c r="AI151" s="3">
        <f t="shared" si="10"/>
        <v>0.57526521019176946</v>
      </c>
      <c r="AJ151" s="3">
        <f t="shared" si="11"/>
        <v>0.4412328147657853</v>
      </c>
      <c r="AK151" s="3">
        <f t="shared" si="12"/>
        <v>6.1204259625852644E-2</v>
      </c>
      <c r="AL151" s="3">
        <f t="shared" si="13"/>
        <v>4.7943294771283014E-2</v>
      </c>
      <c r="AM151" s="3">
        <f t="shared" si="14"/>
        <v>2.4715827508931341</v>
      </c>
    </row>
    <row r="152" spans="1:39" x14ac:dyDescent="0.25">
      <c r="A152" t="str" cm="1">
        <f t="array" ref="A152:D152">_xlfn.TEXTSPLIT(E152,"_")</f>
        <v>Crowd</v>
      </c>
      <c r="B152" t="str">
        <v>Point</v>
      </c>
      <c r="C152" t="str">
        <v>Oblique</v>
      </c>
      <c r="D152" t="str">
        <v>Longest</v>
      </c>
      <c r="E152" t="s">
        <v>534</v>
      </c>
      <c r="F152" s="10">
        <v>22.253583908081001</v>
      </c>
      <c r="G152" s="10">
        <v>61.753826141357401</v>
      </c>
      <c r="H152" s="21">
        <v>41.734363555908203</v>
      </c>
      <c r="I152" s="10">
        <v>24.204000473022401</v>
      </c>
      <c r="J152" s="21">
        <v>40.8647651672363</v>
      </c>
      <c r="K152" s="10">
        <v>23.764999389648398</v>
      </c>
      <c r="L152" s="10">
        <v>37.355205535888601</v>
      </c>
      <c r="M152" s="10">
        <v>1.4789116382598799</v>
      </c>
      <c r="N152" s="3">
        <v>0.41200000047683699</v>
      </c>
      <c r="O152" s="3">
        <v>0.54211330413818304</v>
      </c>
      <c r="P152" s="3">
        <v>0.54625207185745195</v>
      </c>
      <c r="Q152" s="3">
        <v>0.46815950388084454</v>
      </c>
      <c r="R152" s="3">
        <v>0.47141295671463002</v>
      </c>
      <c r="S152" s="3">
        <v>0.62448596954345703</v>
      </c>
      <c r="T152" s="3">
        <v>0.69006454944610596</v>
      </c>
      <c r="U152">
        <v>27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">
        <v>140.33361816406199</v>
      </c>
      <c r="AB152" s="1">
        <v>365.85775756835898</v>
      </c>
      <c r="AC152" s="1">
        <v>35.4364013671875</v>
      </c>
      <c r="AD152" s="1">
        <v>89.022987365722599</v>
      </c>
      <c r="AE152" s="1">
        <v>27.997854232788001</v>
      </c>
      <c r="AF152" s="1">
        <v>18.5223064422607</v>
      </c>
      <c r="AG152" s="1">
        <v>1.0299443006515501</v>
      </c>
      <c r="AH152" s="1">
        <v>2.6513521671295099</v>
      </c>
      <c r="AI152" s="3">
        <f t="shared" si="10"/>
        <v>0.8363228743751685</v>
      </c>
      <c r="AJ152" s="3">
        <f t="shared" si="11"/>
        <v>0.33826342883281535</v>
      </c>
      <c r="AK152" s="3">
        <f t="shared" si="12"/>
        <v>-1.8078305687783826E-2</v>
      </c>
      <c r="AL152" s="3">
        <f t="shared" si="13"/>
        <v>-2.1372684925150324E-2</v>
      </c>
      <c r="AM152" s="3">
        <f t="shared" si="14"/>
        <v>3.3730691817917702</v>
      </c>
    </row>
    <row r="153" spans="1:39" x14ac:dyDescent="0.25">
      <c r="A153" t="str" cm="1">
        <f t="array" ref="A153:D153">_xlfn.TEXTSPLIT(E153,"_")</f>
        <v>Crowd</v>
      </c>
      <c r="B153" t="str">
        <v>Point</v>
      </c>
      <c r="C153" t="str">
        <v>Parallel</v>
      </c>
      <c r="D153" t="str">
        <v>Longest</v>
      </c>
      <c r="E153" t="s">
        <v>535</v>
      </c>
      <c r="F153" s="10">
        <v>42.3905220031738</v>
      </c>
      <c r="G153" s="10">
        <v>60.483428955078097</v>
      </c>
      <c r="H153" s="21">
        <v>61.30904006958</v>
      </c>
      <c r="I153" s="10">
        <v>34.645999908447202</v>
      </c>
      <c r="J153" s="21">
        <v>55.036258697509702</v>
      </c>
      <c r="K153" s="10">
        <v>31.468999862670898</v>
      </c>
      <c r="L153" s="10">
        <v>48.810295104980398</v>
      </c>
      <c r="M153" s="10">
        <v>12.801632881164499</v>
      </c>
      <c r="N153" s="3">
        <v>0.51099997758865301</v>
      </c>
      <c r="O153" s="3">
        <v>0.497745752334594</v>
      </c>
      <c r="P153" s="3">
        <v>0.559190332889556</v>
      </c>
      <c r="Q153" s="3">
        <v>0.46534861330974719</v>
      </c>
      <c r="R153" s="3">
        <v>0.44440752267837502</v>
      </c>
      <c r="S153" s="3">
        <v>0.573555588722229</v>
      </c>
      <c r="T153" s="3">
        <v>0.63395714759826605</v>
      </c>
      <c r="U153">
        <v>25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">
        <v>146.87721252441401</v>
      </c>
      <c r="AB153" s="1">
        <v>364.1787109375</v>
      </c>
      <c r="AC153" s="1">
        <v>36.300445556640597</v>
      </c>
      <c r="AD153" s="1">
        <v>89.022987365722599</v>
      </c>
      <c r="AE153" s="1">
        <v>27.784538269042901</v>
      </c>
      <c r="AF153" s="1">
        <v>18.314104080200099</v>
      </c>
      <c r="AG153" s="1">
        <v>1.0610699653625399</v>
      </c>
      <c r="AH153" s="1">
        <v>2.6513521671295099</v>
      </c>
      <c r="AI153" s="3">
        <f t="shared" si="10"/>
        <v>0.29831519162205905</v>
      </c>
      <c r="AJ153" s="3">
        <f t="shared" si="11"/>
        <v>9.0060539749062266E-2</v>
      </c>
      <c r="AK153" s="3">
        <f t="shared" si="12"/>
        <v>-7.5619869796469215E-4</v>
      </c>
      <c r="AL153" s="3">
        <f t="shared" si="13"/>
        <v>-1.1966241236122565E-2</v>
      </c>
      <c r="AM153" s="3">
        <f t="shared" si="14"/>
        <v>1.4863413636622707</v>
      </c>
    </row>
    <row r="154" spans="1:39" x14ac:dyDescent="0.25">
      <c r="A154" t="str" cm="1">
        <f t="array" ref="A154:D154">_xlfn.TEXTSPLIT(E154,"_")</f>
        <v>Random100</v>
      </c>
      <c r="B154" t="str">
        <v>Point</v>
      </c>
      <c r="C154" t="str">
        <v>15</v>
      </c>
      <c r="D154" t="str">
        <v>Longest</v>
      </c>
      <c r="E154" t="s">
        <v>543</v>
      </c>
      <c r="F154" s="10">
        <v>18.7938327789306</v>
      </c>
      <c r="G154" s="10">
        <v>18.935009002685501</v>
      </c>
      <c r="H154" s="21">
        <v>36.018043518066399</v>
      </c>
      <c r="I154" s="10">
        <v>19.510999679565401</v>
      </c>
      <c r="J154" s="21">
        <v>19.463211059570298</v>
      </c>
      <c r="K154" s="10">
        <v>10.619000434875399</v>
      </c>
      <c r="L154" s="10">
        <v>19.0384216308593</v>
      </c>
      <c r="M154" s="10">
        <v>18.435239791870099</v>
      </c>
      <c r="N154" s="3">
        <v>0.10199999809265101</v>
      </c>
      <c r="O154" s="3">
        <v>0.34877964854240401</v>
      </c>
      <c r="P154" s="3">
        <v>0.47225934267044001</v>
      </c>
      <c r="Q154" s="3">
        <v>0.41932704019727546</v>
      </c>
      <c r="R154" s="3">
        <v>0.43156298995018</v>
      </c>
      <c r="S154" s="3">
        <v>0.43156298995018</v>
      </c>
      <c r="T154" s="3">
        <v>0.43156298995018</v>
      </c>
      <c r="U154">
        <v>9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">
        <v>0.37870007753372098</v>
      </c>
      <c r="AB154" s="1">
        <v>0.54549980163574197</v>
      </c>
      <c r="AC154" s="1">
        <v>53.857143402099602</v>
      </c>
      <c r="AD154" s="1">
        <v>77.191917419433594</v>
      </c>
      <c r="AE154" s="1">
        <v>5.2900005131959901E-2</v>
      </c>
      <c r="AF154" s="1">
        <v>2.9999978840351101E-2</v>
      </c>
      <c r="AG154" s="1">
        <v>1.01020407676696</v>
      </c>
      <c r="AH154" s="1">
        <v>1.5252525806427</v>
      </c>
      <c r="AI154" s="3">
        <f t="shared" si="10"/>
        <v>3.5616911596134088E-2</v>
      </c>
      <c r="AJ154" s="3">
        <f t="shared" si="11"/>
        <v>2.7895527105895969E-2</v>
      </c>
      <c r="AK154" s="3">
        <f t="shared" si="12"/>
        <v>5.2981440816090422E-2</v>
      </c>
      <c r="AL154" s="3">
        <f t="shared" si="13"/>
        <v>3.2660538954283863E-2</v>
      </c>
      <c r="AM154" s="3">
        <f t="shared" si="14"/>
        <v>1.0230422513353112</v>
      </c>
    </row>
    <row r="155" spans="1:39" x14ac:dyDescent="0.25">
      <c r="A155" t="str" cm="1">
        <f t="array" ref="A155:D155">_xlfn.TEXTSPLIT(E155,"_")</f>
        <v>Random100</v>
      </c>
      <c r="B155" t="str">
        <v>Point</v>
      </c>
      <c r="C155" t="str">
        <v>45</v>
      </c>
      <c r="D155" t="str">
        <v>Longest</v>
      </c>
      <c r="E155" t="s">
        <v>538</v>
      </c>
      <c r="F155" s="10">
        <v>19.062028884887599</v>
      </c>
      <c r="G155" s="10">
        <v>18.935009002685501</v>
      </c>
      <c r="H155" s="21">
        <v>38.8684272766113</v>
      </c>
      <c r="I155" s="10">
        <v>21.023000717163001</v>
      </c>
      <c r="J155" s="21">
        <v>20.914806365966701</v>
      </c>
      <c r="K155" s="10">
        <v>11.369999885559</v>
      </c>
      <c r="L155" s="10">
        <v>20.469213485717699</v>
      </c>
      <c r="M155" s="10">
        <v>19.729263305663999</v>
      </c>
      <c r="N155" s="3">
        <v>9.0000003576278603E-2</v>
      </c>
      <c r="O155" s="3">
        <v>0.42482286691665599</v>
      </c>
      <c r="P155" s="3">
        <v>0.47807222604751498</v>
      </c>
      <c r="Q155" s="3">
        <v>0.42138827178789001</v>
      </c>
      <c r="R155" s="3">
        <v>0.44255575537681502</v>
      </c>
      <c r="S155" s="3">
        <v>0.44255575537681502</v>
      </c>
      <c r="T155" s="3">
        <v>0.44255575537681502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">
        <v>0.39030000567436202</v>
      </c>
      <c r="AB155" s="1">
        <v>0.58569973707199097</v>
      </c>
      <c r="AC155" s="1">
        <v>53.857143402099602</v>
      </c>
      <c r="AD155" s="1">
        <v>77.191917419433594</v>
      </c>
      <c r="AE155" s="1">
        <v>5.4000001400709097E-2</v>
      </c>
      <c r="AF155" s="1">
        <v>3.0799981206655499E-2</v>
      </c>
      <c r="AG155" s="1">
        <v>1.01020407676696</v>
      </c>
      <c r="AH155" s="1">
        <v>1.5252525806427</v>
      </c>
      <c r="AI155" s="3">
        <f t="shared" si="10"/>
        <v>9.7197286409946945E-2</v>
      </c>
      <c r="AJ155" s="3">
        <f t="shared" si="11"/>
        <v>0.10455750842264776</v>
      </c>
      <c r="AK155" s="3">
        <f t="shared" si="12"/>
        <v>-4.0258150605239088E-2</v>
      </c>
      <c r="AL155" s="3">
        <f t="shared" si="13"/>
        <v>-4.8800068700697537E-2</v>
      </c>
      <c r="AM155" s="3">
        <f t="shared" si="14"/>
        <v>1.022585378548883</v>
      </c>
    </row>
    <row r="156" spans="1:39" x14ac:dyDescent="0.25">
      <c r="A156" t="str" cm="1">
        <f t="array" ref="A156:D156">_xlfn.TEXTSPLIT(E156,"_")</f>
        <v>Random100</v>
      </c>
      <c r="B156" t="str">
        <v>Point</v>
      </c>
      <c r="C156" t="str">
        <v>Oblique</v>
      </c>
      <c r="D156" t="str">
        <v>Longest</v>
      </c>
      <c r="E156" t="s">
        <v>575</v>
      </c>
      <c r="F156" s="10">
        <v>24.647174835205</v>
      </c>
      <c r="G156" s="10">
        <v>18.935009002685501</v>
      </c>
      <c r="H156" s="21">
        <v>45.578739166259702</v>
      </c>
      <c r="I156" s="10">
        <v>24.749000549316399</v>
      </c>
      <c r="J156" s="21">
        <v>25.2598781585693</v>
      </c>
      <c r="K156" s="10">
        <v>13.640000343322701</v>
      </c>
      <c r="L156" s="10">
        <v>25.0823554992675</v>
      </c>
      <c r="M156" s="10">
        <v>24.0069885253906</v>
      </c>
      <c r="N156" s="3">
        <v>0.14100000262260401</v>
      </c>
      <c r="O156" s="3">
        <v>0.54450207948684604</v>
      </c>
      <c r="P156" s="3">
        <v>0.59626156091689997</v>
      </c>
      <c r="Q156" s="3">
        <v>0.51668127669193431</v>
      </c>
      <c r="R156" s="3">
        <v>0.55166745185851995</v>
      </c>
      <c r="S156" s="3">
        <v>0.55166745185851995</v>
      </c>
      <c r="T156" s="3">
        <v>0.55166745185851995</v>
      </c>
      <c r="U156">
        <v>9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">
        <v>0.37400004267692499</v>
      </c>
      <c r="AB156" s="1">
        <v>0.55229961872100797</v>
      </c>
      <c r="AC156" s="1">
        <v>54.040817260742102</v>
      </c>
      <c r="AD156" s="1">
        <v>77.191917419433594</v>
      </c>
      <c r="AE156" s="1">
        <v>5.2400019019842099E-2</v>
      </c>
      <c r="AF156" s="1">
        <v>2.8099976480007099E-2</v>
      </c>
      <c r="AG156" s="1">
        <v>1.01020407676696</v>
      </c>
      <c r="AH156" s="1">
        <v>1.5252525806427</v>
      </c>
      <c r="AI156" s="3">
        <f t="shared" si="10"/>
        <v>2.4858967709724705E-2</v>
      </c>
      <c r="AJ156" s="3">
        <f t="shared" si="11"/>
        <v>0.33403042771127073</v>
      </c>
      <c r="AK156" s="3">
        <f t="shared" si="12"/>
        <v>3.2167295367347186E-2</v>
      </c>
      <c r="AL156" s="3">
        <f t="shared" si="13"/>
        <v>1.945641487378099E-2</v>
      </c>
      <c r="AM156" s="3">
        <f t="shared" si="14"/>
        <v>1.0073946242409393</v>
      </c>
    </row>
    <row r="157" spans="1:39" x14ac:dyDescent="0.25">
      <c r="A157" t="str" cm="1">
        <f t="array" ref="A157:D157">_xlfn.TEXTSPLIT(E157,"_")</f>
        <v>Random100</v>
      </c>
      <c r="B157" t="str">
        <v>Point</v>
      </c>
      <c r="C157" t="str">
        <v>Parallel</v>
      </c>
      <c r="D157" t="str">
        <v>Longest</v>
      </c>
      <c r="E157" t="s">
        <v>539</v>
      </c>
      <c r="F157" s="10">
        <v>18.312370300292901</v>
      </c>
      <c r="G157" s="10">
        <v>18.935009002685501</v>
      </c>
      <c r="H157" s="21">
        <v>33.566066741943303</v>
      </c>
      <c r="I157" s="10">
        <v>18.298000335693299</v>
      </c>
      <c r="J157" s="21">
        <v>18.2584323883056</v>
      </c>
      <c r="K157" s="10">
        <v>10.0310001373291</v>
      </c>
      <c r="L157" s="10">
        <v>18.171237945556602</v>
      </c>
      <c r="M157" s="10">
        <v>17.514471054077099</v>
      </c>
      <c r="N157" s="3">
        <v>0.12600000202655701</v>
      </c>
      <c r="O157" s="3">
        <v>0.27306181192397999</v>
      </c>
      <c r="P157" s="3">
        <v>0.42207875847816401</v>
      </c>
      <c r="Q157" s="3">
        <v>0.38384180299310616</v>
      </c>
      <c r="R157" s="3">
        <v>0.38770559430122298</v>
      </c>
      <c r="S157" s="3">
        <v>0.38770559430122298</v>
      </c>
      <c r="T157" s="3">
        <v>0.38770559430122298</v>
      </c>
      <c r="U157">
        <v>9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">
        <v>0.38579985499382002</v>
      </c>
      <c r="AB157" s="1">
        <v>0.55559968948364202</v>
      </c>
      <c r="AC157" s="1">
        <v>53.857143402099602</v>
      </c>
      <c r="AD157" s="1">
        <v>77.191917419433594</v>
      </c>
      <c r="AE157" s="1">
        <v>5.8899983763694701E-2</v>
      </c>
      <c r="AF157" s="1">
        <v>3.0199978500604598E-2</v>
      </c>
      <c r="AG157" s="1">
        <v>1.01020407676696</v>
      </c>
      <c r="AH157" s="1">
        <v>1.5252525806427</v>
      </c>
      <c r="AI157" s="3">
        <f t="shared" si="10"/>
        <v>2.9454358503463863E-3</v>
      </c>
      <c r="AJ157" s="3">
        <f t="shared" si="11"/>
        <v>3.5731517966743169E-2</v>
      </c>
      <c r="AK157" s="3">
        <f t="shared" si="12"/>
        <v>6.651086211307515E-2</v>
      </c>
      <c r="AL157" s="3">
        <f t="shared" si="13"/>
        <v>5.7712665881210851E-2</v>
      </c>
      <c r="AM157" s="3">
        <f t="shared" si="14"/>
        <v>1.0049784228413052</v>
      </c>
    </row>
    <row r="158" spans="1:39" x14ac:dyDescent="0.25">
      <c r="A158" t="str" cm="1">
        <f t="array" ref="A158:D158">_xlfn.TEXTSPLIT(E158,"_")</f>
        <v>Random1000</v>
      </c>
      <c r="B158" t="str">
        <v>Point</v>
      </c>
      <c r="C158" t="str">
        <v>15</v>
      </c>
      <c r="D158" t="str">
        <v>Longest</v>
      </c>
      <c r="E158" t="s">
        <v>548</v>
      </c>
      <c r="F158" s="10">
        <v>79.731956481933594</v>
      </c>
      <c r="G158" s="10">
        <v>69.641822814941406</v>
      </c>
      <c r="H158" s="21">
        <v>115.064323425292</v>
      </c>
      <c r="I158" s="10">
        <v>67.1719970703125</v>
      </c>
      <c r="J158" s="21">
        <v>85.912017822265597</v>
      </c>
      <c r="K158" s="10">
        <v>50.486000061035099</v>
      </c>
      <c r="L158" s="10">
        <v>83.366386413574205</v>
      </c>
      <c r="M158" s="10">
        <v>60.356899261474602</v>
      </c>
      <c r="N158" s="3">
        <v>0.51700001955032304</v>
      </c>
      <c r="O158" s="3">
        <v>0.47757059335708602</v>
      </c>
      <c r="P158" s="3">
        <v>0.69663059711456299</v>
      </c>
      <c r="Q158" s="3">
        <v>0.63630103305624153</v>
      </c>
      <c r="R158" s="3">
        <v>0.60702455043792702</v>
      </c>
      <c r="S158" s="3">
        <v>0.60840213298797596</v>
      </c>
      <c r="T158" s="3">
        <v>0.60840213298797596</v>
      </c>
      <c r="U158">
        <v>12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">
        <v>2.9077985286712602</v>
      </c>
      <c r="AB158" s="1">
        <v>6.3954901695251403</v>
      </c>
      <c r="AC158" s="1">
        <v>40.095046997070298</v>
      </c>
      <c r="AD158" s="1">
        <v>85.631629943847599</v>
      </c>
      <c r="AE158" s="1">
        <v>0.49939829111099199</v>
      </c>
      <c r="AF158" s="1">
        <v>0.28780117630958502</v>
      </c>
      <c r="AG158" s="1">
        <v>1.00910007953643</v>
      </c>
      <c r="AH158" s="1">
        <v>2.2462463378906201</v>
      </c>
      <c r="AI158" s="3">
        <f t="shared" si="10"/>
        <v>7.7510468989085174E-2</v>
      </c>
      <c r="AJ158" s="3">
        <f t="shared" si="11"/>
        <v>0.23362678272449638</v>
      </c>
      <c r="AK158" s="3">
        <f t="shared" si="12"/>
        <v>3.056570396406573E-2</v>
      </c>
      <c r="AL158" s="3">
        <f t="shared" si="13"/>
        <v>1.4353278616732112E-2</v>
      </c>
      <c r="AM158" s="3">
        <f t="shared" si="14"/>
        <v>1.0421763119020306</v>
      </c>
    </row>
    <row r="159" spans="1:39" x14ac:dyDescent="0.25">
      <c r="A159" t="str" cm="1">
        <f t="array" ref="A159:D159">_xlfn.TEXTSPLIT(E159,"_")</f>
        <v>Random1000</v>
      </c>
      <c r="B159" t="str">
        <v>Point</v>
      </c>
      <c r="C159" t="str">
        <v>45</v>
      </c>
      <c r="D159" t="str">
        <v>Longest</v>
      </c>
      <c r="E159" t="s">
        <v>551</v>
      </c>
      <c r="F159" s="10">
        <v>79.935768127441406</v>
      </c>
      <c r="G159" s="10">
        <v>69.840507507324205</v>
      </c>
      <c r="H159" s="21">
        <v>119.38913726806599</v>
      </c>
      <c r="I159" s="10">
        <v>69.938003540039006</v>
      </c>
      <c r="J159" s="21">
        <v>90.295639038085895</v>
      </c>
      <c r="K159" s="10">
        <v>53.272998809814403</v>
      </c>
      <c r="L159" s="10">
        <v>88.523605346679602</v>
      </c>
      <c r="M159" s="10">
        <v>56.056983947753899</v>
      </c>
      <c r="N159" s="3">
        <v>0.481000006198883</v>
      </c>
      <c r="O159" s="3">
        <v>0.58883696794509799</v>
      </c>
      <c r="P159" s="3">
        <v>0.663582623004913</v>
      </c>
      <c r="Q159" s="3">
        <v>0.61596937051249157</v>
      </c>
      <c r="R159" s="3">
        <v>0.59009373188018799</v>
      </c>
      <c r="S159" s="3">
        <v>0.59029370546340898</v>
      </c>
      <c r="T159" s="3">
        <v>0.59029370546340898</v>
      </c>
      <c r="U159">
        <v>13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">
        <v>2.8931975364685001</v>
      </c>
      <c r="AB159" s="1">
        <v>6.2152895927429199</v>
      </c>
      <c r="AC159" s="1">
        <v>40.283115386962798</v>
      </c>
      <c r="AD159" s="1">
        <v>85.631629943847599</v>
      </c>
      <c r="AE159" s="1">
        <v>0.512298643589019</v>
      </c>
      <c r="AF159" s="1">
        <v>0.277701556682586</v>
      </c>
      <c r="AG159" s="1">
        <v>1.0101112127303999</v>
      </c>
      <c r="AH159" s="1">
        <v>2.2462463378906201</v>
      </c>
      <c r="AI159" s="3">
        <f t="shared" si="10"/>
        <v>0.12960244397886778</v>
      </c>
      <c r="AJ159" s="3">
        <f t="shared" si="11"/>
        <v>0.29288348926468716</v>
      </c>
      <c r="AK159" s="3">
        <f t="shared" si="12"/>
        <v>4.8813584526877594E-3</v>
      </c>
      <c r="AL159" s="3">
        <f t="shared" si="13"/>
        <v>-2.1647341262354771E-3</v>
      </c>
      <c r="AM159" s="3">
        <f t="shared" si="14"/>
        <v>1.0316112920569871</v>
      </c>
    </row>
    <row r="160" spans="1:39" x14ac:dyDescent="0.25">
      <c r="A160" t="str" cm="1">
        <f t="array" ref="A160:D160">_xlfn.TEXTSPLIT(E160,"_")</f>
        <v>Random1000</v>
      </c>
      <c r="B160" t="str">
        <v>Point</v>
      </c>
      <c r="C160" t="str">
        <v>Oblique</v>
      </c>
      <c r="D160" t="str">
        <v>Longest</v>
      </c>
      <c r="E160" t="s">
        <v>555</v>
      </c>
      <c r="F160" s="10">
        <v>121.00228118896401</v>
      </c>
      <c r="G160" s="10">
        <v>68.705017089843693</v>
      </c>
      <c r="H160" s="21">
        <v>153.094802856445</v>
      </c>
      <c r="I160" s="10">
        <v>90.361999511718693</v>
      </c>
      <c r="J160" s="21">
        <v>128.57861328125</v>
      </c>
      <c r="K160" s="10">
        <v>74.930999755859304</v>
      </c>
      <c r="L160" s="10">
        <v>124.118041992187</v>
      </c>
      <c r="M160" s="10">
        <v>75.391677856445298</v>
      </c>
      <c r="N160" s="3">
        <v>0.63999998569488503</v>
      </c>
      <c r="O160" s="3">
        <v>0.69723457098007202</v>
      </c>
      <c r="P160" s="3">
        <v>0.75259923934936501</v>
      </c>
      <c r="Q160" s="3">
        <v>0.65038005538934629</v>
      </c>
      <c r="R160" s="3">
        <v>0.63016492128372104</v>
      </c>
      <c r="S160" s="3">
        <v>0.63030356168746904</v>
      </c>
      <c r="T160" s="3">
        <v>0.63030356168746904</v>
      </c>
      <c r="U160">
        <v>12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">
        <v>2.8461992740631099</v>
      </c>
      <c r="AB160" s="1">
        <v>6.2254905700683496</v>
      </c>
      <c r="AC160" s="1">
        <v>40.321392059326101</v>
      </c>
      <c r="AD160" s="1">
        <v>85.631629943847599</v>
      </c>
      <c r="AE160" s="1">
        <v>0.51269870996475198</v>
      </c>
      <c r="AF160" s="1">
        <v>0.28290125727653498</v>
      </c>
      <c r="AG160" s="1">
        <v>1.0112589597702</v>
      </c>
      <c r="AH160" s="1">
        <v>2.2462463378906201</v>
      </c>
      <c r="AI160" s="3">
        <f t="shared" si="10"/>
        <v>6.2613134379296262E-2</v>
      </c>
      <c r="AJ160" s="3">
        <f t="shared" si="11"/>
        <v>0.87145886468685718</v>
      </c>
      <c r="AK160" s="3">
        <f t="shared" si="12"/>
        <v>-3.0881402162314504E-2</v>
      </c>
      <c r="AL160" s="3">
        <f t="shared" si="13"/>
        <v>-2.4084987263790522E-3</v>
      </c>
      <c r="AM160" s="3">
        <f t="shared" si="14"/>
        <v>1.0591653006788955</v>
      </c>
    </row>
    <row r="161" spans="1:39" x14ac:dyDescent="0.25">
      <c r="A161" t="str" cm="1">
        <f t="array" ref="A161:D161">_xlfn.TEXTSPLIT(E161,"_")</f>
        <v>Random1000</v>
      </c>
      <c r="B161" t="str">
        <v>Point</v>
      </c>
      <c r="C161" t="str">
        <v>Parallel</v>
      </c>
      <c r="D161" t="str">
        <v>Longest</v>
      </c>
      <c r="E161" t="s">
        <v>546</v>
      </c>
      <c r="F161" s="10">
        <v>79.638572692871094</v>
      </c>
      <c r="G161" s="10">
        <v>69.840507507324205</v>
      </c>
      <c r="H161" s="21">
        <v>112.112747192382</v>
      </c>
      <c r="I161" s="10">
        <v>65.705001831054602</v>
      </c>
      <c r="J161" s="21">
        <v>85.331596374511705</v>
      </c>
      <c r="K161" s="10">
        <v>50.367000579833899</v>
      </c>
      <c r="L161" s="10">
        <v>83.839607238769503</v>
      </c>
      <c r="M161" s="10">
        <v>59.913173675537102</v>
      </c>
      <c r="N161" s="3">
        <v>0.55299997329711903</v>
      </c>
      <c r="O161" s="3">
        <v>0.42611426115036</v>
      </c>
      <c r="P161" s="3">
        <v>0.73419892787933305</v>
      </c>
      <c r="Q161" s="3">
        <v>0.64516335926782842</v>
      </c>
      <c r="R161" s="3">
        <v>0.62324070930480902</v>
      </c>
      <c r="S161" s="3">
        <v>0.62359547615051203</v>
      </c>
      <c r="T161" s="3">
        <v>0.62359547615051203</v>
      </c>
      <c r="U161">
        <v>13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">
        <v>2.93939805030822</v>
      </c>
      <c r="AB161" s="1">
        <v>6.1864900588989196</v>
      </c>
      <c r="AC161" s="1">
        <v>40.258846282958899</v>
      </c>
      <c r="AD161" s="1">
        <v>85.631629943847599</v>
      </c>
      <c r="AE161" s="1">
        <v>0.51599848270416204</v>
      </c>
      <c r="AF161" s="1">
        <v>0.27400165796279902</v>
      </c>
      <c r="AG161" s="1">
        <v>1.0111223459243699</v>
      </c>
      <c r="AH161" s="1">
        <v>2.2462463378906201</v>
      </c>
      <c r="AI161" s="3">
        <f t="shared" si="10"/>
        <v>7.1485757330131378E-2</v>
      </c>
      <c r="AJ161" s="3">
        <f t="shared" si="11"/>
        <v>0.22180664803392133</v>
      </c>
      <c r="AK161" s="3">
        <f t="shared" si="12"/>
        <v>1.4573989928815576E-2</v>
      </c>
      <c r="AL161" s="3">
        <f t="shared" si="13"/>
        <v>1.2251781951796928E-2</v>
      </c>
      <c r="AM161" s="3">
        <f t="shared" si="14"/>
        <v>1.0249025221702015</v>
      </c>
    </row>
    <row r="162" spans="1:39" x14ac:dyDescent="0.25">
      <c r="A162" t="str" cm="1">
        <f t="array" ref="A162:D162">_xlfn.TEXTSPLIT(E162,"_")</f>
        <v>Suzanne</v>
      </c>
      <c r="B162" t="str">
        <v>Point</v>
      </c>
      <c r="C162" t="str">
        <v>15</v>
      </c>
      <c r="D162" t="str">
        <v>Longest</v>
      </c>
      <c r="E162" t="s">
        <v>586</v>
      </c>
      <c r="F162" s="10">
        <v>46.446254730224602</v>
      </c>
      <c r="G162" s="10">
        <v>40.367446899413999</v>
      </c>
      <c r="H162" s="21">
        <v>54.398021697997997</v>
      </c>
      <c r="I162" s="10">
        <v>34.249000549316399</v>
      </c>
      <c r="J162" s="21">
        <v>46.688823699951101</v>
      </c>
      <c r="K162" s="10">
        <v>29.909999847412099</v>
      </c>
      <c r="L162" s="10">
        <v>45.798835754394503</v>
      </c>
      <c r="M162" s="10">
        <v>15.3569736480712</v>
      </c>
      <c r="N162" s="3">
        <v>0.49799999594688399</v>
      </c>
      <c r="O162" s="3">
        <v>0.50231558084487904</v>
      </c>
      <c r="P162" s="3">
        <v>0.53674435615539495</v>
      </c>
      <c r="Q162" s="3">
        <v>0.50765727957463747</v>
      </c>
      <c r="R162" s="3">
        <v>0.58927637338638295</v>
      </c>
      <c r="S162" s="3">
        <v>0.597040235996246</v>
      </c>
      <c r="T162" s="3">
        <v>0.597040235996246</v>
      </c>
      <c r="U162">
        <v>16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">
        <v>2.39439702033996</v>
      </c>
      <c r="AB162" s="1">
        <v>6.3418884277343697</v>
      </c>
      <c r="AC162" s="1">
        <v>35.669925689697202</v>
      </c>
      <c r="AD162" s="1">
        <v>89.691513061523395</v>
      </c>
      <c r="AE162" s="1">
        <v>0.46269878745079002</v>
      </c>
      <c r="AF162" s="1">
        <v>0.310700923204422</v>
      </c>
      <c r="AG162" s="1">
        <v>1.05537462234497</v>
      </c>
      <c r="AH162" s="1">
        <v>2.6314699649810702</v>
      </c>
      <c r="AI162" s="3">
        <f t="shared" si="10"/>
        <v>5.2225732975763137E-3</v>
      </c>
      <c r="AJ162" s="3">
        <f t="shared" si="11"/>
        <v>0.1565959030376248</v>
      </c>
      <c r="AK162" s="3">
        <f t="shared" si="12"/>
        <v>6.4742411572002542E-2</v>
      </c>
      <c r="AL162" s="3">
        <f t="shared" si="13"/>
        <v>5.2397613904235092E-2</v>
      </c>
      <c r="AM162" s="3">
        <f t="shared" si="14"/>
        <v>1.0579533419768798</v>
      </c>
    </row>
    <row r="163" spans="1:39" x14ac:dyDescent="0.25">
      <c r="A163" t="str" cm="1">
        <f t="array" ref="A163:D163">_xlfn.TEXTSPLIT(E163,"_")</f>
        <v>Suzanne</v>
      </c>
      <c r="B163" t="str">
        <v>Point</v>
      </c>
      <c r="C163" t="str">
        <v>45</v>
      </c>
      <c r="D163" t="str">
        <v>Longest</v>
      </c>
      <c r="E163" t="s">
        <v>587</v>
      </c>
      <c r="F163" s="10">
        <v>48.614006042480398</v>
      </c>
      <c r="G163" s="10">
        <v>40.102256774902301</v>
      </c>
      <c r="H163" s="21">
        <v>58.289966583251903</v>
      </c>
      <c r="I163" s="10">
        <v>36.992000579833899</v>
      </c>
      <c r="J163" s="21">
        <v>51.063579559326101</v>
      </c>
      <c r="K163" s="10">
        <v>32.893001556396399</v>
      </c>
      <c r="L163" s="10">
        <v>52.423557281494098</v>
      </c>
      <c r="M163" s="10">
        <v>15.507296562194799</v>
      </c>
      <c r="N163" s="3">
        <v>0.53399997949600198</v>
      </c>
      <c r="O163" s="3">
        <v>0.51143890619277899</v>
      </c>
      <c r="P163" s="3">
        <v>0.54321801662445002</v>
      </c>
      <c r="Q163" s="3">
        <v>0.5390427781725996</v>
      </c>
      <c r="R163" s="3">
        <v>0.60364651679992598</v>
      </c>
      <c r="S163" s="3">
        <v>0.60732603073120095</v>
      </c>
      <c r="T163" s="3">
        <v>0.60732603073120095</v>
      </c>
      <c r="U163">
        <v>16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">
        <v>2.3543994426727202</v>
      </c>
      <c r="AB163" s="1">
        <v>6.3636875152587802</v>
      </c>
      <c r="AC163" s="1">
        <v>35.517314910888601</v>
      </c>
      <c r="AD163" s="1">
        <v>89.691513061523395</v>
      </c>
      <c r="AE163" s="1">
        <v>0.464498251676559</v>
      </c>
      <c r="AF163" s="1">
        <v>0.31370061635971003</v>
      </c>
      <c r="AG163" s="1">
        <v>1.0584415197372401</v>
      </c>
      <c r="AH163" s="1">
        <v>2.6314699649810702</v>
      </c>
      <c r="AI163" s="3">
        <f t="shared" si="10"/>
        <v>5.038822586859415E-2</v>
      </c>
      <c r="AJ163" s="3">
        <f t="shared" si="11"/>
        <v>0.27333431247898904</v>
      </c>
      <c r="AK163" s="3">
        <f t="shared" si="12"/>
        <v>-6.6239374821968247E-2</v>
      </c>
      <c r="AL163" s="3">
        <f t="shared" si="13"/>
        <v>-4.8063053467636938E-2</v>
      </c>
      <c r="AM163" s="3">
        <f t="shared" si="14"/>
        <v>0.91230078584532348</v>
      </c>
    </row>
    <row r="164" spans="1:39" x14ac:dyDescent="0.25">
      <c r="A164" t="str" cm="1">
        <f t="array" ref="A164:D164">_xlfn.TEXTSPLIT(E164,"_")</f>
        <v>Suzanne</v>
      </c>
      <c r="B164" t="str">
        <v>Point</v>
      </c>
      <c r="C164" t="str">
        <v>Oblique</v>
      </c>
      <c r="D164" t="str">
        <v>Longest</v>
      </c>
      <c r="E164" t="s">
        <v>588</v>
      </c>
      <c r="F164" s="10">
        <v>47.639984130859297</v>
      </c>
      <c r="G164" s="10">
        <v>40.613494873046797</v>
      </c>
      <c r="H164" s="21">
        <v>57.785182952880803</v>
      </c>
      <c r="I164" s="10">
        <v>36.6380004882812</v>
      </c>
      <c r="J164" s="21">
        <v>50.261451721191399</v>
      </c>
      <c r="K164" s="10">
        <v>32.375</v>
      </c>
      <c r="L164" s="10">
        <v>48.527172088622997</v>
      </c>
      <c r="M164" s="10">
        <v>14.481832504272401</v>
      </c>
      <c r="N164" s="3">
        <v>0.47699999809265098</v>
      </c>
      <c r="O164" s="3">
        <v>0.50994163751602095</v>
      </c>
      <c r="P164" s="3">
        <v>0.54721796512603704</v>
      </c>
      <c r="Q164" s="3">
        <v>0.55939819454565698</v>
      </c>
      <c r="R164" s="3">
        <v>0.60589504241943304</v>
      </c>
      <c r="S164" s="3">
        <v>0.61144286394119196</v>
      </c>
      <c r="T164" s="3">
        <v>0.61144286394119196</v>
      </c>
      <c r="U164">
        <v>16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">
        <v>2.3447988033294598</v>
      </c>
      <c r="AB164" s="1">
        <v>6.3630862236022896</v>
      </c>
      <c r="AC164" s="1">
        <v>34.836956024169901</v>
      </c>
      <c r="AD164" s="1">
        <v>89.691513061523395</v>
      </c>
      <c r="AE164" s="1">
        <v>0.47509843111038202</v>
      </c>
      <c r="AF164" s="1">
        <v>0.31200042366981501</v>
      </c>
      <c r="AG164" s="1">
        <v>1.0369565486907899</v>
      </c>
      <c r="AH164" s="1">
        <v>2.6314699649810702</v>
      </c>
      <c r="AI164" s="3">
        <f t="shared" si="10"/>
        <v>5.5026626019256362E-2</v>
      </c>
      <c r="AJ164" s="3">
        <f t="shared" si="11"/>
        <v>0.2375554450141025</v>
      </c>
      <c r="AK164" s="3">
        <f t="shared" si="12"/>
        <v>-6.5706755856864432E-2</v>
      </c>
      <c r="AL164" s="3">
        <f t="shared" si="13"/>
        <v>-4.5540614200954205E-2</v>
      </c>
      <c r="AM164" s="3">
        <f t="shared" si="14"/>
        <v>1.1197555372952115</v>
      </c>
    </row>
    <row r="165" spans="1:39" x14ac:dyDescent="0.25">
      <c r="A165" t="str" cm="1">
        <f t="array" ref="A165:D165">_xlfn.TEXTSPLIT(E165,"_")</f>
        <v>Suzanne</v>
      </c>
      <c r="B165" t="str">
        <v>Point</v>
      </c>
      <c r="C165" t="str">
        <v>Parallel</v>
      </c>
      <c r="D165" t="str">
        <v>Longest</v>
      </c>
      <c r="E165" t="s">
        <v>585</v>
      </c>
      <c r="F165" s="10">
        <v>49.8516845703125</v>
      </c>
      <c r="G165" s="10">
        <v>40.641765594482401</v>
      </c>
      <c r="H165" s="21">
        <v>58.282379150390597</v>
      </c>
      <c r="I165" s="10">
        <v>37.270999908447202</v>
      </c>
      <c r="J165" s="21">
        <v>50.485198974609297</v>
      </c>
      <c r="K165" s="10">
        <v>32.846000671386697</v>
      </c>
      <c r="L165" s="10">
        <v>49.862407684326101</v>
      </c>
      <c r="M165" s="10">
        <v>19.739749908447202</v>
      </c>
      <c r="N165" s="3">
        <v>0.605000019073486</v>
      </c>
      <c r="O165" s="3">
        <v>0.44790029525756803</v>
      </c>
      <c r="P165" s="3">
        <v>0.54186987876892001</v>
      </c>
      <c r="Q165" s="3">
        <v>0.51025922696909709</v>
      </c>
      <c r="R165" s="3">
        <v>0.58755469322204501</v>
      </c>
      <c r="S165" s="3">
        <v>0.597522974014282</v>
      </c>
      <c r="T165" s="3">
        <v>0.597522974014282</v>
      </c>
      <c r="U165">
        <v>16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">
        <v>2.3738992214202801</v>
      </c>
      <c r="AB165" s="1">
        <v>6.2821888923645002</v>
      </c>
      <c r="AC165" s="1">
        <v>35.534633636474602</v>
      </c>
      <c r="AD165" s="1">
        <v>89.691513061523395</v>
      </c>
      <c r="AE165" s="1">
        <v>0.46999868750572199</v>
      </c>
      <c r="AF165" s="1">
        <v>0.30510073900222701</v>
      </c>
      <c r="AG165" s="1">
        <v>1.0562770366668699</v>
      </c>
      <c r="AH165" s="1">
        <v>2.6314699649810702</v>
      </c>
      <c r="AI165" s="3">
        <f t="shared" si="10"/>
        <v>1.270798388775141E-2</v>
      </c>
      <c r="AJ165" s="3">
        <f t="shared" si="11"/>
        <v>0.24219994471557255</v>
      </c>
      <c r="AK165" s="3">
        <f t="shared" si="12"/>
        <v>-3.1533976022470857E-2</v>
      </c>
      <c r="AL165" s="3">
        <f t="shared" si="13"/>
        <v>-2.4446250046471284E-2</v>
      </c>
      <c r="AM165" s="3">
        <f t="shared" si="14"/>
        <v>1.0315501104710898</v>
      </c>
    </row>
    <row r="166" spans="1:39" x14ac:dyDescent="0.25">
      <c r="A166" t="str" cm="1">
        <f t="array" ref="A166:D166">_xlfn.TEXTSPLIT(E166,"_")</f>
        <v>Wood</v>
      </c>
      <c r="B166" t="str">
        <v>Point</v>
      </c>
      <c r="C166" t="str">
        <v>15</v>
      </c>
      <c r="D166" t="str">
        <v>Longest</v>
      </c>
      <c r="E166" t="s">
        <v>553</v>
      </c>
      <c r="F166" s="10">
        <v>437.22698974609301</v>
      </c>
      <c r="G166" s="10">
        <v>406.69992065429602</v>
      </c>
      <c r="H166" s="21">
        <v>470.62762451171801</v>
      </c>
      <c r="I166" s="10">
        <v>373.99398803710898</v>
      </c>
      <c r="J166" s="21">
        <v>459.71160888671801</v>
      </c>
      <c r="K166" s="10">
        <v>367.56399536132801</v>
      </c>
      <c r="L166" s="10">
        <v>88.539154052734304</v>
      </c>
      <c r="M166" s="10">
        <v>26.559606552123999</v>
      </c>
      <c r="N166" s="3">
        <v>0.58899998664855902</v>
      </c>
      <c r="O166" s="3">
        <v>0.945118308067321</v>
      </c>
      <c r="P166" s="3">
        <v>0.86999547481536799</v>
      </c>
      <c r="Q166" s="3">
        <v>0.8032282754779817</v>
      </c>
      <c r="R166" s="3">
        <v>0.84013748168945301</v>
      </c>
      <c r="S166" s="3">
        <v>0.84394294023513705</v>
      </c>
      <c r="T166" s="3">
        <v>0.844929158687591</v>
      </c>
      <c r="U166">
        <v>22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">
        <v>8.5735702514648402</v>
      </c>
      <c r="AB166" s="1">
        <v>35.147209167480398</v>
      </c>
      <c r="AC166" s="1">
        <v>29.4471015930175</v>
      </c>
      <c r="AD166" s="1">
        <v>68.403999328613196</v>
      </c>
      <c r="AE166" s="1">
        <v>2.5158431529998699</v>
      </c>
      <c r="AF166" s="1">
        <v>2.9962394237518302</v>
      </c>
      <c r="AG166" s="1">
        <v>1.2863682508468599</v>
      </c>
      <c r="AH166" s="1">
        <v>2.2891142368316602</v>
      </c>
      <c r="AI166" s="3">
        <f t="shared" si="10"/>
        <v>5.1425505899538121E-2</v>
      </c>
      <c r="AJ166" s="3">
        <f t="shared" si="11"/>
        <v>0.13034595174529945</v>
      </c>
      <c r="AK166" s="3">
        <f t="shared" si="12"/>
        <v>-0.77381980545452322</v>
      </c>
      <c r="AL166" s="3">
        <f t="shared" si="13"/>
        <v>-0.75355268019520361</v>
      </c>
      <c r="AM166" s="3">
        <f t="shared" si="14"/>
        <v>14.975073542808211</v>
      </c>
    </row>
    <row r="167" spans="1:39" x14ac:dyDescent="0.25">
      <c r="A167" t="str" cm="1">
        <f t="array" ref="A167:D167">_xlfn.TEXTSPLIT(E167,"_")</f>
        <v>Wood</v>
      </c>
      <c r="B167" t="str">
        <v>Point</v>
      </c>
      <c r="C167" t="str">
        <v>45</v>
      </c>
      <c r="D167" t="str">
        <v>Longest</v>
      </c>
      <c r="E167" t="s">
        <v>549</v>
      </c>
      <c r="F167" s="10">
        <v>158.66224670410099</v>
      </c>
      <c r="G167" s="10">
        <v>316.94705200195301</v>
      </c>
      <c r="H167" s="21">
        <v>187.45700073242099</v>
      </c>
      <c r="I167" s="10">
        <v>146.60200500488199</v>
      </c>
      <c r="J167" s="21">
        <v>182.60763549804599</v>
      </c>
      <c r="K167" s="10">
        <v>143.77200317382801</v>
      </c>
      <c r="L167" s="10">
        <v>41.010826110839801</v>
      </c>
      <c r="M167" s="10">
        <v>7.2927551269531197</v>
      </c>
      <c r="N167" s="3">
        <v>0.31000000238418501</v>
      </c>
      <c r="O167" s="3">
        <v>0.86493009328842096</v>
      </c>
      <c r="P167" s="3">
        <v>0.86100888252258301</v>
      </c>
      <c r="Q167" s="3">
        <v>0.79061538109511231</v>
      </c>
      <c r="R167" s="3">
        <v>0.837446808815002</v>
      </c>
      <c r="S167" s="3">
        <v>0.85114598274230902</v>
      </c>
      <c r="T167" s="3">
        <v>0.85335028171539296</v>
      </c>
      <c r="U167">
        <v>23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">
        <v>8.70515632629394</v>
      </c>
      <c r="AB167" s="1">
        <v>34.159530639648402</v>
      </c>
      <c r="AC167" s="1">
        <v>29.4374065399169</v>
      </c>
      <c r="AD167" s="1">
        <v>68.403999328613196</v>
      </c>
      <c r="AE167" s="1">
        <v>2.47063732147216</v>
      </c>
      <c r="AF167" s="1">
        <v>2.9157330989837602</v>
      </c>
      <c r="AG167" s="1">
        <v>1.28871846199035</v>
      </c>
      <c r="AH167" s="1">
        <v>2.2891142368316602</v>
      </c>
      <c r="AI167" s="3">
        <f t="shared" si="10"/>
        <v>0.15092052010710671</v>
      </c>
      <c r="AJ167" s="3">
        <f t="shared" si="11"/>
        <v>0.42385444400056838</v>
      </c>
      <c r="AK167" s="3">
        <f t="shared" si="12"/>
        <v>-0.67489538640640656</v>
      </c>
      <c r="AL167" s="3">
        <f t="shared" si="13"/>
        <v>-0.65197353201604846</v>
      </c>
      <c r="AM167" s="3">
        <f t="shared" si="14"/>
        <v>20.416092673108125</v>
      </c>
    </row>
    <row r="168" spans="1:39" x14ac:dyDescent="0.25">
      <c r="A168" t="str" cm="1">
        <f t="array" ref="A168:D168">_xlfn.TEXTSPLIT(E168,"_")</f>
        <v>Wood</v>
      </c>
      <c r="B168" t="str">
        <v>Point</v>
      </c>
      <c r="C168" t="str">
        <v>Oblique</v>
      </c>
      <c r="D168" t="str">
        <v>Longest</v>
      </c>
      <c r="E168" t="s">
        <v>574</v>
      </c>
      <c r="F168" s="10">
        <v>411.55426025390602</v>
      </c>
      <c r="G168" s="10">
        <v>409.928466796875</v>
      </c>
      <c r="H168" s="21">
        <v>426.83038330078102</v>
      </c>
      <c r="I168" s="10">
        <v>339.5</v>
      </c>
      <c r="J168" s="21">
        <v>416.36398315429602</v>
      </c>
      <c r="K168" s="10">
        <v>333.04098510742102</v>
      </c>
      <c r="L168" s="10">
        <v>75.885520935058594</v>
      </c>
      <c r="M168" s="10">
        <v>23.201644897460898</v>
      </c>
      <c r="N168" s="3">
        <v>0.51300001144409102</v>
      </c>
      <c r="O168" s="3">
        <v>0.91958850622177102</v>
      </c>
      <c r="P168" s="3">
        <v>0.89016574621200495</v>
      </c>
      <c r="Q168" s="3">
        <v>0.79094469342820484</v>
      </c>
      <c r="R168" s="3">
        <v>0.82921350002288796</v>
      </c>
      <c r="S168" s="3">
        <v>0.83629190921783403</v>
      </c>
      <c r="T168" s="3">
        <v>0.83761447668075495</v>
      </c>
      <c r="U168">
        <v>21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">
        <v>8.0458602905273402</v>
      </c>
      <c r="AB168" s="1">
        <v>35.450138092041001</v>
      </c>
      <c r="AC168" s="1">
        <v>28.6321296691894</v>
      </c>
      <c r="AD168" s="1">
        <v>68.403999328613196</v>
      </c>
      <c r="AE168" s="1">
        <v>2.4708392620086599</v>
      </c>
      <c r="AF168" s="1">
        <v>3.0335390567779501</v>
      </c>
      <c r="AG168" s="1">
        <v>1.2598116397857599</v>
      </c>
      <c r="AH168" s="1">
        <v>2.2891142368316602</v>
      </c>
      <c r="AI168" s="3">
        <f t="shared" si="10"/>
        <v>1.1686728494616163E-2</v>
      </c>
      <c r="AJ168" s="3">
        <f t="shared" si="11"/>
        <v>1.5699120404365347E-2</v>
      </c>
      <c r="AK168" s="3">
        <f t="shared" si="12"/>
        <v>-0.74620016322892724</v>
      </c>
      <c r="AL168" s="3">
        <f t="shared" si="13"/>
        <v>-0.72823276691077643</v>
      </c>
      <c r="AM168" s="3">
        <f t="shared" si="14"/>
        <v>15.674755334114183</v>
      </c>
    </row>
    <row r="169" spans="1:39" x14ac:dyDescent="0.25">
      <c r="A169" t="str" cm="1">
        <f t="array" ref="A169:D169">_xlfn.TEXTSPLIT(E169,"_")</f>
        <v>Wood</v>
      </c>
      <c r="B169" t="str">
        <v>Point</v>
      </c>
      <c r="C169" t="str">
        <v>Parallel</v>
      </c>
      <c r="D169" t="str">
        <v>Longest</v>
      </c>
      <c r="E169" t="s">
        <v>532</v>
      </c>
      <c r="F169" s="10">
        <v>166.85923767089801</v>
      </c>
      <c r="G169" s="10">
        <v>165.58786010742099</v>
      </c>
      <c r="H169" s="21">
        <v>187.552810668945</v>
      </c>
      <c r="I169" s="10">
        <v>134.50199890136699</v>
      </c>
      <c r="J169" s="21">
        <v>175.55126953125</v>
      </c>
      <c r="K169" s="10">
        <v>127.44400024414</v>
      </c>
      <c r="L169" s="10">
        <v>85.332786560058594</v>
      </c>
      <c r="M169" s="10">
        <v>28.239048004150298</v>
      </c>
      <c r="N169" s="3">
        <v>0.57499998807907104</v>
      </c>
      <c r="O169" s="3">
        <v>0.95557230710983199</v>
      </c>
      <c r="P169" s="3">
        <v>0.92969000339508001</v>
      </c>
      <c r="Q169" s="3">
        <v>0.80265143420859841</v>
      </c>
      <c r="R169" s="3">
        <v>0.82363355159759499</v>
      </c>
      <c r="S169" s="3">
        <v>0.83591294288635198</v>
      </c>
      <c r="T169" s="3">
        <v>0.83811229467391901</v>
      </c>
      <c r="U169">
        <v>27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">
        <v>12.918677330016999</v>
      </c>
      <c r="AB169" s="1">
        <v>40.373462677001903</v>
      </c>
      <c r="AC169" s="1">
        <v>33.628078460693303</v>
      </c>
      <c r="AD169" s="1">
        <v>68.403999328613196</v>
      </c>
      <c r="AE169" s="1">
        <v>3.03536033630371</v>
      </c>
      <c r="AF169" s="1">
        <v>3.2556297779083199</v>
      </c>
      <c r="AG169" s="1">
        <v>1.3378489017486499</v>
      </c>
      <c r="AH169" s="1">
        <v>2.2891142368316602</v>
      </c>
      <c r="AI169" s="3">
        <f t="shared" si="10"/>
        <v>5.209200270647029E-2</v>
      </c>
      <c r="AJ169" s="3">
        <f t="shared" si="11"/>
        <v>6.0169926813266945E-2</v>
      </c>
      <c r="AK169" s="3">
        <f t="shared" si="12"/>
        <v>-0.37915074305550117</v>
      </c>
      <c r="AL169" s="3">
        <f t="shared" si="13"/>
        <v>-0.36020307105884447</v>
      </c>
      <c r="AM169" s="3">
        <f t="shared" si="14"/>
        <v>4.194813187680122</v>
      </c>
    </row>
    <row r="170" spans="1:39" x14ac:dyDescent="0.25">
      <c r="A170" t="str" cm="1">
        <f t="array" ref="A170:D170">_xlfn.TEXTSPLIT(E170,"_")</f>
        <v>Cottage</v>
      </c>
      <c r="B170" t="str">
        <v>Plane</v>
      </c>
      <c r="C170" t="str">
        <v>15</v>
      </c>
      <c r="D170" t="str">
        <v>Standard</v>
      </c>
      <c r="E170" t="s">
        <v>469</v>
      </c>
      <c r="F170" s="10">
        <v>104.71965026855401</v>
      </c>
      <c r="G170" s="10">
        <v>57.801029205322202</v>
      </c>
      <c r="H170" s="21">
        <v>114.51755523681599</v>
      </c>
      <c r="I170" s="10">
        <v>75.903999328613196</v>
      </c>
      <c r="J170" s="21">
        <v>104.781524658203</v>
      </c>
      <c r="K170" s="10">
        <v>69.079002380371094</v>
      </c>
      <c r="L170" s="10">
        <v>103.564331054687</v>
      </c>
      <c r="M170" s="10">
        <v>69.049644470214801</v>
      </c>
      <c r="N170" s="3">
        <v>0.85900002717971802</v>
      </c>
      <c r="O170" s="3">
        <v>0.78959614038467396</v>
      </c>
      <c r="P170" s="3">
        <v>0.84765243530273404</v>
      </c>
      <c r="Q170" s="3">
        <v>0.83457319499944693</v>
      </c>
      <c r="R170" s="3">
        <v>0.80561017990112305</v>
      </c>
      <c r="S170" s="3">
        <v>0.82493859529495195</v>
      </c>
      <c r="T170" s="3">
        <v>0.82568019628524703</v>
      </c>
      <c r="U170">
        <v>20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">
        <v>14.5286855697631</v>
      </c>
      <c r="AB170" s="1">
        <v>19.482793807983398</v>
      </c>
      <c r="AC170" s="1">
        <v>55.089153289794901</v>
      </c>
      <c r="AD170" s="1">
        <v>65.592300415039006</v>
      </c>
      <c r="AE170" s="1">
        <v>1.71337974071502</v>
      </c>
      <c r="AF170" s="1">
        <v>1.84378409385681</v>
      </c>
      <c r="AG170" s="1">
        <v>1.8481920957565301</v>
      </c>
      <c r="AH170" s="1">
        <v>2.14588403701782</v>
      </c>
      <c r="AI170" s="3">
        <f t="shared" si="10"/>
        <v>5.9085748940446777E-4</v>
      </c>
      <c r="AJ170" s="3">
        <f t="shared" si="11"/>
        <v>0.81279686709375976</v>
      </c>
      <c r="AK170" s="3">
        <f t="shared" si="12"/>
        <v>0</v>
      </c>
      <c r="AL170" s="3">
        <f t="shared" si="13"/>
        <v>0</v>
      </c>
      <c r="AM170" s="3">
        <f t="shared" si="14"/>
        <v>1.0176278040655378</v>
      </c>
    </row>
    <row r="171" spans="1:39" x14ac:dyDescent="0.25">
      <c r="A171" t="str" cm="1">
        <f t="array" ref="A171:D171">_xlfn.TEXTSPLIT(E171,"_")</f>
        <v>Cottage</v>
      </c>
      <c r="B171" t="str">
        <v>Plane</v>
      </c>
      <c r="C171" t="str">
        <v>45</v>
      </c>
      <c r="D171" t="str">
        <v>Standard</v>
      </c>
      <c r="E171" t="s">
        <v>473</v>
      </c>
      <c r="F171" s="10">
        <v>99.805358886718693</v>
      </c>
      <c r="G171" s="10">
        <v>58.084556579589801</v>
      </c>
      <c r="H171" s="21">
        <v>105.178016662597</v>
      </c>
      <c r="I171" s="10">
        <v>67.285003662109304</v>
      </c>
      <c r="J171" s="21">
        <v>98.215164184570298</v>
      </c>
      <c r="K171" s="10">
        <v>62.834999084472599</v>
      </c>
      <c r="L171" s="10">
        <v>97.869132995605398</v>
      </c>
      <c r="M171" s="10">
        <v>47.045928955078097</v>
      </c>
      <c r="N171" s="3">
        <v>0.85199999809265103</v>
      </c>
      <c r="O171" s="3">
        <v>0.76541733741760198</v>
      </c>
      <c r="P171" s="3">
        <v>0.78735482692718495</v>
      </c>
      <c r="Q171" s="3">
        <v>0.80733753197173219</v>
      </c>
      <c r="R171" s="3">
        <v>0.76268815994262695</v>
      </c>
      <c r="S171" s="3">
        <v>0.78593510389328003</v>
      </c>
      <c r="T171" s="3">
        <v>0.78761297464370705</v>
      </c>
      <c r="U171">
        <v>21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">
        <v>16.428665161132798</v>
      </c>
      <c r="AB171" s="1">
        <v>19.845235824584901</v>
      </c>
      <c r="AC171" s="1">
        <v>55.801097869872997</v>
      </c>
      <c r="AD171" s="1">
        <v>65.592300415039006</v>
      </c>
      <c r="AE171" s="1">
        <v>1.9116791486740099</v>
      </c>
      <c r="AF171" s="1">
        <v>1.8774881362914999</v>
      </c>
      <c r="AG171" s="1">
        <v>1.8492023944854701</v>
      </c>
      <c r="AH171" s="1">
        <v>2.14588403701782</v>
      </c>
      <c r="AI171" s="3">
        <f t="shared" si="10"/>
        <v>1.5932959110475233E-2</v>
      </c>
      <c r="AJ171" s="3">
        <f t="shared" si="11"/>
        <v>0.69089978417915476</v>
      </c>
      <c r="AK171" s="3">
        <f t="shared" si="12"/>
        <v>0</v>
      </c>
      <c r="AL171" s="3">
        <f t="shared" si="13"/>
        <v>0</v>
      </c>
      <c r="AM171" s="3">
        <f t="shared" si="14"/>
        <v>1.0073551781556975</v>
      </c>
    </row>
    <row r="172" spans="1:39" x14ac:dyDescent="0.25">
      <c r="A172" t="str" cm="1">
        <f t="array" ref="A172:D172">_xlfn.TEXTSPLIT(E172,"_")</f>
        <v>Cottage</v>
      </c>
      <c r="B172" t="str">
        <v>Plane</v>
      </c>
      <c r="C172" t="str">
        <v>Oblique</v>
      </c>
      <c r="D172" t="str">
        <v>Standard</v>
      </c>
      <c r="E172" t="s">
        <v>464</v>
      </c>
      <c r="F172" s="10">
        <v>97.026687622070298</v>
      </c>
      <c r="G172" s="10">
        <v>61.036190032958899</v>
      </c>
      <c r="H172" s="21">
        <v>100.99826812744099</v>
      </c>
      <c r="I172" s="10">
        <v>63.887001037597599</v>
      </c>
      <c r="J172" s="21">
        <v>97.374679565429602</v>
      </c>
      <c r="K172" s="10">
        <v>61.562000274658203</v>
      </c>
      <c r="L172" s="10">
        <v>91.476264953613196</v>
      </c>
      <c r="M172" s="10">
        <v>35.525485992431598</v>
      </c>
      <c r="N172" s="3">
        <v>0.89800000190734797</v>
      </c>
      <c r="O172" s="3">
        <v>0.79390794038772505</v>
      </c>
      <c r="P172" s="3">
        <v>0.83815765380859297</v>
      </c>
      <c r="Q172" s="3">
        <v>0.77272142462176385</v>
      </c>
      <c r="R172" s="3">
        <v>0.78699040412902799</v>
      </c>
      <c r="S172" s="3">
        <v>0.80749362707137995</v>
      </c>
      <c r="T172" s="3">
        <v>0.80970966815948398</v>
      </c>
      <c r="U172">
        <v>20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">
        <v>14.601660728454499</v>
      </c>
      <c r="AB172" s="1">
        <v>19.769050598144499</v>
      </c>
      <c r="AC172" s="1">
        <v>55.3316650390625</v>
      </c>
      <c r="AD172" s="1">
        <v>65.592300415039006</v>
      </c>
      <c r="AE172" s="1">
        <v>1.7206777334213199</v>
      </c>
      <c r="AF172" s="1">
        <v>1.8721837997436499</v>
      </c>
      <c r="AG172" s="1">
        <v>1.8512649536132799</v>
      </c>
      <c r="AH172" s="1">
        <v>2.14588403701782</v>
      </c>
      <c r="AI172" s="3">
        <f t="shared" si="10"/>
        <v>3.5865590373936203E-3</v>
      </c>
      <c r="AJ172" s="3">
        <f t="shared" si="11"/>
        <v>0.59535972859459774</v>
      </c>
      <c r="AK172" s="3">
        <f t="shared" si="12"/>
        <v>0</v>
      </c>
      <c r="AL172" s="3">
        <f t="shared" si="13"/>
        <v>0</v>
      </c>
      <c r="AM172" s="3">
        <f t="shared" si="14"/>
        <v>1.1660333264145359</v>
      </c>
    </row>
    <row r="173" spans="1:39" x14ac:dyDescent="0.25">
      <c r="A173" t="str" cm="1">
        <f t="array" ref="A173:D173">_xlfn.TEXTSPLIT(E173,"_")</f>
        <v>Cottage</v>
      </c>
      <c r="B173" t="str">
        <v>Plane</v>
      </c>
      <c r="C173" t="str">
        <v>Parallel</v>
      </c>
      <c r="D173" t="str">
        <v>Standard</v>
      </c>
      <c r="E173" t="s">
        <v>465</v>
      </c>
      <c r="F173" s="10">
        <v>84.461074829101506</v>
      </c>
      <c r="G173" s="10">
        <v>51.353343963622997</v>
      </c>
      <c r="H173" s="21">
        <v>97.578689575195298</v>
      </c>
      <c r="I173" s="10">
        <v>65.170997619628906</v>
      </c>
      <c r="J173" s="21">
        <v>83.565628051757798</v>
      </c>
      <c r="K173" s="10">
        <v>55.911998748779297</v>
      </c>
      <c r="L173" s="10">
        <v>88.075538635253906</v>
      </c>
      <c r="M173" s="10">
        <v>66.099998474121094</v>
      </c>
      <c r="N173" s="3">
        <v>0.787999987602233</v>
      </c>
      <c r="O173" s="3">
        <v>0.70493328571319502</v>
      </c>
      <c r="P173" s="3">
        <v>0.77094537019729603</v>
      </c>
      <c r="Q173" s="3">
        <v>0.80653034036614712</v>
      </c>
      <c r="R173" s="3">
        <v>0.80508297681808405</v>
      </c>
      <c r="S173" s="3">
        <v>0.81443113088607699</v>
      </c>
      <c r="T173" s="3">
        <v>0.81538087129592896</v>
      </c>
      <c r="U173">
        <v>21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">
        <v>10.2953672409057</v>
      </c>
      <c r="AB173" s="1">
        <v>19.693336486816399</v>
      </c>
      <c r="AC173" s="1">
        <v>56.288825988769503</v>
      </c>
      <c r="AD173" s="1">
        <v>65.592300415039006</v>
      </c>
      <c r="AE173" s="1">
        <v>1.18939697742462</v>
      </c>
      <c r="AF173" s="1">
        <v>1.8658862113952599</v>
      </c>
      <c r="AG173" s="1">
        <v>1.8527631759643499</v>
      </c>
      <c r="AH173" s="1">
        <v>2.14588403701782</v>
      </c>
      <c r="AI173" s="3">
        <f t="shared" si="10"/>
        <v>1.0601887072305839E-2</v>
      </c>
      <c r="AJ173" s="3">
        <f t="shared" si="11"/>
        <v>0.62726750785602026</v>
      </c>
      <c r="AK173" s="3">
        <f t="shared" si="12"/>
        <v>0</v>
      </c>
      <c r="AL173" s="3">
        <f t="shared" si="13"/>
        <v>0</v>
      </c>
      <c r="AM173" s="3">
        <f t="shared" si="14"/>
        <v>0.93177139655666141</v>
      </c>
    </row>
    <row r="174" spans="1:39" x14ac:dyDescent="0.25">
      <c r="A174" t="str" cm="1">
        <f t="array" ref="A174:D174">_xlfn.TEXTSPLIT(E174,"_")</f>
        <v>CottageWalls</v>
      </c>
      <c r="B174" t="str">
        <v>Plane</v>
      </c>
      <c r="C174" t="str">
        <v>15</v>
      </c>
      <c r="D174" t="str">
        <v>Standard</v>
      </c>
      <c r="E174" t="s">
        <v>478</v>
      </c>
      <c r="F174" s="10">
        <v>144.306381225585</v>
      </c>
      <c r="G174" s="10">
        <v>47.994434356689403</v>
      </c>
      <c r="H174" s="21">
        <v>142.93597412109301</v>
      </c>
      <c r="I174" s="10">
        <v>91.023002624511705</v>
      </c>
      <c r="J174" s="21">
        <v>142.93597412109301</v>
      </c>
      <c r="K174" s="10">
        <v>91.023002624511705</v>
      </c>
      <c r="L174" s="10">
        <v>139.20942687988199</v>
      </c>
      <c r="M174" s="10">
        <v>142.93597412109301</v>
      </c>
      <c r="N174" s="3">
        <v>1</v>
      </c>
      <c r="O174" s="3">
        <v>0.717426776885986</v>
      </c>
      <c r="P174" s="3">
        <v>0.83180826902389504</v>
      </c>
      <c r="Q174" s="3">
        <v>0.78113018530255163</v>
      </c>
      <c r="R174" s="3">
        <v>0.73202109336853005</v>
      </c>
      <c r="S174" s="3">
        <v>0.76071095466613703</v>
      </c>
      <c r="T174" s="3">
        <v>0.76351237297058105</v>
      </c>
      <c r="U174">
        <v>25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">
        <v>17.320642471313398</v>
      </c>
      <c r="AB174" s="1">
        <v>28.60009765625</v>
      </c>
      <c r="AC174" s="1">
        <v>56.203132629394503</v>
      </c>
      <c r="AD174" s="1">
        <v>69.254341125488196</v>
      </c>
      <c r="AE174" s="1">
        <v>1.94547438621521</v>
      </c>
      <c r="AF174" s="1">
        <v>2.4572873115539502</v>
      </c>
      <c r="AG174" s="1">
        <v>1.8490744829177801</v>
      </c>
      <c r="AH174" s="1">
        <v>2.1939425468444802</v>
      </c>
      <c r="AI174" s="3">
        <f t="shared" si="10"/>
        <v>9.4965107769539175E-3</v>
      </c>
      <c r="AJ174" s="3">
        <f t="shared" si="11"/>
        <v>1.9781781166292833</v>
      </c>
      <c r="AK174" s="3">
        <f t="shared" si="12"/>
        <v>0</v>
      </c>
      <c r="AL174" s="3">
        <f t="shared" si="13"/>
        <v>0</v>
      </c>
      <c r="AM174" s="3">
        <f t="shared" si="14"/>
        <v>1.0260714439743066</v>
      </c>
    </row>
    <row r="175" spans="1:39" x14ac:dyDescent="0.25">
      <c r="A175" t="str" cm="1">
        <f t="array" ref="A175:D175">_xlfn.TEXTSPLIT(E175,"_")</f>
        <v>CottageWalls</v>
      </c>
      <c r="B175" t="str">
        <v>Plane</v>
      </c>
      <c r="C175" t="str">
        <v>45</v>
      </c>
      <c r="D175" t="str">
        <v>Standard</v>
      </c>
      <c r="E175" t="s">
        <v>482</v>
      </c>
      <c r="F175" s="10">
        <v>146.29139709472599</v>
      </c>
      <c r="G175" s="10">
        <v>51.036449432372997</v>
      </c>
      <c r="H175" s="21">
        <v>148.65092468261699</v>
      </c>
      <c r="I175" s="10">
        <v>91.216003417968693</v>
      </c>
      <c r="J175" s="21">
        <v>148.65092468261699</v>
      </c>
      <c r="K175" s="10">
        <v>91.216003417968693</v>
      </c>
      <c r="L175" s="10">
        <v>137.76045227050699</v>
      </c>
      <c r="M175" s="10">
        <v>148.65092468261699</v>
      </c>
      <c r="N175" s="3">
        <v>1</v>
      </c>
      <c r="O175" s="3">
        <v>0.73910826444625799</v>
      </c>
      <c r="P175" s="3">
        <v>0.870508313179016</v>
      </c>
      <c r="Q175" s="3">
        <v>0.77406497600944824</v>
      </c>
      <c r="R175" s="3">
        <v>0.72347497940063399</v>
      </c>
      <c r="S175" s="3">
        <v>0.75102531909942605</v>
      </c>
      <c r="T175" s="3">
        <v>0.75444817543029696</v>
      </c>
      <c r="U175">
        <v>27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">
        <v>20.2038249969482</v>
      </c>
      <c r="AB175" s="1">
        <v>28.561376571655199</v>
      </c>
      <c r="AC175" s="1">
        <v>56.999176025390597</v>
      </c>
      <c r="AD175" s="1">
        <v>69.254341125488196</v>
      </c>
      <c r="AE175" s="1">
        <v>2.2518734931945801</v>
      </c>
      <c r="AF175" s="1">
        <v>2.42518877983093</v>
      </c>
      <c r="AG175" s="1">
        <v>1.8447779417037899</v>
      </c>
      <c r="AH175" s="1">
        <v>2.1939425468444802</v>
      </c>
      <c r="AI175" s="3">
        <f t="shared" si="10"/>
        <v>1.6128956553495506E-2</v>
      </c>
      <c r="AJ175" s="3">
        <f t="shared" si="11"/>
        <v>1.912642363172036</v>
      </c>
      <c r="AK175" s="3">
        <f t="shared" si="12"/>
        <v>0</v>
      </c>
      <c r="AL175" s="3">
        <f t="shared" si="13"/>
        <v>0</v>
      </c>
      <c r="AM175" s="3">
        <f t="shared" si="14"/>
        <v>1.0732620562930377</v>
      </c>
    </row>
    <row r="176" spans="1:39" x14ac:dyDescent="0.25">
      <c r="A176" t="str" cm="1">
        <f t="array" ref="A176:D176">_xlfn.TEXTSPLIT(E176,"_")</f>
        <v>CottageWalls</v>
      </c>
      <c r="B176" t="str">
        <v>Plane</v>
      </c>
      <c r="C176" t="str">
        <v>Oblique</v>
      </c>
      <c r="D176" t="str">
        <v>Standard</v>
      </c>
      <c r="E176" t="s">
        <v>484</v>
      </c>
      <c r="F176" s="10">
        <v>126.15102386474599</v>
      </c>
      <c r="G176" s="10">
        <v>44.545665740966797</v>
      </c>
      <c r="H176" s="21">
        <v>125.633506774902</v>
      </c>
      <c r="I176" s="10">
        <v>78.492996215820298</v>
      </c>
      <c r="J176" s="21">
        <v>125.633506774902</v>
      </c>
      <c r="K176" s="10">
        <v>78.492996215820298</v>
      </c>
      <c r="L176" s="10">
        <v>125.60108184814401</v>
      </c>
      <c r="M176" s="10">
        <v>125.633506774902</v>
      </c>
      <c r="N176" s="3">
        <v>1</v>
      </c>
      <c r="O176" s="3">
        <v>0.68289649486541704</v>
      </c>
      <c r="P176" s="3">
        <v>0.851210057735443</v>
      </c>
      <c r="Q176" s="3">
        <v>0.76295373183016424</v>
      </c>
      <c r="R176" s="3">
        <v>0.73588639497756902</v>
      </c>
      <c r="S176" s="3">
        <v>0.75910955667495705</v>
      </c>
      <c r="T176" s="3">
        <v>0.76228505373001099</v>
      </c>
      <c r="U176">
        <v>26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">
        <v>17.139541625976499</v>
      </c>
      <c r="AB176" s="1">
        <v>28.952491760253899</v>
      </c>
      <c r="AC176" s="1">
        <v>56.495063781738203</v>
      </c>
      <c r="AD176" s="1">
        <v>69.254341125488196</v>
      </c>
      <c r="AE176" s="1">
        <v>1.9426739215850799</v>
      </c>
      <c r="AF176" s="1">
        <v>2.49859118461608</v>
      </c>
      <c r="AG176" s="1">
        <v>1.8540813922882</v>
      </c>
      <c r="AH176" s="1">
        <v>2.1939425468444802</v>
      </c>
      <c r="AI176" s="3">
        <f t="shared" si="10"/>
        <v>4.1023613918413568E-3</v>
      </c>
      <c r="AJ176" s="3">
        <f t="shared" si="11"/>
        <v>1.8203306581040068</v>
      </c>
      <c r="AK176" s="3">
        <f t="shared" si="12"/>
        <v>0</v>
      </c>
      <c r="AL176" s="3">
        <f t="shared" si="13"/>
        <v>0</v>
      </c>
      <c r="AM176" s="3">
        <f t="shared" si="14"/>
        <v>1.0002580913928965</v>
      </c>
    </row>
    <row r="177" spans="1:39" x14ac:dyDescent="0.25">
      <c r="A177" t="str" cm="1">
        <f t="array" ref="A177:D177">_xlfn.TEXTSPLIT(E177,"_")</f>
        <v>CottageWalls</v>
      </c>
      <c r="B177" t="str">
        <v>Plane</v>
      </c>
      <c r="C177" t="str">
        <v>Parallel</v>
      </c>
      <c r="D177" t="str">
        <v>Standard</v>
      </c>
      <c r="E177" t="s">
        <v>475</v>
      </c>
      <c r="F177" s="10">
        <v>106.260200500488</v>
      </c>
      <c r="G177" s="10">
        <v>39.8382568359375</v>
      </c>
      <c r="H177" s="21">
        <v>105.046165466308</v>
      </c>
      <c r="I177" s="10">
        <v>69.596000671386705</v>
      </c>
      <c r="J177" s="21">
        <v>105.046165466308</v>
      </c>
      <c r="K177" s="10">
        <v>69.596000671386705</v>
      </c>
      <c r="L177" s="10">
        <v>118.20101928710901</v>
      </c>
      <c r="M177" s="10">
        <v>105.046165466308</v>
      </c>
      <c r="N177" s="3">
        <v>1</v>
      </c>
      <c r="O177" s="3">
        <v>0.61309391260147095</v>
      </c>
      <c r="P177" s="3">
        <v>0.65422165393829301</v>
      </c>
      <c r="Q177" s="3">
        <v>0.67583862271795536</v>
      </c>
      <c r="R177" s="3">
        <v>0.68398660421371404</v>
      </c>
      <c r="S177" s="3">
        <v>0.70795613527297896</v>
      </c>
      <c r="T177" s="3">
        <v>0.70852500200271595</v>
      </c>
      <c r="U177">
        <v>21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">
        <v>10.9961700439453</v>
      </c>
      <c r="AB177" s="1">
        <v>28.488822937011701</v>
      </c>
      <c r="AC177" s="1">
        <v>56.550243377685497</v>
      </c>
      <c r="AD177" s="1">
        <v>69.254341125488196</v>
      </c>
      <c r="AE177" s="1">
        <v>1.2646954059600799</v>
      </c>
      <c r="AF177" s="1">
        <v>2.4337887763977002</v>
      </c>
      <c r="AG177" s="1">
        <v>1.84305608272552</v>
      </c>
      <c r="AH177" s="1">
        <v>2.1939425468444802</v>
      </c>
      <c r="AI177" s="3">
        <f t="shared" si="10"/>
        <v>1.1425115221521013E-2</v>
      </c>
      <c r="AJ177" s="3">
        <f t="shared" si="11"/>
        <v>1.636816311991528</v>
      </c>
      <c r="AK177" s="3">
        <f t="shared" si="12"/>
        <v>0</v>
      </c>
      <c r="AL177" s="3">
        <f t="shared" si="13"/>
        <v>0</v>
      </c>
      <c r="AM177" s="3">
        <f t="shared" si="14"/>
        <v>0.87477073758565482</v>
      </c>
    </row>
    <row r="178" spans="1:39" x14ac:dyDescent="0.25">
      <c r="A178" t="str" cm="1">
        <f t="array" ref="A178:D178">_xlfn.TEXTSPLIT(E178,"_")</f>
        <v>Crowd</v>
      </c>
      <c r="B178" t="str">
        <v>Plane</v>
      </c>
      <c r="C178" t="str">
        <v>15</v>
      </c>
      <c r="D178" t="str">
        <v>Standard</v>
      </c>
      <c r="E178" t="s">
        <v>488</v>
      </c>
      <c r="F178" s="10">
        <v>111.27603149414</v>
      </c>
      <c r="G178" s="10">
        <v>44.258083343505803</v>
      </c>
      <c r="H178" s="21">
        <v>110.76999664306599</v>
      </c>
      <c r="I178" s="10">
        <v>66.719001770019503</v>
      </c>
      <c r="J178" s="21">
        <v>110.76999664306599</v>
      </c>
      <c r="K178" s="10">
        <v>66.719001770019503</v>
      </c>
      <c r="L178" s="10">
        <v>134.687728881835</v>
      </c>
      <c r="M178" s="10">
        <v>110.76999664306599</v>
      </c>
      <c r="N178" s="3">
        <v>1</v>
      </c>
      <c r="O178" s="3">
        <v>0.567693591117858</v>
      </c>
      <c r="P178" s="3">
        <v>0.594848573207855</v>
      </c>
      <c r="Q178" s="3">
        <v>0.45116886864953443</v>
      </c>
      <c r="R178" s="3">
        <v>0.407512426376342</v>
      </c>
      <c r="S178" s="3">
        <v>0.52524298429489102</v>
      </c>
      <c r="T178" s="3">
        <v>0.56223827600479104</v>
      </c>
      <c r="U178">
        <v>25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">
        <v>188.27418518066401</v>
      </c>
      <c r="AB178" s="1">
        <v>362.32989501953102</v>
      </c>
      <c r="AC178" s="1">
        <v>48.8028755187988</v>
      </c>
      <c r="AD178" s="1">
        <v>89.022987365722599</v>
      </c>
      <c r="AE178" s="1">
        <v>20.229204177856399</v>
      </c>
      <c r="AF178" s="1">
        <v>17.660789489746001</v>
      </c>
      <c r="AG178" s="1">
        <v>1.4770972728729199</v>
      </c>
      <c r="AH178" s="1">
        <v>2.6513521671295099</v>
      </c>
      <c r="AI178" s="3">
        <f t="shared" si="10"/>
        <v>4.5475637860131124E-3</v>
      </c>
      <c r="AJ178" s="3">
        <f t="shared" si="11"/>
        <v>1.5028195591601414</v>
      </c>
      <c r="AK178" s="3">
        <f t="shared" si="12"/>
        <v>0</v>
      </c>
      <c r="AL178" s="3">
        <f t="shared" si="13"/>
        <v>0</v>
      </c>
      <c r="AM178" s="3">
        <f t="shared" si="14"/>
        <v>0.78407752131798758</v>
      </c>
    </row>
    <row r="179" spans="1:39" x14ac:dyDescent="0.25">
      <c r="A179" t="str" cm="1">
        <f t="array" ref="A179:D179">_xlfn.TEXTSPLIT(E179,"_")</f>
        <v>Crowd</v>
      </c>
      <c r="B179" t="str">
        <v>Plane</v>
      </c>
      <c r="C179" t="str">
        <v>45</v>
      </c>
      <c r="D179" t="str">
        <v>Standard</v>
      </c>
      <c r="E179" t="s">
        <v>491</v>
      </c>
      <c r="F179" s="10">
        <v>110.29620361328099</v>
      </c>
      <c r="G179" s="10">
        <v>46.655551910400298</v>
      </c>
      <c r="H179" s="21">
        <v>117.491065979003</v>
      </c>
      <c r="I179" s="10">
        <v>70.905998229980398</v>
      </c>
      <c r="J179" s="21">
        <v>117.491065979003</v>
      </c>
      <c r="K179" s="10">
        <v>70.905998229980398</v>
      </c>
      <c r="L179" s="10">
        <v>134.60067749023401</v>
      </c>
      <c r="M179" s="10">
        <v>117.491065979003</v>
      </c>
      <c r="N179" s="3">
        <v>1</v>
      </c>
      <c r="O179" s="3">
        <v>0.515977382659912</v>
      </c>
      <c r="P179" s="3">
        <v>0.52772247791290205</v>
      </c>
      <c r="Q179" s="3">
        <v>0.42177776174465487</v>
      </c>
      <c r="R179" s="3">
        <v>0.39815661311149497</v>
      </c>
      <c r="S179" s="3">
        <v>0.53503811359405495</v>
      </c>
      <c r="T179" s="3">
        <v>0.57350790500640803</v>
      </c>
      <c r="U179">
        <v>25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">
        <v>190.191650390625</v>
      </c>
      <c r="AB179" s="1">
        <v>362.264404296875</v>
      </c>
      <c r="AC179" s="1">
        <v>48.752941131591797</v>
      </c>
      <c r="AD179" s="1">
        <v>89.022987365722599</v>
      </c>
      <c r="AE179" s="1">
        <v>20.424236297607401</v>
      </c>
      <c r="AF179" s="1">
        <v>17.7366638183593</v>
      </c>
      <c r="AG179" s="1">
        <v>1.47520363330841</v>
      </c>
      <c r="AH179" s="1">
        <v>2.6513521671295099</v>
      </c>
      <c r="AI179" s="3">
        <f t="shared" si="10"/>
        <v>6.523218506185878E-2</v>
      </c>
      <c r="AJ179" s="3">
        <f t="shared" si="11"/>
        <v>1.5182654832727909</v>
      </c>
      <c r="AK179" s="3">
        <f t="shared" si="12"/>
        <v>0</v>
      </c>
      <c r="AL179" s="3">
        <f t="shared" si="13"/>
        <v>0</v>
      </c>
      <c r="AM179" s="3">
        <f t="shared" si="14"/>
        <v>0.8543752125434908</v>
      </c>
    </row>
    <row r="180" spans="1:39" x14ac:dyDescent="0.25">
      <c r="A180" t="str" cm="1">
        <f t="array" ref="A180:D180">_xlfn.TEXTSPLIT(E180,"_")</f>
        <v>Crowd</v>
      </c>
      <c r="B180" t="str">
        <v>Plane</v>
      </c>
      <c r="C180" t="str">
        <v>Oblique</v>
      </c>
      <c r="D180" t="str">
        <v>Standard</v>
      </c>
      <c r="E180" t="s">
        <v>493</v>
      </c>
      <c r="F180" s="10">
        <v>111.74550628662099</v>
      </c>
      <c r="G180" s="10">
        <v>58.700416564941399</v>
      </c>
      <c r="H180" s="21">
        <v>111.205390930175</v>
      </c>
      <c r="I180" s="10">
        <v>64.262001037597599</v>
      </c>
      <c r="J180" s="21">
        <v>111.15298461914</v>
      </c>
      <c r="K180" s="10">
        <v>64.233001708984304</v>
      </c>
      <c r="L180" s="10">
        <v>102.41542816162099</v>
      </c>
      <c r="M180" s="10">
        <v>17.466667175292901</v>
      </c>
      <c r="N180" s="3">
        <v>0.99699997901916504</v>
      </c>
      <c r="O180" s="3">
        <v>0.50364905595779397</v>
      </c>
      <c r="P180" s="3">
        <v>0.60755318403243996</v>
      </c>
      <c r="Q180" s="3">
        <v>0.58650453790313029</v>
      </c>
      <c r="R180" s="3">
        <v>0.50500321388244596</v>
      </c>
      <c r="S180" s="3">
        <v>0.57486039400100697</v>
      </c>
      <c r="T180" s="3">
        <v>0.623479723930358</v>
      </c>
      <c r="U180">
        <v>25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">
        <v>192.22172546386699</v>
      </c>
      <c r="AB180" s="1">
        <v>367.220611572265</v>
      </c>
      <c r="AC180" s="1">
        <v>48.199409484863203</v>
      </c>
      <c r="AD180" s="1">
        <v>89.022987365722599</v>
      </c>
      <c r="AE180" s="1">
        <v>20.735639572143501</v>
      </c>
      <c r="AF180" s="1">
        <v>18.063522338867099</v>
      </c>
      <c r="AG180" s="1">
        <v>1.4650583267211901</v>
      </c>
      <c r="AH180" s="1">
        <v>2.6513521671295099</v>
      </c>
      <c r="AI180" s="3">
        <f t="shared" si="10"/>
        <v>5.3024205372626757E-3</v>
      </c>
      <c r="AJ180" s="3">
        <f t="shared" si="11"/>
        <v>0.89356381306373378</v>
      </c>
      <c r="AK180" s="3">
        <f t="shared" si="12"/>
        <v>0</v>
      </c>
      <c r="AL180" s="3">
        <f t="shared" si="13"/>
        <v>0</v>
      </c>
      <c r="AM180" s="3">
        <f t="shared" si="14"/>
        <v>1.500241767352076</v>
      </c>
    </row>
    <row r="181" spans="1:39" x14ac:dyDescent="0.25">
      <c r="A181" t="str" cm="1">
        <f t="array" ref="A181:D181">_xlfn.TEXTSPLIT(E181,"_")</f>
        <v>Crowd</v>
      </c>
      <c r="B181" t="str">
        <v>Plane</v>
      </c>
      <c r="C181" t="str">
        <v>Parallel</v>
      </c>
      <c r="D181" t="str">
        <v>Standard</v>
      </c>
      <c r="E181" t="s">
        <v>486</v>
      </c>
      <c r="F181" s="10">
        <v>99.032890319824205</v>
      </c>
      <c r="G181" s="10">
        <v>44.719448089599602</v>
      </c>
      <c r="H181" s="21">
        <v>97.000801086425696</v>
      </c>
      <c r="I181" s="10">
        <v>58.208000183105398</v>
      </c>
      <c r="J181" s="21">
        <v>97.000801086425696</v>
      </c>
      <c r="K181" s="10">
        <v>58.208000183105398</v>
      </c>
      <c r="L181" s="10">
        <v>114.463981628417</v>
      </c>
      <c r="M181" s="10">
        <v>97.000801086425696</v>
      </c>
      <c r="N181" s="3">
        <v>1</v>
      </c>
      <c r="O181" s="3">
        <v>0.52114164829254095</v>
      </c>
      <c r="P181" s="3">
        <v>0.52570378780364901</v>
      </c>
      <c r="Q181" s="3">
        <v>0.40053249149411857</v>
      </c>
      <c r="R181" s="3">
        <v>0.36358460783958402</v>
      </c>
      <c r="S181" s="3">
        <v>0.48810276389121998</v>
      </c>
      <c r="T181" s="3">
        <v>0.52698373794555597</v>
      </c>
      <c r="U181">
        <v>26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">
        <v>192.08729553222599</v>
      </c>
      <c r="AB181" s="1">
        <v>362.18264770507801</v>
      </c>
      <c r="AC181" s="1">
        <v>48.810165405273402</v>
      </c>
      <c r="AD181" s="1">
        <v>89.022987365722599</v>
      </c>
      <c r="AE181" s="1">
        <v>20.374668121337798</v>
      </c>
      <c r="AF181" s="1">
        <v>17.718255996704102</v>
      </c>
      <c r="AG181" s="1">
        <v>1.4759947061538601</v>
      </c>
      <c r="AH181" s="1">
        <v>2.6513521671295099</v>
      </c>
      <c r="AI181" s="3">
        <f t="shared" si="10"/>
        <v>2.0519336826744408E-2</v>
      </c>
      <c r="AJ181" s="3">
        <f t="shared" si="11"/>
        <v>1.1690965615692641</v>
      </c>
      <c r="AK181" s="3">
        <f t="shared" si="12"/>
        <v>0</v>
      </c>
      <c r="AL181" s="3">
        <f t="shared" si="13"/>
        <v>0</v>
      </c>
      <c r="AM181" s="3">
        <f t="shared" si="14"/>
        <v>0.81996869771795</v>
      </c>
    </row>
    <row r="182" spans="1:39" x14ac:dyDescent="0.25">
      <c r="A182" t="str" cm="1">
        <f t="array" ref="A182:D182">_xlfn.TEXTSPLIT(E182,"_")</f>
        <v>Random100</v>
      </c>
      <c r="B182" t="str">
        <v>Plane</v>
      </c>
      <c r="C182" t="str">
        <v>15</v>
      </c>
      <c r="D182" t="str">
        <v>Standard</v>
      </c>
      <c r="E182" t="s">
        <v>496</v>
      </c>
      <c r="F182" s="10">
        <v>21.870658874511701</v>
      </c>
      <c r="G182" s="10">
        <v>19.073268890380799</v>
      </c>
      <c r="H182" s="21">
        <v>38.5891914367675</v>
      </c>
      <c r="I182" s="10">
        <v>20.843000411987301</v>
      </c>
      <c r="J182" s="21">
        <v>21.515996932983398</v>
      </c>
      <c r="K182" s="10">
        <v>11.6960000991821</v>
      </c>
      <c r="L182" s="10">
        <v>20.813610076904201</v>
      </c>
      <c r="M182" s="10">
        <v>19.6696243286132</v>
      </c>
      <c r="N182" s="3">
        <v>0.13199999928474401</v>
      </c>
      <c r="O182" s="3">
        <v>0.44136014580726601</v>
      </c>
      <c r="P182" s="3">
        <v>0.47242429852485601</v>
      </c>
      <c r="Q182" s="3">
        <v>0.45647693045033266</v>
      </c>
      <c r="R182" s="3">
        <v>0.432787835597991</v>
      </c>
      <c r="S182" s="3">
        <v>0.432787835597991</v>
      </c>
      <c r="T182" s="3">
        <v>0.432787835597991</v>
      </c>
      <c r="U182">
        <v>9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">
        <v>0.39529997110366799</v>
      </c>
      <c r="AB182" s="1">
        <v>0.56529980897903398</v>
      </c>
      <c r="AC182" s="1">
        <v>55.535354614257798</v>
      </c>
      <c r="AD182" s="1">
        <v>77.191917419433594</v>
      </c>
      <c r="AE182" s="1">
        <v>2.6899989694356901E-2</v>
      </c>
      <c r="AF182" s="1">
        <v>2.7199981734156602E-2</v>
      </c>
      <c r="AG182" s="1">
        <v>1.0303030014037999</v>
      </c>
      <c r="AH182" s="1">
        <v>1.5252525806427</v>
      </c>
      <c r="AI182" s="3">
        <f t="shared" si="10"/>
        <v>1.6216335482312761E-2</v>
      </c>
      <c r="AJ182" s="3">
        <f t="shared" si="11"/>
        <v>0.12807076000666764</v>
      </c>
      <c r="AK182" s="3">
        <f t="shared" si="12"/>
        <v>0</v>
      </c>
      <c r="AL182" s="3">
        <f t="shared" si="13"/>
        <v>0</v>
      </c>
      <c r="AM182" s="3">
        <f t="shared" si="14"/>
        <v>1.0357092156080194</v>
      </c>
    </row>
    <row r="183" spans="1:39" x14ac:dyDescent="0.25">
      <c r="A183" t="str" cm="1">
        <f t="array" ref="A183:D183">_xlfn.TEXTSPLIT(E183,"_")</f>
        <v>Random100</v>
      </c>
      <c r="B183" t="str">
        <v>Plane</v>
      </c>
      <c r="C183" t="str">
        <v>45</v>
      </c>
      <c r="D183" t="str">
        <v>Standard</v>
      </c>
      <c r="E183" t="s">
        <v>494</v>
      </c>
      <c r="F183" s="10">
        <v>23.9342727661132</v>
      </c>
      <c r="G183" s="10">
        <v>19.073268890380799</v>
      </c>
      <c r="H183" s="21">
        <v>42.7903633117675</v>
      </c>
      <c r="I183" s="10">
        <v>23.091999053955</v>
      </c>
      <c r="J183" s="21">
        <v>23.345167160034102</v>
      </c>
      <c r="K183" s="10">
        <v>12.647000312805099</v>
      </c>
      <c r="L183" s="10">
        <v>23.3343791961669</v>
      </c>
      <c r="M183" s="10">
        <v>21.7264900207519</v>
      </c>
      <c r="N183" s="3">
        <v>0.104999996721744</v>
      </c>
      <c r="O183" s="3">
        <v>0.424394011497497</v>
      </c>
      <c r="P183" s="3">
        <v>0.45774182677268899</v>
      </c>
      <c r="Q183" s="3">
        <v>0.44609571234416345</v>
      </c>
      <c r="R183" s="3">
        <v>0.42180725932121199</v>
      </c>
      <c r="S183" s="3">
        <v>0.42180725932121199</v>
      </c>
      <c r="T183" s="3">
        <v>0.42180725932121199</v>
      </c>
      <c r="U183">
        <v>9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">
        <v>0.399599909782409</v>
      </c>
      <c r="AB183" s="1">
        <v>0.56749951839446999</v>
      </c>
      <c r="AC183" s="1">
        <v>55.535354614257798</v>
      </c>
      <c r="AD183" s="1">
        <v>77.191917419433594</v>
      </c>
      <c r="AE183" s="1">
        <v>2.6899980381131099E-2</v>
      </c>
      <c r="AF183" s="1">
        <v>2.8499983251094801E-2</v>
      </c>
      <c r="AG183" s="1">
        <v>1.0303030014037999</v>
      </c>
      <c r="AH183" s="1">
        <v>1.5252525806427</v>
      </c>
      <c r="AI183" s="3">
        <f t="shared" si="10"/>
        <v>2.4613474235706461E-2</v>
      </c>
      <c r="AJ183" s="3">
        <f t="shared" si="11"/>
        <v>0.22397305329280731</v>
      </c>
      <c r="AK183" s="3">
        <f t="shared" si="12"/>
        <v>0</v>
      </c>
      <c r="AL183" s="3">
        <f t="shared" si="13"/>
        <v>0</v>
      </c>
      <c r="AM183" s="3">
        <f t="shared" si="14"/>
        <v>1.0004965350526891</v>
      </c>
    </row>
    <row r="184" spans="1:39" x14ac:dyDescent="0.25">
      <c r="A184" t="str" cm="1">
        <f t="array" ref="A184:D184">_xlfn.TEXTSPLIT(E184,"_")</f>
        <v>Random100</v>
      </c>
      <c r="B184" t="str">
        <v>Plane</v>
      </c>
      <c r="C184" t="str">
        <v>Oblique</v>
      </c>
      <c r="D184" t="str">
        <v>Standard</v>
      </c>
      <c r="E184" t="s">
        <v>497</v>
      </c>
      <c r="F184" s="10">
        <v>23.2093105316162</v>
      </c>
      <c r="G184" s="10">
        <v>19.073268890380799</v>
      </c>
      <c r="H184" s="21">
        <v>43.897163391113203</v>
      </c>
      <c r="I184" s="10">
        <v>23.840000152587798</v>
      </c>
      <c r="J184" s="21">
        <v>23.700780868530199</v>
      </c>
      <c r="K184" s="10">
        <v>12.9130001068115</v>
      </c>
      <c r="L184" s="10">
        <v>22.597589492797798</v>
      </c>
      <c r="M184" s="10">
        <v>22.291847229003899</v>
      </c>
      <c r="N184" s="3">
        <v>9.3999996781349099E-2</v>
      </c>
      <c r="O184" s="3">
        <v>0.44282203912734902</v>
      </c>
      <c r="P184" s="3">
        <v>0.48643460869789101</v>
      </c>
      <c r="Q184" s="3">
        <v>0.46435784731750218</v>
      </c>
      <c r="R184" s="3">
        <v>0.45774459838867099</v>
      </c>
      <c r="S184" s="3">
        <v>0.45774459838867099</v>
      </c>
      <c r="T184" s="3">
        <v>0.45774459838867099</v>
      </c>
      <c r="U184">
        <v>9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">
        <v>0.40410003066062899</v>
      </c>
      <c r="AB184" s="1">
        <v>0.57289975881576505</v>
      </c>
      <c r="AC184" s="1">
        <v>55.535354614257798</v>
      </c>
      <c r="AD184" s="1">
        <v>77.191917419433594</v>
      </c>
      <c r="AE184" s="1">
        <v>2.6599986478686301E-2</v>
      </c>
      <c r="AF184" s="1">
        <v>3.0399978160858099E-2</v>
      </c>
      <c r="AG184" s="1">
        <v>1.0303030014037999</v>
      </c>
      <c r="AH184" s="1">
        <v>1.5252525806427</v>
      </c>
      <c r="AI184" s="3">
        <f t="shared" si="10"/>
        <v>2.1175568151604828E-2</v>
      </c>
      <c r="AJ184" s="3">
        <f t="shared" si="11"/>
        <v>0.24261766584139061</v>
      </c>
      <c r="AK184" s="3">
        <f t="shared" si="12"/>
        <v>0</v>
      </c>
      <c r="AL184" s="3">
        <f t="shared" si="13"/>
        <v>0</v>
      </c>
      <c r="AM184" s="3">
        <f t="shared" si="14"/>
        <v>1.0494885580544009</v>
      </c>
    </row>
    <row r="185" spans="1:39" x14ac:dyDescent="0.25">
      <c r="A185" t="str" cm="1">
        <f t="array" ref="A185:D185">_xlfn.TEXTSPLIT(E185,"_")</f>
        <v>Random100</v>
      </c>
      <c r="B185" t="str">
        <v>Plane</v>
      </c>
      <c r="C185" t="str">
        <v>Parallel</v>
      </c>
      <c r="D185" t="str">
        <v>Standard</v>
      </c>
      <c r="E185" t="s">
        <v>495</v>
      </c>
      <c r="F185" s="10">
        <v>21.079452514648398</v>
      </c>
      <c r="G185" s="10">
        <v>19.073268890380799</v>
      </c>
      <c r="H185" s="21">
        <v>37.482017517089801</v>
      </c>
      <c r="I185" s="10">
        <v>20.336999893188398</v>
      </c>
      <c r="J185" s="21">
        <v>21.284803390502901</v>
      </c>
      <c r="K185" s="10">
        <v>11.642000198364199</v>
      </c>
      <c r="L185" s="10">
        <v>19.749208450317301</v>
      </c>
      <c r="M185" s="10">
        <v>19.3054180145263</v>
      </c>
      <c r="N185" s="3">
        <v>0.16099999845027901</v>
      </c>
      <c r="O185" s="3">
        <v>0.42808699607849099</v>
      </c>
      <c r="P185" s="3">
        <v>0.468193858861923</v>
      </c>
      <c r="Q185" s="3">
        <v>0.45586976640773957</v>
      </c>
      <c r="R185" s="3">
        <v>0.42935344576835599</v>
      </c>
      <c r="S185" s="3">
        <v>0.42935344576835599</v>
      </c>
      <c r="T185" s="3">
        <v>0.42935344576835599</v>
      </c>
      <c r="U185">
        <v>9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">
        <v>0.40660008788108798</v>
      </c>
      <c r="AB185" s="1">
        <v>0.567199647426605</v>
      </c>
      <c r="AC185" s="1">
        <v>55.535354614257798</v>
      </c>
      <c r="AD185" s="1">
        <v>77.191917419433594</v>
      </c>
      <c r="AE185" s="1">
        <v>2.7399986982345501E-2</v>
      </c>
      <c r="AF185" s="1">
        <v>2.7499984949827101E-2</v>
      </c>
      <c r="AG185" s="1">
        <v>1.0303030014037999</v>
      </c>
      <c r="AH185" s="1">
        <v>1.5252525806427</v>
      </c>
      <c r="AI185" s="3">
        <f t="shared" si="10"/>
        <v>9.7417556604850967E-3</v>
      </c>
      <c r="AJ185" s="3">
        <f t="shared" si="11"/>
        <v>0.11594942182341084</v>
      </c>
      <c r="AK185" s="3">
        <f t="shared" si="12"/>
        <v>0</v>
      </c>
      <c r="AL185" s="3">
        <f t="shared" si="13"/>
        <v>0</v>
      </c>
      <c r="AM185" s="3">
        <f t="shared" si="14"/>
        <v>1.0795421751049443</v>
      </c>
    </row>
    <row r="186" spans="1:39" x14ac:dyDescent="0.25">
      <c r="A186" t="str" cm="1">
        <f t="array" ref="A186:D186">_xlfn.TEXTSPLIT(E186,"_")</f>
        <v>Random1000</v>
      </c>
      <c r="B186" t="str">
        <v>Plane</v>
      </c>
      <c r="C186" t="str">
        <v>15</v>
      </c>
      <c r="D186" t="str">
        <v>Standard</v>
      </c>
      <c r="E186" t="s">
        <v>454</v>
      </c>
      <c r="F186" s="10">
        <v>93.435569763183594</v>
      </c>
      <c r="G186" s="10">
        <v>69.588462829589801</v>
      </c>
      <c r="H186" s="21">
        <v>113.045997619628</v>
      </c>
      <c r="I186" s="10">
        <v>66.652000427246094</v>
      </c>
      <c r="J186" s="21">
        <v>92.687995910644503</v>
      </c>
      <c r="K186" s="10">
        <v>54.9609985351562</v>
      </c>
      <c r="L186" s="10">
        <v>90.167266845703097</v>
      </c>
      <c r="M186" s="10">
        <v>58.668582916259702</v>
      </c>
      <c r="N186" s="3">
        <v>0.65299999713897705</v>
      </c>
      <c r="O186" s="3">
        <v>0.56244480609893799</v>
      </c>
      <c r="P186" s="3">
        <v>0.62996745109558105</v>
      </c>
      <c r="Q186" s="3">
        <v>0.6115446199310377</v>
      </c>
      <c r="R186" s="3">
        <v>0.54869735240936202</v>
      </c>
      <c r="S186" s="3">
        <v>0.54900872707366899</v>
      </c>
      <c r="T186" s="3">
        <v>0.54900872707366899</v>
      </c>
      <c r="U186">
        <v>12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">
        <v>3.1346976757049498</v>
      </c>
      <c r="AB186" s="1">
        <v>6.3031897544860804</v>
      </c>
      <c r="AC186" s="1">
        <v>43.241241455078097</v>
      </c>
      <c r="AD186" s="1">
        <v>85.631629943847599</v>
      </c>
      <c r="AE186" s="1">
        <v>0.28880104422569203</v>
      </c>
      <c r="AF186" s="1">
        <v>0.26890173554420399</v>
      </c>
      <c r="AG186" s="1">
        <v>1.09209203720092</v>
      </c>
      <c r="AH186" s="1">
        <v>2.2462463378906201</v>
      </c>
      <c r="AI186" s="3">
        <f t="shared" si="10"/>
        <v>8.0009556792327435E-3</v>
      </c>
      <c r="AJ186" s="3">
        <f t="shared" si="11"/>
        <v>0.33194486760860764</v>
      </c>
      <c r="AK186" s="3">
        <f t="shared" si="12"/>
        <v>0</v>
      </c>
      <c r="AL186" s="3">
        <f t="shared" si="13"/>
        <v>0</v>
      </c>
      <c r="AM186" s="3">
        <f t="shared" si="14"/>
        <v>1.0429655692986375</v>
      </c>
    </row>
    <row r="187" spans="1:39" x14ac:dyDescent="0.25">
      <c r="A187" t="str" cm="1">
        <f t="array" ref="A187:D187">_xlfn.TEXTSPLIT(E187,"_")</f>
        <v>Random1000</v>
      </c>
      <c r="B187" t="str">
        <v>Plane</v>
      </c>
      <c r="C187" t="str">
        <v>45</v>
      </c>
      <c r="D187" t="str">
        <v>Standard</v>
      </c>
      <c r="E187" t="s">
        <v>458</v>
      </c>
      <c r="F187" s="10">
        <v>101.284255981445</v>
      </c>
      <c r="G187" s="10">
        <v>69.588462829589801</v>
      </c>
      <c r="H187" s="21">
        <v>128.16114807128901</v>
      </c>
      <c r="I187" s="10">
        <v>75.457000732421804</v>
      </c>
      <c r="J187" s="21">
        <v>102.24561309814401</v>
      </c>
      <c r="K187" s="10">
        <v>60.506999969482401</v>
      </c>
      <c r="L187" s="10">
        <v>100.628494262695</v>
      </c>
      <c r="M187" s="10">
        <v>68.924453735351506</v>
      </c>
      <c r="N187" s="3">
        <v>0.62400001287460305</v>
      </c>
      <c r="O187" s="3">
        <v>0.53131139278411799</v>
      </c>
      <c r="P187" s="3">
        <v>0.61717730760574296</v>
      </c>
      <c r="Q187" s="3">
        <v>0.61173182041799423</v>
      </c>
      <c r="R187" s="3">
        <v>0.55652165412902799</v>
      </c>
      <c r="S187" s="3">
        <v>0.55680131912231401</v>
      </c>
      <c r="T187" s="3">
        <v>0.55680131912231401</v>
      </c>
      <c r="U187">
        <v>12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">
        <v>3.1721987724304199</v>
      </c>
      <c r="AB187" s="1">
        <v>6.2848958969116202</v>
      </c>
      <c r="AC187" s="1">
        <v>43.241241455078097</v>
      </c>
      <c r="AD187" s="1">
        <v>85.631629943847599</v>
      </c>
      <c r="AE187" s="1">
        <v>0.28200140595436002</v>
      </c>
      <c r="AF187" s="1">
        <v>0.27900174260139399</v>
      </c>
      <c r="AG187" s="1">
        <v>1.09209203720092</v>
      </c>
      <c r="AH187" s="1">
        <v>2.2462463378906201</v>
      </c>
      <c r="AI187" s="3">
        <f t="shared" si="10"/>
        <v>9.4916737787472481E-3</v>
      </c>
      <c r="AJ187" s="3">
        <f t="shared" si="11"/>
        <v>0.46928972046021422</v>
      </c>
      <c r="AK187" s="3">
        <f t="shared" si="12"/>
        <v>0</v>
      </c>
      <c r="AL187" s="3">
        <f t="shared" si="13"/>
        <v>0</v>
      </c>
      <c r="AM187" s="3">
        <f t="shared" si="14"/>
        <v>1.0234621929926098</v>
      </c>
    </row>
    <row r="188" spans="1:39" x14ac:dyDescent="0.25">
      <c r="A188" t="str" cm="1">
        <f t="array" ref="A188:D188">_xlfn.TEXTSPLIT(E188,"_")</f>
        <v>Random1000</v>
      </c>
      <c r="B188" t="str">
        <v>Plane</v>
      </c>
      <c r="C188" t="str">
        <v>Oblique</v>
      </c>
      <c r="D188" t="str">
        <v>Standard</v>
      </c>
      <c r="E188" t="s">
        <v>498</v>
      </c>
      <c r="F188" s="10">
        <v>103.745079040527</v>
      </c>
      <c r="G188" s="10">
        <v>69.478103637695298</v>
      </c>
      <c r="H188" s="21">
        <v>131.71870422363199</v>
      </c>
      <c r="I188" s="10">
        <v>77.267997741699205</v>
      </c>
      <c r="J188" s="21">
        <v>103.34201812744099</v>
      </c>
      <c r="K188" s="10">
        <v>61.057998657226499</v>
      </c>
      <c r="L188" s="10">
        <v>101.486457824707</v>
      </c>
      <c r="M188" s="10">
        <v>62.366546630859297</v>
      </c>
      <c r="N188" s="3">
        <v>0.54500001668929998</v>
      </c>
      <c r="O188" s="3">
        <v>0.55520361661911</v>
      </c>
      <c r="P188" s="3">
        <v>0.65873122215270996</v>
      </c>
      <c r="Q188" s="3">
        <v>0.61082389889092725</v>
      </c>
      <c r="R188" s="3">
        <v>0.59000855684280396</v>
      </c>
      <c r="S188" s="3">
        <v>0.59083086252212502</v>
      </c>
      <c r="T188" s="3">
        <v>0.59083086252212502</v>
      </c>
      <c r="U188">
        <v>12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">
        <v>3.1523978710174498</v>
      </c>
      <c r="AB188" s="1">
        <v>6.2920880317687899</v>
      </c>
      <c r="AC188" s="1">
        <v>43.277107238769503</v>
      </c>
      <c r="AD188" s="1">
        <v>85.631629943847599</v>
      </c>
      <c r="AE188" s="1">
        <v>0.285701364278793</v>
      </c>
      <c r="AF188" s="1">
        <v>0.329399913549423</v>
      </c>
      <c r="AG188" s="1">
        <v>1.09236943721771</v>
      </c>
      <c r="AH188" s="1">
        <v>2.2462463378906201</v>
      </c>
      <c r="AI188" s="3">
        <f t="shared" si="10"/>
        <v>3.8851087378183667E-3</v>
      </c>
      <c r="AJ188" s="3">
        <f t="shared" si="11"/>
        <v>0.48740412758434659</v>
      </c>
      <c r="AK188" s="3">
        <f t="shared" si="12"/>
        <v>0</v>
      </c>
      <c r="AL188" s="3">
        <f t="shared" si="13"/>
        <v>0</v>
      </c>
      <c r="AM188" s="3">
        <f t="shared" si="14"/>
        <v>1.0297524939727198</v>
      </c>
    </row>
    <row r="189" spans="1:39" x14ac:dyDescent="0.25">
      <c r="A189" t="str" cm="1">
        <f t="array" ref="A189:D189">_xlfn.TEXTSPLIT(E189,"_")</f>
        <v>Random1000</v>
      </c>
      <c r="B189" t="str">
        <v>Plane</v>
      </c>
      <c r="C189" t="str">
        <v>Parallel</v>
      </c>
      <c r="D189" t="str">
        <v>Standard</v>
      </c>
      <c r="E189" t="s">
        <v>461</v>
      </c>
      <c r="F189" s="10">
        <v>92.822265625</v>
      </c>
      <c r="G189" s="10">
        <v>69.588462829589801</v>
      </c>
      <c r="H189" s="21">
        <v>108.138381958007</v>
      </c>
      <c r="I189" s="10">
        <v>63.963001251220703</v>
      </c>
      <c r="J189" s="21">
        <v>92.604415893554602</v>
      </c>
      <c r="K189" s="10">
        <v>55.062000274658203</v>
      </c>
      <c r="L189" s="10">
        <v>89.949974060058594</v>
      </c>
      <c r="M189" s="10">
        <v>78.060317993164006</v>
      </c>
      <c r="N189" s="3">
        <v>0.80099999904632502</v>
      </c>
      <c r="O189" s="3">
        <v>0.56775259971618597</v>
      </c>
      <c r="P189" s="3">
        <v>0.63767606019973699</v>
      </c>
      <c r="Q189" s="3">
        <v>0.56767229031933408</v>
      </c>
      <c r="R189" s="3">
        <v>0.53081965446472101</v>
      </c>
      <c r="S189" s="3">
        <v>0.53139597177505404</v>
      </c>
      <c r="T189" s="3">
        <v>0.53139597177505404</v>
      </c>
      <c r="U189">
        <v>12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">
        <v>3.1630983352661102</v>
      </c>
      <c r="AB189" s="1">
        <v>6.2049932479858398</v>
      </c>
      <c r="AC189" s="1">
        <v>43.241241455078097</v>
      </c>
      <c r="AD189" s="1">
        <v>85.631629943847599</v>
      </c>
      <c r="AE189" s="1">
        <v>0.28650122880935602</v>
      </c>
      <c r="AF189" s="1">
        <v>0.27220174670219399</v>
      </c>
      <c r="AG189" s="1">
        <v>1.09209203720092</v>
      </c>
      <c r="AH189" s="1">
        <v>2.2462463378906201</v>
      </c>
      <c r="AI189" s="3">
        <f t="shared" si="10"/>
        <v>2.3469555497115974E-3</v>
      </c>
      <c r="AJ189" s="3">
        <f t="shared" si="11"/>
        <v>0.33074380620142335</v>
      </c>
      <c r="AK189" s="3">
        <f t="shared" si="12"/>
        <v>0</v>
      </c>
      <c r="AL189" s="3">
        <f t="shared" si="13"/>
        <v>0</v>
      </c>
      <c r="AM189" s="3">
        <f t="shared" si="14"/>
        <v>1.0340050092254103</v>
      </c>
    </row>
    <row r="190" spans="1:39" x14ac:dyDescent="0.25">
      <c r="A190" t="str" cm="1">
        <f t="array" ref="A190:D190">_xlfn.TEXTSPLIT(E190,"_")</f>
        <v>Suzanne</v>
      </c>
      <c r="B190" t="str">
        <v>Plane</v>
      </c>
      <c r="C190" t="str">
        <v>15</v>
      </c>
      <c r="D190" t="str">
        <v>Standard</v>
      </c>
      <c r="E190" t="s">
        <v>516</v>
      </c>
      <c r="F190" s="10">
        <v>53.478683471679602</v>
      </c>
      <c r="G190" s="10">
        <v>39.763286590576101</v>
      </c>
      <c r="H190" s="21">
        <v>58.340408325195298</v>
      </c>
      <c r="I190" s="10">
        <v>36.696998596191399</v>
      </c>
      <c r="J190" s="21">
        <v>51.990398406982401</v>
      </c>
      <c r="K190" s="10">
        <v>33.137001037597599</v>
      </c>
      <c r="L190" s="10">
        <v>53.0343627929687</v>
      </c>
      <c r="M190" s="10">
        <v>17.0698947906494</v>
      </c>
      <c r="N190" s="3">
        <v>0.62800002098083496</v>
      </c>
      <c r="O190" s="3">
        <v>0.48129233717918302</v>
      </c>
      <c r="P190" s="3">
        <v>0.54613471031188898</v>
      </c>
      <c r="Q190" s="3">
        <v>0.57984714198191267</v>
      </c>
      <c r="R190" s="3">
        <v>0.58193504810333196</v>
      </c>
      <c r="S190" s="3">
        <v>0.59000861644744795</v>
      </c>
      <c r="T190" s="3">
        <v>0.59000861644744795</v>
      </c>
      <c r="U190">
        <v>16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">
        <v>3.2820947170257502</v>
      </c>
      <c r="AB190" s="1">
        <v>6.3253889083862296</v>
      </c>
      <c r="AC190" s="1">
        <v>48.424243927001903</v>
      </c>
      <c r="AD190" s="1">
        <v>89.691513061523395</v>
      </c>
      <c r="AE190" s="1">
        <v>0.33680066466331399</v>
      </c>
      <c r="AF190" s="1">
        <v>0.29780119657516402</v>
      </c>
      <c r="AG190" s="1">
        <v>1.4632034301757799</v>
      </c>
      <c r="AH190" s="1">
        <v>2.6314699649810702</v>
      </c>
      <c r="AI190" s="3">
        <f t="shared" si="10"/>
        <v>2.7829500804471826E-2</v>
      </c>
      <c r="AJ190" s="3">
        <f t="shared" si="11"/>
        <v>0.307497515039517</v>
      </c>
      <c r="AK190" s="3">
        <f t="shared" si="12"/>
        <v>0</v>
      </c>
      <c r="AL190" s="3">
        <f t="shared" si="13"/>
        <v>0</v>
      </c>
      <c r="AM190" s="3">
        <f t="shared" si="14"/>
        <v>0.93884177970691662</v>
      </c>
    </row>
    <row r="191" spans="1:39" x14ac:dyDescent="0.25">
      <c r="A191" t="str" cm="1">
        <f t="array" ref="A191:D191">_xlfn.TEXTSPLIT(E191,"_")</f>
        <v>Suzanne</v>
      </c>
      <c r="B191" t="str">
        <v>Plane</v>
      </c>
      <c r="C191" t="str">
        <v>45</v>
      </c>
      <c r="D191" t="str">
        <v>Standard</v>
      </c>
      <c r="E191" t="s">
        <v>517</v>
      </c>
      <c r="F191" s="10">
        <v>55.606307983398402</v>
      </c>
      <c r="G191" s="10">
        <v>39.620914459228501</v>
      </c>
      <c r="H191" s="21">
        <v>62.679569244384702</v>
      </c>
      <c r="I191" s="10">
        <v>39.242000579833899</v>
      </c>
      <c r="J191" s="21">
        <v>54.369174957275298</v>
      </c>
      <c r="K191" s="10">
        <v>34.516998291015597</v>
      </c>
      <c r="L191" s="10">
        <v>56.543952941894503</v>
      </c>
      <c r="M191" s="10">
        <v>18.304845809936499</v>
      </c>
      <c r="N191" s="3">
        <v>0.54600000381469704</v>
      </c>
      <c r="O191" s="3">
        <v>0.51122683286666804</v>
      </c>
      <c r="P191" s="3">
        <v>0.55047470331192005</v>
      </c>
      <c r="Q191" s="3">
        <v>0.56144461171306492</v>
      </c>
      <c r="R191" s="3">
        <v>0.57818329334259</v>
      </c>
      <c r="S191" s="3">
        <v>0.58701103925704901</v>
      </c>
      <c r="T191" s="3">
        <v>0.58701103925704901</v>
      </c>
      <c r="U191">
        <v>15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">
        <v>3.4040982723236</v>
      </c>
      <c r="AB191" s="1">
        <v>6.3275952339172301</v>
      </c>
      <c r="AC191" s="1">
        <v>49.031646728515597</v>
      </c>
      <c r="AD191" s="1">
        <v>89.691513061523395</v>
      </c>
      <c r="AE191" s="1">
        <v>0.345800161361694</v>
      </c>
      <c r="AF191" s="1">
        <v>0.298400938510894</v>
      </c>
      <c r="AG191" s="1">
        <v>1.47046411037445</v>
      </c>
      <c r="AH191" s="1">
        <v>2.6314699649810702</v>
      </c>
      <c r="AI191" s="3">
        <f t="shared" si="10"/>
        <v>2.2248069886108196E-2</v>
      </c>
      <c r="AJ191" s="3">
        <f t="shared" si="11"/>
        <v>0.37223422778955151</v>
      </c>
      <c r="AK191" s="3">
        <f t="shared" si="12"/>
        <v>0</v>
      </c>
      <c r="AL191" s="3">
        <f t="shared" si="13"/>
        <v>0</v>
      </c>
      <c r="AM191" s="3">
        <f t="shared" si="14"/>
        <v>0.88119113336433263</v>
      </c>
    </row>
    <row r="192" spans="1:39" x14ac:dyDescent="0.25">
      <c r="A192" t="str" cm="1">
        <f t="array" ref="A192:D192">_xlfn.TEXTSPLIT(E192,"_")</f>
        <v>Suzanne</v>
      </c>
      <c r="B192" t="str">
        <v>Plane</v>
      </c>
      <c r="C192" t="str">
        <v>Oblique</v>
      </c>
      <c r="D192" t="str">
        <v>Standard</v>
      </c>
      <c r="E192" t="s">
        <v>518</v>
      </c>
      <c r="F192" s="10">
        <v>23.5160598754882</v>
      </c>
      <c r="G192" s="10">
        <v>39.734184265136697</v>
      </c>
      <c r="H192" s="21">
        <v>29.166803359985298</v>
      </c>
      <c r="I192" s="10">
        <v>18.024999618530199</v>
      </c>
      <c r="J192" s="21">
        <v>24.7416057586669</v>
      </c>
      <c r="K192" s="10">
        <v>15.5869998931884</v>
      </c>
      <c r="L192" s="10">
        <v>22.752008438110298</v>
      </c>
      <c r="M192" s="10">
        <v>5.81498050689697</v>
      </c>
      <c r="N192" s="3">
        <v>0.23899999260902399</v>
      </c>
      <c r="O192" s="3">
        <v>0.51623040437698298</v>
      </c>
      <c r="P192" s="3">
        <v>0.51623040437698298</v>
      </c>
      <c r="Q192" s="3">
        <v>0.60519345674332437</v>
      </c>
      <c r="R192" s="3">
        <v>0.59381294250488204</v>
      </c>
      <c r="S192" s="3">
        <v>0.60410350561141901</v>
      </c>
      <c r="T192" s="3">
        <v>0.60410350561141901</v>
      </c>
      <c r="U192">
        <v>15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">
        <v>3.55089902877807</v>
      </c>
      <c r="AB192" s="1">
        <v>6.3743910789489702</v>
      </c>
      <c r="AC192" s="1">
        <v>49.464729309082003</v>
      </c>
      <c r="AD192" s="1">
        <v>89.691513061523395</v>
      </c>
      <c r="AE192" s="1">
        <v>0.35620015859603799</v>
      </c>
      <c r="AF192" s="1">
        <v>0.29710128903388899</v>
      </c>
      <c r="AG192" s="1">
        <v>1.47614109516143</v>
      </c>
      <c r="AH192" s="1">
        <v>2.6314699649810702</v>
      </c>
      <c r="AI192" s="3">
        <f t="shared" si="10"/>
        <v>5.211527312260926E-2</v>
      </c>
      <c r="AJ192" s="3">
        <f t="shared" si="11"/>
        <v>0.37732191521607467</v>
      </c>
      <c r="AK192" s="3">
        <f t="shared" si="12"/>
        <v>0</v>
      </c>
      <c r="AL192" s="3">
        <f t="shared" si="13"/>
        <v>0</v>
      </c>
      <c r="AM192" s="3">
        <f t="shared" si="14"/>
        <v>1.3421502992480887</v>
      </c>
    </row>
    <row r="193" spans="1:39" x14ac:dyDescent="0.25">
      <c r="A193" t="str" cm="1">
        <f t="array" ref="A193:D193">_xlfn.TEXTSPLIT(E193,"_")</f>
        <v>Suzanne</v>
      </c>
      <c r="B193" t="str">
        <v>Plane</v>
      </c>
      <c r="C193" t="str">
        <v>Parallel</v>
      </c>
      <c r="D193" t="str">
        <v>Standard</v>
      </c>
      <c r="E193" t="s">
        <v>520</v>
      </c>
      <c r="F193" s="10">
        <v>46.068382263183501</v>
      </c>
      <c r="G193" s="10">
        <v>42.540725708007798</v>
      </c>
      <c r="H193" s="21">
        <v>51.087268829345703</v>
      </c>
      <c r="I193" s="10">
        <v>32.370998382568303</v>
      </c>
      <c r="J193" s="21">
        <v>45.962066650390597</v>
      </c>
      <c r="K193" s="10">
        <v>29.527000427246001</v>
      </c>
      <c r="L193" s="10">
        <v>46.745227813720703</v>
      </c>
      <c r="M193" s="10">
        <v>15.1633138656616</v>
      </c>
      <c r="N193" s="3">
        <v>0.66200000047683705</v>
      </c>
      <c r="O193" s="3">
        <v>0.465574711561203</v>
      </c>
      <c r="P193" s="3">
        <v>0.49793976545333801</v>
      </c>
      <c r="Q193" s="3">
        <v>0.53650955809188561</v>
      </c>
      <c r="R193" s="3">
        <v>0.58595067262649503</v>
      </c>
      <c r="S193" s="3">
        <v>0.59430259466171198</v>
      </c>
      <c r="T193" s="3">
        <v>0.59430259466171198</v>
      </c>
      <c r="U193">
        <v>14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">
        <v>3.0570993423461901</v>
      </c>
      <c r="AB193" s="1">
        <v>6.3237934112548801</v>
      </c>
      <c r="AC193" s="1">
        <v>50.0692138671875</v>
      </c>
      <c r="AD193" s="1">
        <v>89.691513061523395</v>
      </c>
      <c r="AE193" s="1">
        <v>0.315500348806381</v>
      </c>
      <c r="AF193" s="1">
        <v>0.29740104079246499</v>
      </c>
      <c r="AG193" s="1">
        <v>1.4892601966857899</v>
      </c>
      <c r="AH193" s="1">
        <v>2.6314699649810702</v>
      </c>
      <c r="AI193" s="3">
        <f t="shared" si="10"/>
        <v>2.3077782976084469E-3</v>
      </c>
      <c r="AJ193" s="3">
        <f t="shared" si="11"/>
        <v>8.0425072338123529E-2</v>
      </c>
      <c r="AK193" s="3">
        <f t="shared" si="12"/>
        <v>0</v>
      </c>
      <c r="AL193" s="3">
        <f t="shared" si="13"/>
        <v>0</v>
      </c>
      <c r="AM193" s="3">
        <f t="shared" si="14"/>
        <v>0.94835158262445318</v>
      </c>
    </row>
    <row r="194" spans="1:39" x14ac:dyDescent="0.25">
      <c r="A194" t="str" cm="1">
        <f t="array" ref="A194:D194">_xlfn.TEXTSPLIT(E194,"_")</f>
        <v>Wood</v>
      </c>
      <c r="B194" t="str">
        <v>Plane</v>
      </c>
      <c r="C194" t="str">
        <v>15</v>
      </c>
      <c r="D194" t="str">
        <v>Standard</v>
      </c>
      <c r="E194" t="s">
        <v>459</v>
      </c>
      <c r="F194" s="10">
        <v>146.01799011230401</v>
      </c>
      <c r="G194" s="10">
        <v>104.829345703125</v>
      </c>
      <c r="H194" s="21">
        <v>162.84228515625</v>
      </c>
      <c r="I194" s="10">
        <v>102.907997131347</v>
      </c>
      <c r="J194" s="21">
        <v>149.03179931640599</v>
      </c>
      <c r="K194" s="10">
        <v>94.648002624511705</v>
      </c>
      <c r="L194" s="10">
        <v>118.58097839355401</v>
      </c>
      <c r="M194" s="10">
        <v>40.980403900146399</v>
      </c>
      <c r="N194" s="3">
        <v>0.662999987602233</v>
      </c>
      <c r="O194" s="3">
        <v>0.78804457187652499</v>
      </c>
      <c r="P194" s="3">
        <v>0.80477231740951505</v>
      </c>
      <c r="Q194" s="3">
        <v>0.81424985848613518</v>
      </c>
      <c r="R194" s="3">
        <v>0.78301531076431197</v>
      </c>
      <c r="S194" s="3">
        <v>0.80249238014221103</v>
      </c>
      <c r="T194" s="3">
        <v>0.80411940813064497</v>
      </c>
      <c r="U194">
        <v>26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">
        <v>23.374776840209901</v>
      </c>
      <c r="AB194" s="1">
        <v>33.775257110595703</v>
      </c>
      <c r="AC194" s="1">
        <v>48.450798034667898</v>
      </c>
      <c r="AD194" s="1">
        <v>68.403999328613196</v>
      </c>
      <c r="AE194" s="1">
        <v>2.9788792133331299</v>
      </c>
      <c r="AF194" s="1">
        <v>2.7747263908386199</v>
      </c>
      <c r="AG194" s="1">
        <v>1.76395440101623</v>
      </c>
      <c r="AH194" s="1">
        <v>2.2891142368316602</v>
      </c>
      <c r="AI194" s="3">
        <f t="shared" ref="AI194:AI225" si="15">ABS((J194-F194)/F194)</f>
        <v>2.0639985537289178E-2</v>
      </c>
      <c r="AJ194" s="3">
        <f t="shared" ref="AJ194:AJ225" si="16">ABS((J194-G194)/G194)</f>
        <v>0.42166106558044941</v>
      </c>
      <c r="AK194" s="3">
        <f t="shared" ref="AK194:AK257" si="17">(AVERAGEIF($E:$E,_xlfn.CONCAT($A194,"_",$B194,"_",$C194,"_Standard"),$J:$J)-$J194)/$J194</f>
        <v>0</v>
      </c>
      <c r="AL194" s="3">
        <f t="shared" ref="AL194:AL257" si="18">(AVERAGEIF($E:$E,_xlfn.CONCAT($A194,"_",$B194,"_",$C194,"_Standard"),$H:$H)-$H194)/$H194</f>
        <v>0</v>
      </c>
      <c r="AM194" s="3">
        <f t="shared" ref="AM194:AM257" si="19">($J194+$M194-$L194)/$M194</f>
        <v>1.7430580966710092</v>
      </c>
    </row>
    <row r="195" spans="1:39" x14ac:dyDescent="0.25">
      <c r="A195" t="str" cm="1">
        <f t="array" ref="A195:D195">_xlfn.TEXTSPLIT(E195,"_")</f>
        <v>Wood</v>
      </c>
      <c r="B195" t="str">
        <v>Plane</v>
      </c>
      <c r="C195" t="str">
        <v>45</v>
      </c>
      <c r="D195" t="str">
        <v>Standard</v>
      </c>
      <c r="E195" t="s">
        <v>455</v>
      </c>
      <c r="F195" s="10">
        <v>170.10874938964801</v>
      </c>
      <c r="G195" s="10">
        <v>105.112731933593</v>
      </c>
      <c r="H195" s="21">
        <v>180.29864501953099</v>
      </c>
      <c r="I195" s="10">
        <v>114.740997314453</v>
      </c>
      <c r="J195" s="21">
        <v>166.65052795410099</v>
      </c>
      <c r="K195" s="10">
        <v>106.69100189208901</v>
      </c>
      <c r="L195" s="10">
        <v>137.21760559082</v>
      </c>
      <c r="M195" s="10">
        <v>43.326969146728501</v>
      </c>
      <c r="N195" s="3">
        <v>0.68500000238418501</v>
      </c>
      <c r="O195" s="3">
        <v>0.82581382989883401</v>
      </c>
      <c r="P195" s="3">
        <v>0.826371610164642</v>
      </c>
      <c r="Q195" s="3">
        <v>0.76964670432213356</v>
      </c>
      <c r="R195" s="3">
        <v>0.77150285243988004</v>
      </c>
      <c r="S195" s="3">
        <v>0.79695320129394498</v>
      </c>
      <c r="T195" s="3">
        <v>0.79833781719207697</v>
      </c>
      <c r="U195">
        <v>26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">
        <v>21.689365386962798</v>
      </c>
      <c r="AB195" s="1">
        <v>34.058761596679602</v>
      </c>
      <c r="AC195" s="1">
        <v>48.657829284667898</v>
      </c>
      <c r="AD195" s="1">
        <v>68.403999328613196</v>
      </c>
      <c r="AE195" s="1">
        <v>2.7424776554107599</v>
      </c>
      <c r="AF195" s="1">
        <v>2.80292797088623</v>
      </c>
      <c r="AG195" s="1">
        <v>1.7825232744216899</v>
      </c>
      <c r="AH195" s="1">
        <v>2.2891142368316602</v>
      </c>
      <c r="AI195" s="3">
        <f t="shared" si="15"/>
        <v>2.0329474221373985E-2</v>
      </c>
      <c r="AJ195" s="3">
        <f t="shared" si="16"/>
        <v>0.58544569138765878</v>
      </c>
      <c r="AK195" s="3">
        <f t="shared" si="17"/>
        <v>0</v>
      </c>
      <c r="AL195" s="3">
        <f t="shared" si="18"/>
        <v>0</v>
      </c>
      <c r="AM195" s="3">
        <f t="shared" si="19"/>
        <v>1.6793210543669752</v>
      </c>
    </row>
    <row r="196" spans="1:39" x14ac:dyDescent="0.25">
      <c r="A196" t="str" cm="1">
        <f t="array" ref="A196:D196">_xlfn.TEXTSPLIT(E196,"_")</f>
        <v>Wood</v>
      </c>
      <c r="B196" t="str">
        <v>Plane</v>
      </c>
      <c r="C196" t="str">
        <v>Oblique</v>
      </c>
      <c r="D196" t="str">
        <v>Standard</v>
      </c>
      <c r="E196" t="s">
        <v>453</v>
      </c>
      <c r="F196" s="10">
        <v>142.61920166015599</v>
      </c>
      <c r="G196" s="10">
        <v>103.99395751953099</v>
      </c>
      <c r="H196" s="21">
        <v>156.31640625</v>
      </c>
      <c r="I196" s="10">
        <v>98.689002990722599</v>
      </c>
      <c r="J196" s="21">
        <v>146.04481506347599</v>
      </c>
      <c r="K196" s="10">
        <v>92.646003723144503</v>
      </c>
      <c r="L196" s="10">
        <v>114.639877319335</v>
      </c>
      <c r="M196" s="10">
        <v>34.818973541259702</v>
      </c>
      <c r="N196" s="3">
        <v>0.70499998331069902</v>
      </c>
      <c r="O196" s="3">
        <v>0.829889595508575</v>
      </c>
      <c r="P196" s="3">
        <v>0.82598823308944702</v>
      </c>
      <c r="Q196" s="3">
        <v>0.781371539383104</v>
      </c>
      <c r="R196" s="3">
        <v>0.75826662778854304</v>
      </c>
      <c r="S196" s="3">
        <v>0.78914707899093595</v>
      </c>
      <c r="T196" s="3">
        <v>0.79483348131179798</v>
      </c>
      <c r="U196">
        <v>27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">
        <v>24.595779418945298</v>
      </c>
      <c r="AB196" s="1">
        <v>33.813087463378899</v>
      </c>
      <c r="AC196" s="1">
        <v>49.806011199951101</v>
      </c>
      <c r="AD196" s="1">
        <v>68.403999328613196</v>
      </c>
      <c r="AE196" s="1">
        <v>3.0033860206603999</v>
      </c>
      <c r="AF196" s="1">
        <v>2.7965278625488201</v>
      </c>
      <c r="AG196" s="1">
        <v>1.75825643539428</v>
      </c>
      <c r="AH196" s="1">
        <v>2.2891142368316602</v>
      </c>
      <c r="AI196" s="3">
        <f t="shared" si="15"/>
        <v>2.4019300090339975E-2</v>
      </c>
      <c r="AJ196" s="3">
        <f t="shared" si="16"/>
        <v>0.40435866224292383</v>
      </c>
      <c r="AK196" s="3">
        <f t="shared" si="17"/>
        <v>0</v>
      </c>
      <c r="AL196" s="3">
        <f t="shared" si="18"/>
        <v>0</v>
      </c>
      <c r="AM196" s="3">
        <f t="shared" si="19"/>
        <v>1.9019489821239806</v>
      </c>
    </row>
    <row r="197" spans="1:39" x14ac:dyDescent="0.25">
      <c r="A197" t="str" cm="1">
        <f t="array" ref="A197:D197">_xlfn.TEXTSPLIT(E197,"_")</f>
        <v>Wood</v>
      </c>
      <c r="B197" t="str">
        <v>Plane</v>
      </c>
      <c r="C197" t="str">
        <v>Parallel</v>
      </c>
      <c r="D197" t="str">
        <v>Standard</v>
      </c>
      <c r="E197" t="s">
        <v>456</v>
      </c>
      <c r="F197" s="10">
        <v>131.564208984375</v>
      </c>
      <c r="G197" s="10">
        <v>75.693939208984304</v>
      </c>
      <c r="H197" s="21">
        <v>146.93991088867099</v>
      </c>
      <c r="I197" s="10">
        <v>95.248001098632798</v>
      </c>
      <c r="J197" s="21">
        <v>123.76946258544901</v>
      </c>
      <c r="K197" s="10">
        <v>80.758003234863196</v>
      </c>
      <c r="L197" s="10">
        <v>130.459060668945</v>
      </c>
      <c r="M197" s="10">
        <v>75.4736328125</v>
      </c>
      <c r="N197" s="3">
        <v>0.73600000143051103</v>
      </c>
      <c r="O197" s="3">
        <v>0.66319352388381902</v>
      </c>
      <c r="P197" s="3">
        <v>0.68551427125930697</v>
      </c>
      <c r="Q197" s="3">
        <v>0.73173113140984924</v>
      </c>
      <c r="R197" s="3">
        <v>0.76201337575912398</v>
      </c>
      <c r="S197" s="3">
        <v>0.81879931688308705</v>
      </c>
      <c r="T197" s="3">
        <v>0.82091969251632602</v>
      </c>
      <c r="U197">
        <v>24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">
        <v>24.169130325317301</v>
      </c>
      <c r="AB197" s="1">
        <v>34.084156036376903</v>
      </c>
      <c r="AC197" s="1">
        <v>49.850456237792898</v>
      </c>
      <c r="AD197" s="1">
        <v>68.403999328613196</v>
      </c>
      <c r="AE197" s="1">
        <v>2.9632756710052401</v>
      </c>
      <c r="AF197" s="1">
        <v>2.83242487907409</v>
      </c>
      <c r="AG197" s="1">
        <v>1.77689969539642</v>
      </c>
      <c r="AH197" s="1">
        <v>2.2891142368316602</v>
      </c>
      <c r="AI197" s="3">
        <f t="shared" si="15"/>
        <v>5.9246708957538176E-2</v>
      </c>
      <c r="AJ197" s="3">
        <f t="shared" si="16"/>
        <v>0.63513041967247086</v>
      </c>
      <c r="AK197" s="3">
        <f t="shared" si="17"/>
        <v>0</v>
      </c>
      <c r="AL197" s="3">
        <f t="shared" si="18"/>
        <v>0</v>
      </c>
      <c r="AM197" s="3">
        <f t="shared" si="19"/>
        <v>0.91136509752862893</v>
      </c>
    </row>
    <row r="198" spans="1:39" x14ac:dyDescent="0.25">
      <c r="A198" t="str" cm="1">
        <f t="array" ref="A198:D198">_xlfn.TEXTSPLIT(E198,"_")</f>
        <v>Cottage</v>
      </c>
      <c r="B198" t="str">
        <v>Point</v>
      </c>
      <c r="C198" t="str">
        <v>15</v>
      </c>
      <c r="D198" t="str">
        <v>Standard</v>
      </c>
      <c r="E198" t="s">
        <v>487</v>
      </c>
      <c r="F198" s="10">
        <v>65.377967834472599</v>
      </c>
      <c r="G198" s="10">
        <v>61.615325927734297</v>
      </c>
      <c r="H198" s="21">
        <v>74.141975402832003</v>
      </c>
      <c r="I198" s="10">
        <v>47.855998992919901</v>
      </c>
      <c r="J198" s="21">
        <v>63.629222869872997</v>
      </c>
      <c r="K198" s="10">
        <v>41.108001708984297</v>
      </c>
      <c r="L198" s="10">
        <v>61.749233245849602</v>
      </c>
      <c r="M198" s="10">
        <v>28.1090793609619</v>
      </c>
      <c r="N198" s="3">
        <v>0.62599998712539595</v>
      </c>
      <c r="O198" s="3">
        <v>0.79690366983413696</v>
      </c>
      <c r="P198" s="3">
        <v>0.83679449558258001</v>
      </c>
      <c r="Q198" s="3">
        <v>0.82579389522742952</v>
      </c>
      <c r="R198" s="3">
        <v>0.78851115703582697</v>
      </c>
      <c r="S198" s="3">
        <v>0.81401348114013605</v>
      </c>
      <c r="T198" s="3">
        <v>0.81901764869689897</v>
      </c>
      <c r="U198">
        <v>21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">
        <v>16.836534500121999</v>
      </c>
      <c r="AB198" s="1">
        <v>19.762056350708001</v>
      </c>
      <c r="AC198" s="1">
        <v>55.398296356201101</v>
      </c>
      <c r="AD198" s="1">
        <v>65.592300415039006</v>
      </c>
      <c r="AE198" s="1">
        <v>2.0138807296752899</v>
      </c>
      <c r="AF198" s="1">
        <v>1.9126877784728999</v>
      </c>
      <c r="AG198" s="1">
        <v>1.8411693572998</v>
      </c>
      <c r="AH198" s="1">
        <v>2.14588403701782</v>
      </c>
      <c r="AI198" s="3">
        <f t="shared" si="15"/>
        <v>2.6748230673476536E-2</v>
      </c>
      <c r="AJ198" s="3">
        <f t="shared" si="16"/>
        <v>3.2685000230311283E-2</v>
      </c>
      <c r="AK198" s="3">
        <f t="shared" si="17"/>
        <v>0</v>
      </c>
      <c r="AL198" s="3">
        <f t="shared" si="18"/>
        <v>0</v>
      </c>
      <c r="AM198" s="3">
        <f t="shared" si="19"/>
        <v>1.0668819351883272</v>
      </c>
    </row>
    <row r="199" spans="1:39" x14ac:dyDescent="0.25">
      <c r="A199" t="str" cm="1">
        <f t="array" ref="A199:D199">_xlfn.TEXTSPLIT(E199,"_")</f>
        <v>Cottage</v>
      </c>
      <c r="B199" t="str">
        <v>Point</v>
      </c>
      <c r="C199" t="str">
        <v>45</v>
      </c>
      <c r="D199" t="str">
        <v>Standard</v>
      </c>
      <c r="E199" t="s">
        <v>489</v>
      </c>
      <c r="F199" s="10">
        <v>94.260902404785099</v>
      </c>
      <c r="G199" s="10">
        <v>59.988399505615199</v>
      </c>
      <c r="H199" s="21">
        <v>100.12391662597599</v>
      </c>
      <c r="I199" s="10">
        <v>63.028999328613203</v>
      </c>
      <c r="J199" s="21">
        <v>94.234703063964801</v>
      </c>
      <c r="K199" s="10">
        <v>59.324001312255803</v>
      </c>
      <c r="L199" s="10">
        <v>90.508293151855398</v>
      </c>
      <c r="M199" s="10">
        <v>35.9097480773925</v>
      </c>
      <c r="N199" s="3">
        <v>0.83600002527236905</v>
      </c>
      <c r="O199" s="3">
        <v>0.75359863042831399</v>
      </c>
      <c r="P199" s="3">
        <v>0.81441599130630404</v>
      </c>
      <c r="Q199" s="3">
        <v>0.83015935322655054</v>
      </c>
      <c r="R199" s="3">
        <v>0.78159439563751198</v>
      </c>
      <c r="S199" s="3">
        <v>0.804559826850891</v>
      </c>
      <c r="T199" s="3">
        <v>0.80828726291656405</v>
      </c>
      <c r="U199">
        <v>20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">
        <v>16.6505737304687</v>
      </c>
      <c r="AB199" s="1">
        <v>20.024023056030199</v>
      </c>
      <c r="AC199" s="1">
        <v>55.763191223144503</v>
      </c>
      <c r="AD199" s="1">
        <v>65.592300415039006</v>
      </c>
      <c r="AE199" s="1">
        <v>1.9704788923263501</v>
      </c>
      <c r="AF199" s="1">
        <v>1.9390892982482899</v>
      </c>
      <c r="AG199" s="1">
        <v>1.844686627388</v>
      </c>
      <c r="AH199" s="1">
        <v>2.14588403701782</v>
      </c>
      <c r="AI199" s="3">
        <f t="shared" si="15"/>
        <v>2.7794493954439689E-4</v>
      </c>
      <c r="AJ199" s="3">
        <f t="shared" si="16"/>
        <v>0.5708821012159857</v>
      </c>
      <c r="AK199" s="3">
        <f t="shared" si="17"/>
        <v>0</v>
      </c>
      <c r="AL199" s="3">
        <f t="shared" si="18"/>
        <v>0</v>
      </c>
      <c r="AM199" s="3">
        <f t="shared" si="19"/>
        <v>1.103771541478884</v>
      </c>
    </row>
    <row r="200" spans="1:39" x14ac:dyDescent="0.25">
      <c r="A200" t="str" cm="1">
        <f t="array" ref="A200:D200">_xlfn.TEXTSPLIT(E200,"_")</f>
        <v>Cottage</v>
      </c>
      <c r="B200" t="str">
        <v>Point</v>
      </c>
      <c r="C200" t="str">
        <v>Oblique</v>
      </c>
      <c r="D200" t="str">
        <v>Standard</v>
      </c>
      <c r="E200" t="s">
        <v>492</v>
      </c>
      <c r="F200" s="10">
        <v>64.311965942382798</v>
      </c>
      <c r="G200" s="10">
        <v>59.323455810546797</v>
      </c>
      <c r="H200" s="21">
        <v>70.438758850097599</v>
      </c>
      <c r="I200" s="10">
        <v>45.187999725341797</v>
      </c>
      <c r="J200" s="21">
        <v>66.491943359375</v>
      </c>
      <c r="K200" s="10">
        <v>42.632999420166001</v>
      </c>
      <c r="L200" s="10">
        <v>63.354774475097599</v>
      </c>
      <c r="M200" s="10">
        <v>13.002468109130801</v>
      </c>
      <c r="N200" s="3">
        <v>0.67599999904632502</v>
      </c>
      <c r="O200" s="3">
        <v>0.76866978406906095</v>
      </c>
      <c r="P200" s="3">
        <v>0.77966058254241899</v>
      </c>
      <c r="Q200" s="3">
        <v>0.76256852059650648</v>
      </c>
      <c r="R200" s="3">
        <v>0.77731126546859697</v>
      </c>
      <c r="S200" s="3">
        <v>0.81289577484130804</v>
      </c>
      <c r="T200" s="3">
        <v>0.816503405570983</v>
      </c>
      <c r="U200">
        <v>21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">
        <v>16.648565292358398</v>
      </c>
      <c r="AB200" s="1">
        <v>20.367324829101499</v>
      </c>
      <c r="AC200" s="1">
        <v>55.838428497314403</v>
      </c>
      <c r="AD200" s="1">
        <v>65.592300415039006</v>
      </c>
      <c r="AE200" s="1">
        <v>1.9737805128097501</v>
      </c>
      <c r="AF200" s="1">
        <v>1.9791890382766699</v>
      </c>
      <c r="AG200" s="1">
        <v>1.84936618804931</v>
      </c>
      <c r="AH200" s="1">
        <v>2.14588403701782</v>
      </c>
      <c r="AI200" s="3">
        <f t="shared" si="15"/>
        <v>3.3896917704945413E-2</v>
      </c>
      <c r="AJ200" s="3">
        <f t="shared" si="16"/>
        <v>0.12083732228481801</v>
      </c>
      <c r="AK200" s="3">
        <f t="shared" si="17"/>
        <v>0</v>
      </c>
      <c r="AL200" s="3">
        <f t="shared" si="18"/>
        <v>0</v>
      </c>
      <c r="AM200" s="3">
        <f t="shared" si="19"/>
        <v>1.2412748762732493</v>
      </c>
    </row>
    <row r="201" spans="1:39" x14ac:dyDescent="0.25">
      <c r="A201" t="str" cm="1">
        <f t="array" ref="A201:D201">_xlfn.TEXTSPLIT(E201,"_")</f>
        <v>Cottage</v>
      </c>
      <c r="B201" t="str">
        <v>Point</v>
      </c>
      <c r="C201" t="str">
        <v>Parallel</v>
      </c>
      <c r="D201" t="str">
        <v>Standard</v>
      </c>
      <c r="E201" t="s">
        <v>485</v>
      </c>
      <c r="F201" s="10">
        <v>70.444732666015597</v>
      </c>
      <c r="G201" s="10">
        <v>61.615325927734297</v>
      </c>
      <c r="H201" s="21">
        <v>78.864784240722599</v>
      </c>
      <c r="I201" s="10">
        <v>51.069000244140597</v>
      </c>
      <c r="J201" s="21">
        <v>68.842384338378906</v>
      </c>
      <c r="K201" s="10">
        <v>44.596000671386697</v>
      </c>
      <c r="L201" s="10">
        <v>61.786834716796797</v>
      </c>
      <c r="M201" s="10">
        <v>31.616392135620099</v>
      </c>
      <c r="N201" s="3">
        <v>0.683000028133392</v>
      </c>
      <c r="O201" s="3">
        <v>0.78026968240737904</v>
      </c>
      <c r="P201" s="3">
        <v>0.718122899532318</v>
      </c>
      <c r="Q201" s="3">
        <v>0.70677142640452706</v>
      </c>
      <c r="R201" s="3">
        <v>0.739901483058929</v>
      </c>
      <c r="S201" s="3">
        <v>0.76960146427154497</v>
      </c>
      <c r="T201" s="3">
        <v>0.77345317602157504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">
        <v>16.666637420654201</v>
      </c>
      <c r="AB201" s="1">
        <v>19.8114318847656</v>
      </c>
      <c r="AC201" s="1">
        <v>55.398296356201101</v>
      </c>
      <c r="AD201" s="1">
        <v>65.592300415039006</v>
      </c>
      <c r="AE201" s="1">
        <v>1.9780803918838501</v>
      </c>
      <c r="AF201" s="1">
        <v>1.9261883497238099</v>
      </c>
      <c r="AG201" s="1">
        <v>1.8411693572998</v>
      </c>
      <c r="AH201" s="1">
        <v>2.14588403701782</v>
      </c>
      <c r="AI201" s="3">
        <f t="shared" si="15"/>
        <v>2.2746176569844598E-2</v>
      </c>
      <c r="AJ201" s="3">
        <f t="shared" si="16"/>
        <v>0.11729319453930803</v>
      </c>
      <c r="AK201" s="3">
        <f t="shared" si="17"/>
        <v>0</v>
      </c>
      <c r="AL201" s="3">
        <f t="shared" si="18"/>
        <v>0</v>
      </c>
      <c r="AM201" s="3">
        <f t="shared" si="19"/>
        <v>1.2231611244988669</v>
      </c>
    </row>
    <row r="202" spans="1:39" x14ac:dyDescent="0.25">
      <c r="A202" t="str" cm="1">
        <f t="array" ref="A202:D202">_xlfn.TEXTSPLIT(E202,"_")</f>
        <v>CottageWalls</v>
      </c>
      <c r="B202" t="str">
        <v>Point</v>
      </c>
      <c r="C202" t="str">
        <v>15</v>
      </c>
      <c r="D202" t="str">
        <v>Standard</v>
      </c>
      <c r="E202" t="s">
        <v>504</v>
      </c>
      <c r="F202" s="10">
        <v>95.509445190429602</v>
      </c>
      <c r="G202" s="10">
        <v>52.552730560302699</v>
      </c>
      <c r="H202" s="21">
        <v>102.99224090576099</v>
      </c>
      <c r="I202" s="10">
        <v>64.772003173828097</v>
      </c>
      <c r="J202" s="21">
        <v>97.340217590332003</v>
      </c>
      <c r="K202" s="10">
        <v>61.075000762939403</v>
      </c>
      <c r="L202" s="10">
        <v>88.9761962890625</v>
      </c>
      <c r="M202" s="10">
        <v>58.26802444458</v>
      </c>
      <c r="N202" s="3">
        <v>0.90299999713897705</v>
      </c>
      <c r="O202" s="3">
        <v>0.57406026124954201</v>
      </c>
      <c r="P202" s="3">
        <v>0.76676583290100098</v>
      </c>
      <c r="Q202" s="3">
        <v>0.6466341233689088</v>
      </c>
      <c r="R202" s="3">
        <v>0.65037888288497903</v>
      </c>
      <c r="S202" s="3">
        <v>0.70368140935897805</v>
      </c>
      <c r="T202" s="3">
        <v>0.71051323413848799</v>
      </c>
      <c r="U202">
        <v>27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">
        <v>22.9813938140869</v>
      </c>
      <c r="AB202" s="1">
        <v>28.808580398559499</v>
      </c>
      <c r="AC202" s="1">
        <v>57.234283447265597</v>
      </c>
      <c r="AD202" s="1">
        <v>69.254341125488196</v>
      </c>
      <c r="AE202" s="1">
        <v>2.5548830032348602</v>
      </c>
      <c r="AF202" s="1">
        <v>2.5420944690704301</v>
      </c>
      <c r="AG202" s="1">
        <v>1.8287646770477199</v>
      </c>
      <c r="AH202" s="1">
        <v>2.1939425468444802</v>
      </c>
      <c r="AI202" s="3">
        <f t="shared" si="15"/>
        <v>1.9168495809520739E-2</v>
      </c>
      <c r="AJ202" s="3">
        <f t="shared" si="16"/>
        <v>0.85223900932487218</v>
      </c>
      <c r="AK202" s="3">
        <f t="shared" si="17"/>
        <v>0</v>
      </c>
      <c r="AL202" s="3">
        <f t="shared" si="18"/>
        <v>0</v>
      </c>
      <c r="AM202" s="3">
        <f t="shared" si="19"/>
        <v>1.1435439313585223</v>
      </c>
    </row>
    <row r="203" spans="1:39" x14ac:dyDescent="0.25">
      <c r="A203" t="str" cm="1">
        <f t="array" ref="A203:D203">_xlfn.TEXTSPLIT(E203,"_")</f>
        <v>CottageWalls</v>
      </c>
      <c r="B203" t="str">
        <v>Point</v>
      </c>
      <c r="C203" t="str">
        <v>45</v>
      </c>
      <c r="D203" t="str">
        <v>Standard</v>
      </c>
      <c r="E203" t="s">
        <v>457</v>
      </c>
      <c r="F203" s="10">
        <v>127.32662963867099</v>
      </c>
      <c r="G203" s="10">
        <v>49.784004211425703</v>
      </c>
      <c r="H203" s="21">
        <v>129.10987854003901</v>
      </c>
      <c r="I203" s="10">
        <v>80.185997009277301</v>
      </c>
      <c r="J203" s="21">
        <v>129.10987854003901</v>
      </c>
      <c r="K203" s="10">
        <v>80.185997009277301</v>
      </c>
      <c r="L203" s="10">
        <v>124.959030151367</v>
      </c>
      <c r="M203" s="10">
        <v>129.10987854003901</v>
      </c>
      <c r="N203" s="3">
        <v>1</v>
      </c>
      <c r="O203" s="3">
        <v>0.67783588171005205</v>
      </c>
      <c r="P203" s="3">
        <v>0.78812694549560502</v>
      </c>
      <c r="Q203" s="3">
        <v>0.77894825614927821</v>
      </c>
      <c r="R203" s="3">
        <v>0.68426811695098799</v>
      </c>
      <c r="S203" s="3">
        <v>0.71965527534484797</v>
      </c>
      <c r="T203" s="3">
        <v>0.725436031818389</v>
      </c>
      <c r="U203">
        <v>24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">
        <v>22.1769084930419</v>
      </c>
      <c r="AB203" s="1">
        <v>28.6408576965332</v>
      </c>
      <c r="AC203" s="1">
        <v>57.798801422119098</v>
      </c>
      <c r="AD203" s="1">
        <v>69.254341125488196</v>
      </c>
      <c r="AE203" s="1">
        <v>2.4752840995788499</v>
      </c>
      <c r="AF203" s="1">
        <v>2.4904878139495801</v>
      </c>
      <c r="AG203" s="1">
        <v>1.8381927013397199</v>
      </c>
      <c r="AH203" s="1">
        <v>2.1939425468444802</v>
      </c>
      <c r="AI203" s="3">
        <f t="shared" si="15"/>
        <v>1.4005309858813797E-2</v>
      </c>
      <c r="AJ203" s="3">
        <f t="shared" si="16"/>
        <v>1.593400844008598</v>
      </c>
      <c r="AK203" s="3">
        <f t="shared" si="17"/>
        <v>0</v>
      </c>
      <c r="AL203" s="3">
        <f t="shared" si="18"/>
        <v>0</v>
      </c>
      <c r="AM203" s="3">
        <f t="shared" si="19"/>
        <v>1.0321497350598525</v>
      </c>
    </row>
    <row r="204" spans="1:39" x14ac:dyDescent="0.25">
      <c r="A204" t="str" cm="1">
        <f t="array" ref="A204:D204">_xlfn.TEXTSPLIT(E204,"_")</f>
        <v>CottageWalls</v>
      </c>
      <c r="B204" t="str">
        <v>Point</v>
      </c>
      <c r="C204" t="str">
        <v>Oblique</v>
      </c>
      <c r="D204" t="str">
        <v>Standard</v>
      </c>
      <c r="E204" t="s">
        <v>505</v>
      </c>
      <c r="F204" s="10">
        <v>100.382064819335</v>
      </c>
      <c r="G204" s="10">
        <v>53.719039916992102</v>
      </c>
      <c r="H204" s="21">
        <v>103.25210571289</v>
      </c>
      <c r="I204" s="10">
        <v>63.943000793457003</v>
      </c>
      <c r="J204" s="21">
        <v>103.391067504882</v>
      </c>
      <c r="K204" s="10">
        <v>63.701999664306598</v>
      </c>
      <c r="L204" s="10">
        <v>93.308525085449205</v>
      </c>
      <c r="M204" s="10">
        <v>22.235294342041001</v>
      </c>
      <c r="N204" s="3">
        <v>0.98799997568130404</v>
      </c>
      <c r="O204" s="3">
        <v>0.62957835197448697</v>
      </c>
      <c r="P204" s="3">
        <v>0.76543891429901101</v>
      </c>
      <c r="Q204" s="3">
        <v>0.73888846183553403</v>
      </c>
      <c r="R204" s="3">
        <v>0.69250851869583097</v>
      </c>
      <c r="S204" s="3">
        <v>0.728082954883575</v>
      </c>
      <c r="T204" s="3">
        <v>0.73404610157012895</v>
      </c>
      <c r="U204">
        <v>23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">
        <v>20.669004440307599</v>
      </c>
      <c r="AB204" s="1">
        <v>28.952699661254801</v>
      </c>
      <c r="AC204" s="1">
        <v>56.515697479247997</v>
      </c>
      <c r="AD204" s="1">
        <v>69.254341125488196</v>
      </c>
      <c r="AE204" s="1">
        <v>2.3419814109802202</v>
      </c>
      <c r="AF204" s="1">
        <v>2.52928590774536</v>
      </c>
      <c r="AG204" s="1">
        <v>1.83390724658966</v>
      </c>
      <c r="AH204" s="1">
        <v>2.1939425468444802</v>
      </c>
      <c r="AI204" s="3">
        <f t="shared" si="15"/>
        <v>2.9975501011684974E-2</v>
      </c>
      <c r="AJ204" s="3">
        <f t="shared" si="16"/>
        <v>0.92466335334071981</v>
      </c>
      <c r="AK204" s="3">
        <f t="shared" si="17"/>
        <v>0</v>
      </c>
      <c r="AL204" s="3">
        <f t="shared" si="18"/>
        <v>0</v>
      </c>
      <c r="AM204" s="3">
        <f t="shared" si="19"/>
        <v>1.4534476703719368</v>
      </c>
    </row>
    <row r="205" spans="1:39" x14ac:dyDescent="0.25">
      <c r="A205" t="str" cm="1">
        <f t="array" ref="A205:D205">_xlfn.TEXTSPLIT(E205,"_")</f>
        <v>CottageWalls</v>
      </c>
      <c r="B205" t="str">
        <v>Point</v>
      </c>
      <c r="C205" t="str">
        <v>Parallel</v>
      </c>
      <c r="D205" t="str">
        <v>Standard</v>
      </c>
      <c r="E205" t="s">
        <v>480</v>
      </c>
      <c r="F205" s="10">
        <v>98.327606201171804</v>
      </c>
      <c r="G205" s="10">
        <v>51.9235229492187</v>
      </c>
      <c r="H205" s="21">
        <v>108.347450256347</v>
      </c>
      <c r="I205" s="10">
        <v>68.497001647949205</v>
      </c>
      <c r="J205" s="21">
        <v>99.866233825683594</v>
      </c>
      <c r="K205" s="10">
        <v>62.902999877929602</v>
      </c>
      <c r="L205" s="10">
        <v>90.736564636230398</v>
      </c>
      <c r="M205" s="10">
        <v>59.726749420166001</v>
      </c>
      <c r="N205" s="3">
        <v>0.85799998044967596</v>
      </c>
      <c r="O205" s="3">
        <v>0.52232891321182195</v>
      </c>
      <c r="P205" s="3">
        <v>0.79030609130859297</v>
      </c>
      <c r="Q205" s="3">
        <v>0.69695355584154473</v>
      </c>
      <c r="R205" s="3">
        <v>0.66020429134368896</v>
      </c>
      <c r="S205" s="3">
        <v>0.71294039487838701</v>
      </c>
      <c r="T205" s="3">
        <v>0.71865862607955899</v>
      </c>
      <c r="U205">
        <v>27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">
        <v>22.745658874511701</v>
      </c>
      <c r="AB205" s="1">
        <v>29.386791229248001</v>
      </c>
      <c r="AC205" s="1">
        <v>57.163307189941399</v>
      </c>
      <c r="AD205" s="1">
        <v>69.254341125488196</v>
      </c>
      <c r="AE205" s="1">
        <v>2.5591850280761701</v>
      </c>
      <c r="AF205" s="1">
        <v>2.5298895835876398</v>
      </c>
      <c r="AG205" s="1">
        <v>1.8300350904464699</v>
      </c>
      <c r="AH205" s="1">
        <v>2.1939425468444802</v>
      </c>
      <c r="AI205" s="3">
        <f t="shared" si="15"/>
        <v>1.5647971957782222E-2</v>
      </c>
      <c r="AJ205" s="3">
        <f t="shared" si="16"/>
        <v>0.92333316680674671</v>
      </c>
      <c r="AK205" s="3">
        <f t="shared" si="17"/>
        <v>0</v>
      </c>
      <c r="AL205" s="3">
        <f t="shared" si="18"/>
        <v>0</v>
      </c>
      <c r="AM205" s="3">
        <f t="shared" si="19"/>
        <v>1.1528572922197351</v>
      </c>
    </row>
    <row r="206" spans="1:39" x14ac:dyDescent="0.25">
      <c r="A206" t="str" cm="1">
        <f t="array" ref="A206:D206">_xlfn.TEXTSPLIT(E206,"_")</f>
        <v>Crowd</v>
      </c>
      <c r="B206" t="str">
        <v>Point</v>
      </c>
      <c r="C206" t="str">
        <v>15</v>
      </c>
      <c r="D206" t="str">
        <v>Standard</v>
      </c>
      <c r="E206" t="s">
        <v>468</v>
      </c>
      <c r="F206" s="10">
        <v>37.299587249755803</v>
      </c>
      <c r="G206" s="10">
        <v>59.384197235107401</v>
      </c>
      <c r="H206" s="21">
        <v>65.042266845703097</v>
      </c>
      <c r="I206" s="10">
        <v>36.831001281738203</v>
      </c>
      <c r="J206" s="21">
        <v>60.042720794677699</v>
      </c>
      <c r="K206" s="10">
        <v>34.297000885009702</v>
      </c>
      <c r="L206" s="10">
        <v>44.096771240234297</v>
      </c>
      <c r="M206" s="10">
        <v>9.5284366607665998</v>
      </c>
      <c r="N206" s="3">
        <v>0.46900001168250999</v>
      </c>
      <c r="O206" s="3">
        <v>0.67209434509277299</v>
      </c>
      <c r="P206" s="3">
        <v>0.67319452762603704</v>
      </c>
      <c r="Q206" s="3">
        <v>0.57756337118985734</v>
      </c>
      <c r="R206" s="3">
        <v>0.50536751747131303</v>
      </c>
      <c r="S206" s="3">
        <v>0.63445109128952004</v>
      </c>
      <c r="T206" s="3">
        <v>0.70503538846969604</v>
      </c>
      <c r="U206">
        <v>26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">
        <v>200.26617431640599</v>
      </c>
      <c r="AB206" s="1">
        <v>369.42098999023398</v>
      </c>
      <c r="AC206" s="1">
        <v>48.376121520996001</v>
      </c>
      <c r="AD206" s="1">
        <v>89.022987365722599</v>
      </c>
      <c r="AE206" s="1">
        <v>22.151670455932599</v>
      </c>
      <c r="AF206" s="1">
        <v>18.548053741455</v>
      </c>
      <c r="AG206" s="1">
        <v>1.4666893482208201</v>
      </c>
      <c r="AH206" s="1">
        <v>2.6513521671295099</v>
      </c>
      <c r="AI206" s="3">
        <f t="shared" si="15"/>
        <v>0.60974223099669267</v>
      </c>
      <c r="AJ206" s="3">
        <f t="shared" si="16"/>
        <v>1.1089205381747336E-2</v>
      </c>
      <c r="AK206" s="3">
        <f t="shared" si="17"/>
        <v>0</v>
      </c>
      <c r="AL206" s="3">
        <f t="shared" si="18"/>
        <v>0</v>
      </c>
      <c r="AM206" s="3">
        <f t="shared" si="19"/>
        <v>2.6735116286285399</v>
      </c>
    </row>
    <row r="207" spans="1:39" x14ac:dyDescent="0.25">
      <c r="A207" t="str" cm="1">
        <f t="array" ref="A207:D207">_xlfn.TEXTSPLIT(E207,"_")</f>
        <v>Crowd</v>
      </c>
      <c r="B207" t="str">
        <v>Point</v>
      </c>
      <c r="C207" t="str">
        <v>45</v>
      </c>
      <c r="D207" t="str">
        <v>Standard</v>
      </c>
      <c r="E207" t="s">
        <v>472</v>
      </c>
      <c r="F207" s="10">
        <v>20.9347419738769</v>
      </c>
      <c r="G207" s="10">
        <v>59.384197235107401</v>
      </c>
      <c r="H207" s="21">
        <v>37.989219665527301</v>
      </c>
      <c r="I207" s="10">
        <v>21.479000091552699</v>
      </c>
      <c r="J207" s="21">
        <v>35.814842224121001</v>
      </c>
      <c r="K207" s="10">
        <v>20.388999938964801</v>
      </c>
      <c r="L207" s="10">
        <v>30.6620559692382</v>
      </c>
      <c r="M207" s="10">
        <v>3.1836016178131099</v>
      </c>
      <c r="N207" s="3">
        <v>0.31700000166893</v>
      </c>
      <c r="O207" s="3">
        <v>0.72002178430557195</v>
      </c>
      <c r="P207" s="3">
        <v>0.72002178430557195</v>
      </c>
      <c r="Q207" s="3">
        <v>0.61220898490811393</v>
      </c>
      <c r="R207" s="3">
        <v>0.52962130308151201</v>
      </c>
      <c r="S207" s="3">
        <v>0.69733321666717496</v>
      </c>
      <c r="T207" s="3">
        <v>0.78704583644866899</v>
      </c>
      <c r="U207">
        <v>26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">
        <v>199.57147216796801</v>
      </c>
      <c r="AB207" s="1">
        <v>368.14996337890602</v>
      </c>
      <c r="AC207" s="1">
        <v>48.376121520996001</v>
      </c>
      <c r="AD207" s="1">
        <v>89.022987365722599</v>
      </c>
      <c r="AE207" s="1">
        <v>21.9962043762207</v>
      </c>
      <c r="AF207" s="1">
        <v>18.709041595458899</v>
      </c>
      <c r="AG207" s="1">
        <v>1.4666893482208201</v>
      </c>
      <c r="AH207" s="1">
        <v>2.6513521671295099</v>
      </c>
      <c r="AI207" s="3">
        <f t="shared" si="15"/>
        <v>0.71078498453967132</v>
      </c>
      <c r="AJ207" s="3">
        <f t="shared" si="16"/>
        <v>0.39689607855896736</v>
      </c>
      <c r="AK207" s="3">
        <f t="shared" si="17"/>
        <v>0</v>
      </c>
      <c r="AL207" s="3">
        <f t="shared" si="18"/>
        <v>0</v>
      </c>
      <c r="AM207" s="3">
        <f t="shared" si="19"/>
        <v>2.6185399033759666</v>
      </c>
    </row>
    <row r="208" spans="1:39" x14ac:dyDescent="0.25">
      <c r="A208" t="str" cm="1">
        <f t="array" ref="A208:D208">_xlfn.TEXTSPLIT(E208,"_")</f>
        <v>Crowd</v>
      </c>
      <c r="B208" t="str">
        <v>Point</v>
      </c>
      <c r="C208" t="str">
        <v>Oblique</v>
      </c>
      <c r="D208" t="str">
        <v>Standard</v>
      </c>
      <c r="E208" t="s">
        <v>462</v>
      </c>
      <c r="F208" s="10">
        <v>22.013940811157202</v>
      </c>
      <c r="G208" s="10">
        <v>61.299369812011697</v>
      </c>
      <c r="H208" s="21">
        <v>40.842388153076101</v>
      </c>
      <c r="I208" s="10">
        <v>23.6310005187988</v>
      </c>
      <c r="J208" s="21">
        <v>40.125999450683501</v>
      </c>
      <c r="K208" s="10">
        <v>23.270000457763601</v>
      </c>
      <c r="L208" s="10">
        <v>36.538814544677699</v>
      </c>
      <c r="M208" s="10">
        <v>1.2437500953674301</v>
      </c>
      <c r="N208" s="3">
        <v>0.42399999499320901</v>
      </c>
      <c r="O208" s="3">
        <v>0.54507213830947798</v>
      </c>
      <c r="P208" s="3">
        <v>0.54934740066528298</v>
      </c>
      <c r="Q208" s="3">
        <v>0.53579801981943509</v>
      </c>
      <c r="R208" s="3">
        <v>0.47295984625816301</v>
      </c>
      <c r="S208" s="3">
        <v>0.62487012147903398</v>
      </c>
      <c r="T208" s="3">
        <v>0.69127887487411499</v>
      </c>
      <c r="U208">
        <v>25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">
        <v>199.83981323242099</v>
      </c>
      <c r="AB208" s="1">
        <v>365.74581909179602</v>
      </c>
      <c r="AC208" s="1">
        <v>48.518497467041001</v>
      </c>
      <c r="AD208" s="1">
        <v>89.022987365722599</v>
      </c>
      <c r="AE208" s="1">
        <v>21.913488388061499</v>
      </c>
      <c r="AF208" s="1">
        <v>18.320339202880799</v>
      </c>
      <c r="AG208" s="1">
        <v>1.4679529666900599</v>
      </c>
      <c r="AH208" s="1">
        <v>2.6513521671295099</v>
      </c>
      <c r="AI208" s="3">
        <f t="shared" si="15"/>
        <v>0.8227540354949382</v>
      </c>
      <c r="AJ208" s="3">
        <f t="shared" si="16"/>
        <v>0.3454092664616471</v>
      </c>
      <c r="AK208" s="3">
        <f t="shared" si="17"/>
        <v>0</v>
      </c>
      <c r="AL208" s="3">
        <f t="shared" si="18"/>
        <v>0</v>
      </c>
      <c r="AM208" s="3">
        <f t="shared" si="19"/>
        <v>3.8841685474975369</v>
      </c>
    </row>
    <row r="209" spans="1:39" x14ac:dyDescent="0.25">
      <c r="A209" t="str" cm="1">
        <f t="array" ref="A209:D209">_xlfn.TEXTSPLIT(E209,"_")</f>
        <v>Crowd</v>
      </c>
      <c r="B209" t="str">
        <v>Point</v>
      </c>
      <c r="C209" t="str">
        <v>Parallel</v>
      </c>
      <c r="D209" t="str">
        <v>Standard</v>
      </c>
      <c r="E209" t="s">
        <v>463</v>
      </c>
      <c r="F209" s="10">
        <v>42.244876861572202</v>
      </c>
      <c r="G209" s="10">
        <v>60.013698577880803</v>
      </c>
      <c r="H209" s="21">
        <v>60.575401306152301</v>
      </c>
      <c r="I209" s="10">
        <v>34.195999145507798</v>
      </c>
      <c r="J209" s="21">
        <v>54.994640350341797</v>
      </c>
      <c r="K209" s="10">
        <v>31.371999740600501</v>
      </c>
      <c r="L209" s="10">
        <v>49.692298889160099</v>
      </c>
      <c r="M209" s="10">
        <v>11.950322151184</v>
      </c>
      <c r="N209" s="3">
        <v>0.53399997949600198</v>
      </c>
      <c r="O209" s="3">
        <v>0.52221226692199696</v>
      </c>
      <c r="P209" s="3">
        <v>0.59105759859085005</v>
      </c>
      <c r="Q209" s="3">
        <v>0.53130324773424797</v>
      </c>
      <c r="R209" s="3">
        <v>0.45461168885231001</v>
      </c>
      <c r="S209" s="3">
        <v>0.57914245128631503</v>
      </c>
      <c r="T209" s="3">
        <v>0.64076226949691695</v>
      </c>
      <c r="U209">
        <v>25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">
        <v>201.74392700195301</v>
      </c>
      <c r="AB209" s="1">
        <v>364.67803955078102</v>
      </c>
      <c r="AC209" s="1">
        <v>48.4478950500488</v>
      </c>
      <c r="AD209" s="1">
        <v>89.022987365722599</v>
      </c>
      <c r="AE209" s="1">
        <v>22.1341152191162</v>
      </c>
      <c r="AF209" s="1">
        <v>18.2483005523681</v>
      </c>
      <c r="AG209" s="1">
        <v>1.4681137800216599</v>
      </c>
      <c r="AH209" s="1">
        <v>2.6513521671295099</v>
      </c>
      <c r="AI209" s="3">
        <f t="shared" si="15"/>
        <v>0.30180614635350828</v>
      </c>
      <c r="AJ209" s="3">
        <f t="shared" si="16"/>
        <v>8.3631876496091773E-2</v>
      </c>
      <c r="AK209" s="3">
        <f t="shared" si="17"/>
        <v>0</v>
      </c>
      <c r="AL209" s="3">
        <f t="shared" si="18"/>
        <v>0</v>
      </c>
      <c r="AM209" s="3">
        <f t="shared" si="19"/>
        <v>1.4436986211837273</v>
      </c>
    </row>
    <row r="210" spans="1:39" x14ac:dyDescent="0.25">
      <c r="A210" t="str" cm="1">
        <f t="array" ref="A210:D210">_xlfn.TEXTSPLIT(E210,"_")</f>
        <v>Random100</v>
      </c>
      <c r="B210" t="str">
        <v>Point</v>
      </c>
      <c r="C210" t="str">
        <v>15</v>
      </c>
      <c r="D210" t="str">
        <v>Standard</v>
      </c>
      <c r="E210" t="s">
        <v>471</v>
      </c>
      <c r="F210" s="10">
        <v>19.499553680419901</v>
      </c>
      <c r="G210" s="10">
        <v>19.073268890380799</v>
      </c>
      <c r="H210" s="21">
        <v>37.194412231445298</v>
      </c>
      <c r="I210" s="10">
        <v>20.1049995422363</v>
      </c>
      <c r="J210" s="21">
        <v>20.494400024413999</v>
      </c>
      <c r="K210" s="10">
        <v>11.1180000305175</v>
      </c>
      <c r="L210" s="10">
        <v>19.154821395873999</v>
      </c>
      <c r="M210" s="10">
        <v>18.555599212646399</v>
      </c>
      <c r="N210" s="3">
        <v>0.10000000149011599</v>
      </c>
      <c r="O210" s="3">
        <v>0.369744002819061</v>
      </c>
      <c r="P210" s="3">
        <v>0.50820797681808405</v>
      </c>
      <c r="Q210" s="3">
        <v>0.48419715529199309</v>
      </c>
      <c r="R210" s="3">
        <v>0.462481409311294</v>
      </c>
      <c r="S210" s="3">
        <v>0.462481409311294</v>
      </c>
      <c r="T210" s="3">
        <v>0.462481409311294</v>
      </c>
      <c r="U210">
        <v>9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">
        <v>0.40879991650581299</v>
      </c>
      <c r="AB210" s="1">
        <v>0.57779973745346003</v>
      </c>
      <c r="AC210" s="1">
        <v>55.535354614257798</v>
      </c>
      <c r="AD210" s="1">
        <v>77.191917419433594</v>
      </c>
      <c r="AE210" s="1">
        <v>2.7499988675117399E-2</v>
      </c>
      <c r="AF210" s="1">
        <v>2.9899979010224301E-2</v>
      </c>
      <c r="AG210" s="1">
        <v>1.0303030014037999</v>
      </c>
      <c r="AH210" s="1">
        <v>1.5252525806427</v>
      </c>
      <c r="AI210" s="3">
        <f t="shared" si="15"/>
        <v>5.1018928961079436E-2</v>
      </c>
      <c r="AJ210" s="3">
        <f t="shared" si="16"/>
        <v>7.4509049403163247E-2</v>
      </c>
      <c r="AK210" s="3">
        <f t="shared" si="17"/>
        <v>0</v>
      </c>
      <c r="AL210" s="3">
        <f t="shared" si="18"/>
        <v>0</v>
      </c>
      <c r="AM210" s="3">
        <f t="shared" si="19"/>
        <v>1.0721926903673917</v>
      </c>
    </row>
    <row r="211" spans="1:39" x14ac:dyDescent="0.25">
      <c r="A211" t="str" cm="1">
        <f t="array" ref="A211:D211">_xlfn.TEXTSPLIT(E211,"_")</f>
        <v>Random100</v>
      </c>
      <c r="B211" t="str">
        <v>Point</v>
      </c>
      <c r="C211" t="str">
        <v>45</v>
      </c>
      <c r="D211" t="str">
        <v>Standard</v>
      </c>
      <c r="E211" t="s">
        <v>466</v>
      </c>
      <c r="F211" s="10">
        <v>19.236970901489201</v>
      </c>
      <c r="G211" s="10">
        <v>19.073268890380799</v>
      </c>
      <c r="H211" s="21">
        <v>36.971645355224602</v>
      </c>
      <c r="I211" s="10">
        <v>20.023000717163001</v>
      </c>
      <c r="J211" s="21">
        <v>20.0728149414062</v>
      </c>
      <c r="K211" s="10">
        <v>10.9239997863769</v>
      </c>
      <c r="L211" s="10">
        <v>19.9284152984619</v>
      </c>
      <c r="M211" s="10">
        <v>18.672756195068299</v>
      </c>
      <c r="N211" s="3">
        <v>9.4999998807907104E-2</v>
      </c>
      <c r="O211" s="3">
        <v>0.43523639440536499</v>
      </c>
      <c r="P211" s="3">
        <v>0.48699611425399703</v>
      </c>
      <c r="Q211" s="3">
        <v>0.45400675916287814</v>
      </c>
      <c r="R211" s="3">
        <v>0.45072320103645303</v>
      </c>
      <c r="S211" s="3">
        <v>0.45072320103645303</v>
      </c>
      <c r="T211" s="3">
        <v>0.45072320103645303</v>
      </c>
      <c r="U211">
        <v>9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">
        <v>0.40319988131523099</v>
      </c>
      <c r="AB211" s="1">
        <v>0.58419954776763905</v>
      </c>
      <c r="AC211" s="1">
        <v>55.535354614257798</v>
      </c>
      <c r="AD211" s="1">
        <v>77.191917419433594</v>
      </c>
      <c r="AE211" s="1">
        <v>2.7399986982345501E-2</v>
      </c>
      <c r="AF211" s="1">
        <v>2.89999786764383E-2</v>
      </c>
      <c r="AG211" s="1">
        <v>1.0303030014037999</v>
      </c>
      <c r="AH211" s="1">
        <v>1.5252525806427</v>
      </c>
      <c r="AI211" s="3">
        <f t="shared" si="15"/>
        <v>4.3449878060183252E-2</v>
      </c>
      <c r="AJ211" s="3">
        <f t="shared" si="16"/>
        <v>5.2405597423811359E-2</v>
      </c>
      <c r="AK211" s="3">
        <f t="shared" si="17"/>
        <v>0</v>
      </c>
      <c r="AL211" s="3">
        <f t="shared" si="18"/>
        <v>0</v>
      </c>
      <c r="AM211" s="3">
        <f t="shared" si="19"/>
        <v>1.0077331724056053</v>
      </c>
    </row>
    <row r="212" spans="1:39" x14ac:dyDescent="0.25">
      <c r="A212" t="str" cm="1">
        <f t="array" ref="A212:D212">_xlfn.TEXTSPLIT(E212,"_")</f>
        <v>Random100</v>
      </c>
      <c r="B212" t="str">
        <v>Point</v>
      </c>
      <c r="C212" t="str">
        <v>Oblique</v>
      </c>
      <c r="D212" t="str">
        <v>Standard</v>
      </c>
      <c r="E212" t="s">
        <v>503</v>
      </c>
      <c r="F212" s="10">
        <v>25.509212493896399</v>
      </c>
      <c r="G212" s="10">
        <v>19.073268890380799</v>
      </c>
      <c r="H212" s="21">
        <v>46.465538024902301</v>
      </c>
      <c r="I212" s="10">
        <v>25.148000717163001</v>
      </c>
      <c r="J212" s="21">
        <v>26.072420120239201</v>
      </c>
      <c r="K212" s="10">
        <v>14.003999710083001</v>
      </c>
      <c r="L212" s="10">
        <v>25.553949356079102</v>
      </c>
      <c r="M212" s="10">
        <v>23.772668838500898</v>
      </c>
      <c r="N212" s="3">
        <v>0.12899999320507</v>
      </c>
      <c r="O212" s="3">
        <v>0.53697389364242498</v>
      </c>
      <c r="P212" s="3">
        <v>0.57717281579971302</v>
      </c>
      <c r="Q212" s="3">
        <v>0.55317262102559528</v>
      </c>
      <c r="R212" s="3">
        <v>0.53698027133941595</v>
      </c>
      <c r="S212" s="3">
        <v>0.53698027133941595</v>
      </c>
      <c r="T212" s="3">
        <v>0.53698027133941595</v>
      </c>
      <c r="U212">
        <v>9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">
        <v>0.40260004997253401</v>
      </c>
      <c r="AB212" s="1">
        <v>0.55329972505569402</v>
      </c>
      <c r="AC212" s="1">
        <v>55.535354614257798</v>
      </c>
      <c r="AD212" s="1">
        <v>77.191917419433594</v>
      </c>
      <c r="AE212" s="1">
        <v>2.6299986988306E-2</v>
      </c>
      <c r="AF212" s="1">
        <v>2.8999980539083401E-2</v>
      </c>
      <c r="AG212" s="1">
        <v>1.0303030014037999</v>
      </c>
      <c r="AH212" s="1">
        <v>1.5252525806427</v>
      </c>
      <c r="AI212" s="3">
        <f t="shared" si="15"/>
        <v>2.2078597152991722E-2</v>
      </c>
      <c r="AJ212" s="3">
        <f t="shared" si="16"/>
        <v>0.36696128335863165</v>
      </c>
      <c r="AK212" s="3">
        <f t="shared" si="17"/>
        <v>0</v>
      </c>
      <c r="AL212" s="3">
        <f t="shared" si="18"/>
        <v>0</v>
      </c>
      <c r="AM212" s="3">
        <f t="shared" si="19"/>
        <v>1.0218095312597133</v>
      </c>
    </row>
    <row r="213" spans="1:39" x14ac:dyDescent="0.25">
      <c r="A213" t="str" cm="1">
        <f t="array" ref="A213:D213">_xlfn.TEXTSPLIT(E213,"_")</f>
        <v>Random100</v>
      </c>
      <c r="B213" t="str">
        <v>Point</v>
      </c>
      <c r="C213" t="str">
        <v>Parallel</v>
      </c>
      <c r="D213" t="str">
        <v>Standard</v>
      </c>
      <c r="E213" t="s">
        <v>467</v>
      </c>
      <c r="F213" s="10">
        <v>19.173036575317301</v>
      </c>
      <c r="G213" s="10">
        <v>19.073268890380799</v>
      </c>
      <c r="H213" s="21">
        <v>35.5032539367675</v>
      </c>
      <c r="I213" s="10">
        <v>19.327999114990199</v>
      </c>
      <c r="J213" s="21">
        <v>19.472816467285099</v>
      </c>
      <c r="K213" s="10">
        <v>10.6379995346069</v>
      </c>
      <c r="L213" s="10">
        <v>18.499629974365199</v>
      </c>
      <c r="M213" s="10">
        <v>17.971357345581001</v>
      </c>
      <c r="N213" s="3">
        <v>0.108000002801418</v>
      </c>
      <c r="O213" s="3">
        <v>0.296768248081207</v>
      </c>
      <c r="P213" s="3">
        <v>0.47822090983390803</v>
      </c>
      <c r="Q213" s="3">
        <v>0.46436694292631892</v>
      </c>
      <c r="R213" s="3">
        <v>0.43065762519836398</v>
      </c>
      <c r="S213" s="3">
        <v>0.43065762519836398</v>
      </c>
      <c r="T213" s="3">
        <v>0.43065762519836398</v>
      </c>
      <c r="U213">
        <v>9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">
        <v>0.40819987654685902</v>
      </c>
      <c r="AB213" s="1">
        <v>0.57079964876174905</v>
      </c>
      <c r="AC213" s="1">
        <v>55.535354614257798</v>
      </c>
      <c r="AD213" s="1">
        <v>77.191917419433594</v>
      </c>
      <c r="AE213" s="1">
        <v>2.83999890089035E-2</v>
      </c>
      <c r="AF213" s="1">
        <v>3.09999752789735E-2</v>
      </c>
      <c r="AG213" s="1">
        <v>1.0303030014037999</v>
      </c>
      <c r="AH213" s="1">
        <v>1.5252525806427</v>
      </c>
      <c r="AI213" s="3">
        <f t="shared" si="15"/>
        <v>1.5635493667900499E-2</v>
      </c>
      <c r="AJ213" s="3">
        <f t="shared" si="16"/>
        <v>2.094803880764266E-2</v>
      </c>
      <c r="AK213" s="3">
        <f t="shared" si="17"/>
        <v>0</v>
      </c>
      <c r="AL213" s="3">
        <f t="shared" si="18"/>
        <v>0</v>
      </c>
      <c r="AM213" s="3">
        <f t="shared" si="19"/>
        <v>1.0541520862451268</v>
      </c>
    </row>
    <row r="214" spans="1:39" x14ac:dyDescent="0.25">
      <c r="A214" t="str" cm="1">
        <f t="array" ref="A214:D214">_xlfn.TEXTSPLIT(E214,"_")</f>
        <v>Random1000</v>
      </c>
      <c r="B214" t="str">
        <v>Point</v>
      </c>
      <c r="C214" t="str">
        <v>15</v>
      </c>
      <c r="D214" t="str">
        <v>Standard</v>
      </c>
      <c r="E214" t="s">
        <v>476</v>
      </c>
      <c r="F214" s="10">
        <v>78.287467956542898</v>
      </c>
      <c r="G214" s="10">
        <v>69.588462829589801</v>
      </c>
      <c r="H214" s="21">
        <v>116.71587371826099</v>
      </c>
      <c r="I214" s="10">
        <v>68.472999572753906</v>
      </c>
      <c r="J214" s="21">
        <v>88.537979125976506</v>
      </c>
      <c r="K214" s="10">
        <v>52.2560005187988</v>
      </c>
      <c r="L214" s="10">
        <v>84.779548645019503</v>
      </c>
      <c r="M214" s="10">
        <v>62.066070556640597</v>
      </c>
      <c r="N214" s="3">
        <v>0.54600000381469704</v>
      </c>
      <c r="O214" s="3">
        <v>0.463800549507141</v>
      </c>
      <c r="P214" s="3">
        <v>0.69407463073730402</v>
      </c>
      <c r="Q214" s="3">
        <v>0.64406603095807591</v>
      </c>
      <c r="R214" s="3">
        <v>0.60872822999954201</v>
      </c>
      <c r="S214" s="3">
        <v>0.60849773883819502</v>
      </c>
      <c r="T214" s="3">
        <v>0.60849773883819502</v>
      </c>
      <c r="U214">
        <v>12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">
        <v>3.1824958324432302</v>
      </c>
      <c r="AB214" s="1">
        <v>6.2863965034484801</v>
      </c>
      <c r="AC214" s="1">
        <v>43.241241455078097</v>
      </c>
      <c r="AD214" s="1">
        <v>85.631629943847599</v>
      </c>
      <c r="AE214" s="1">
        <v>0.29440090060233998</v>
      </c>
      <c r="AF214" s="1">
        <v>0.27770137786865201</v>
      </c>
      <c r="AG214" s="1">
        <v>1.09209203720092</v>
      </c>
      <c r="AH214" s="1">
        <v>2.2462463378906201</v>
      </c>
      <c r="AI214" s="3">
        <f t="shared" si="15"/>
        <v>0.13093425342512841</v>
      </c>
      <c r="AJ214" s="3">
        <f t="shared" si="16"/>
        <v>0.27230830407607676</v>
      </c>
      <c r="AK214" s="3">
        <f t="shared" si="17"/>
        <v>0</v>
      </c>
      <c r="AL214" s="3">
        <f t="shared" si="18"/>
        <v>0</v>
      </c>
      <c r="AM214" s="3">
        <f t="shared" si="19"/>
        <v>1.0605553154444844</v>
      </c>
    </row>
    <row r="215" spans="1:39" x14ac:dyDescent="0.25">
      <c r="A215" t="str" cm="1">
        <f t="array" ref="A215:D215">_xlfn.TEXTSPLIT(E215,"_")</f>
        <v>Random1000</v>
      </c>
      <c r="B215" t="str">
        <v>Point</v>
      </c>
      <c r="C215" t="str">
        <v>45</v>
      </c>
      <c r="D215" t="str">
        <v>Standard</v>
      </c>
      <c r="E215" t="s">
        <v>479</v>
      </c>
      <c r="F215" s="10">
        <v>80.224449157714801</v>
      </c>
      <c r="G215" s="10">
        <v>69.588462829589801</v>
      </c>
      <c r="H215" s="21">
        <v>119.13069152832</v>
      </c>
      <c r="I215" s="10">
        <v>69.433998107910099</v>
      </c>
      <c r="J215" s="21">
        <v>90.736404418945298</v>
      </c>
      <c r="K215" s="10">
        <v>53.330001831054602</v>
      </c>
      <c r="L215" s="10">
        <v>86.998756408691406</v>
      </c>
      <c r="M215" s="10">
        <v>56.450061798095703</v>
      </c>
      <c r="N215" s="3">
        <v>0.49700000882148698</v>
      </c>
      <c r="O215" s="3">
        <v>0.58909761905670099</v>
      </c>
      <c r="P215" s="3">
        <v>0.66731214523315396</v>
      </c>
      <c r="Q215" s="3">
        <v>0.61960495794195192</v>
      </c>
      <c r="R215" s="3">
        <v>0.59641534090042103</v>
      </c>
      <c r="S215" s="3">
        <v>0.59654498100280695</v>
      </c>
      <c r="T215" s="3">
        <v>0.59654498100280695</v>
      </c>
      <c r="U215">
        <v>12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">
        <v>3.1567935943603498</v>
      </c>
      <c r="AB215" s="1">
        <v>6.20849180221557</v>
      </c>
      <c r="AC215" s="1">
        <v>43.241241455078097</v>
      </c>
      <c r="AD215" s="1">
        <v>85.631629943847599</v>
      </c>
      <c r="AE215" s="1">
        <v>0.29240095615386902</v>
      </c>
      <c r="AF215" s="1">
        <v>0.27650132775306702</v>
      </c>
      <c r="AG215" s="1">
        <v>1.09209203720092</v>
      </c>
      <c r="AH215" s="1">
        <v>2.2462463378906201</v>
      </c>
      <c r="AI215" s="3">
        <f t="shared" si="15"/>
        <v>0.13103181600617589</v>
      </c>
      <c r="AJ215" s="3">
        <f t="shared" si="16"/>
        <v>0.30390011115985094</v>
      </c>
      <c r="AK215" s="3">
        <f t="shared" si="17"/>
        <v>0</v>
      </c>
      <c r="AL215" s="3">
        <f t="shared" si="18"/>
        <v>0</v>
      </c>
      <c r="AM215" s="3">
        <f t="shared" si="19"/>
        <v>1.0662115840301878</v>
      </c>
    </row>
    <row r="216" spans="1:39" x14ac:dyDescent="0.25">
      <c r="A216" t="str" cm="1">
        <f t="array" ref="A216:D216">_xlfn.TEXTSPLIT(E216,"_")</f>
        <v>Random1000</v>
      </c>
      <c r="B216" t="str">
        <v>Point</v>
      </c>
      <c r="C216" t="str">
        <v>Oblique</v>
      </c>
      <c r="D216" t="str">
        <v>Standard</v>
      </c>
      <c r="E216" t="s">
        <v>483</v>
      </c>
      <c r="F216" s="10">
        <v>120.08013153076099</v>
      </c>
      <c r="G216" s="10">
        <v>68.594619750976506</v>
      </c>
      <c r="H216" s="21">
        <v>152.72607421875</v>
      </c>
      <c r="I216" s="10">
        <v>90.019996643066406</v>
      </c>
      <c r="J216" s="21">
        <v>124.60792541503901</v>
      </c>
      <c r="K216" s="10">
        <v>73.099998474121094</v>
      </c>
      <c r="L216" s="10">
        <v>122.338401794433</v>
      </c>
      <c r="M216" s="10">
        <v>81.473953247070298</v>
      </c>
      <c r="N216" s="3">
        <v>0.63599997758865301</v>
      </c>
      <c r="O216" s="3">
        <v>0.697842597961425</v>
      </c>
      <c r="P216" s="3">
        <v>0.76312607526779097</v>
      </c>
      <c r="Q216" s="3">
        <v>0.67606335937709883</v>
      </c>
      <c r="R216" s="3">
        <v>0.62364304065704301</v>
      </c>
      <c r="S216" s="3">
        <v>0.62413191795349099</v>
      </c>
      <c r="T216" s="3">
        <v>0.62413191795349099</v>
      </c>
      <c r="U216">
        <v>12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">
        <v>3.10129618644714</v>
      </c>
      <c r="AB216" s="1">
        <v>6.2250890731811497</v>
      </c>
      <c r="AC216" s="1">
        <v>43.056678771972599</v>
      </c>
      <c r="AD216" s="1">
        <v>85.631629943847599</v>
      </c>
      <c r="AE216" s="1">
        <v>0.28870105743408198</v>
      </c>
      <c r="AF216" s="1">
        <v>0.27930137515067999</v>
      </c>
      <c r="AG216" s="1">
        <v>1.0921052694320601</v>
      </c>
      <c r="AH216" s="1">
        <v>2.2462463378906201</v>
      </c>
      <c r="AI216" s="3">
        <f t="shared" si="15"/>
        <v>3.7706436748181978E-2</v>
      </c>
      <c r="AJ216" s="3">
        <f t="shared" si="16"/>
        <v>0.81658453487184901</v>
      </c>
      <c r="AK216" s="3">
        <f t="shared" si="17"/>
        <v>0</v>
      </c>
      <c r="AL216" s="3">
        <f t="shared" si="18"/>
        <v>0</v>
      </c>
      <c r="AM216" s="3">
        <f t="shared" si="19"/>
        <v>1.0278558180885575</v>
      </c>
    </row>
    <row r="217" spans="1:39" x14ac:dyDescent="0.25">
      <c r="A217" t="str" cm="1">
        <f t="array" ref="A217:D217">_xlfn.TEXTSPLIT(E217,"_")</f>
        <v>Random1000</v>
      </c>
      <c r="B217" t="str">
        <v>Point</v>
      </c>
      <c r="C217" t="str">
        <v>Parallel</v>
      </c>
      <c r="D217" t="str">
        <v>Standard</v>
      </c>
      <c r="E217" t="s">
        <v>474</v>
      </c>
      <c r="F217" s="10">
        <v>79.712867736816406</v>
      </c>
      <c r="G217" s="10">
        <v>69.588462829589801</v>
      </c>
      <c r="H217" s="21">
        <v>113.486328125</v>
      </c>
      <c r="I217" s="10">
        <v>66.573997497558594</v>
      </c>
      <c r="J217" s="21">
        <v>86.575218200683594</v>
      </c>
      <c r="K217" s="10">
        <v>51.073001861572202</v>
      </c>
      <c r="L217" s="10">
        <v>87.085205078125</v>
      </c>
      <c r="M217" s="10">
        <v>61.581672668457003</v>
      </c>
      <c r="N217" s="3">
        <v>0.56300002336501997</v>
      </c>
      <c r="O217" s="3">
        <v>0.42598593235015803</v>
      </c>
      <c r="P217" s="3">
        <v>0.72561854124069203</v>
      </c>
      <c r="Q217" s="3">
        <v>0.67280284672090729</v>
      </c>
      <c r="R217" s="3">
        <v>0.61756074428558305</v>
      </c>
      <c r="S217" s="3">
        <v>0.61728042364120395</v>
      </c>
      <c r="T217" s="3">
        <v>0.61728042364120395</v>
      </c>
      <c r="U217">
        <v>12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">
        <v>3.13929939270019</v>
      </c>
      <c r="AB217" s="1">
        <v>6.24259185791015</v>
      </c>
      <c r="AC217" s="1">
        <v>43.241241455078097</v>
      </c>
      <c r="AD217" s="1">
        <v>85.631629943847599</v>
      </c>
      <c r="AE217" s="1">
        <v>0.29440081119537298</v>
      </c>
      <c r="AF217" s="1">
        <v>0.27800142765045099</v>
      </c>
      <c r="AG217" s="1">
        <v>1.09209203720092</v>
      </c>
      <c r="AH217" s="1">
        <v>2.2462463378906201</v>
      </c>
      <c r="AI217" s="3">
        <f t="shared" si="15"/>
        <v>8.6088365137285391E-2</v>
      </c>
      <c r="AJ217" s="3">
        <f t="shared" si="16"/>
        <v>0.24410304065332555</v>
      </c>
      <c r="AK217" s="3">
        <f t="shared" si="17"/>
        <v>0</v>
      </c>
      <c r="AL217" s="3">
        <f t="shared" si="18"/>
        <v>0</v>
      </c>
      <c r="AM217" s="3">
        <f t="shared" si="19"/>
        <v>0.99171852833249474</v>
      </c>
    </row>
    <row r="218" spans="1:39" x14ac:dyDescent="0.25">
      <c r="A218" t="str" cm="1">
        <f t="array" ref="A218:D218">_xlfn.TEXTSPLIT(E218,"_")</f>
        <v>Suzanne</v>
      </c>
      <c r="B218" t="str">
        <v>Point</v>
      </c>
      <c r="C218" t="str">
        <v>15</v>
      </c>
      <c r="D218" t="str">
        <v>Standard</v>
      </c>
      <c r="E218" t="s">
        <v>522</v>
      </c>
      <c r="F218" s="10">
        <v>46.870986938476499</v>
      </c>
      <c r="G218" s="10">
        <v>39.817546844482401</v>
      </c>
      <c r="H218" s="21">
        <v>57.248348236083899</v>
      </c>
      <c r="I218" s="10">
        <v>35.881999969482401</v>
      </c>
      <c r="J218" s="21">
        <v>49.711570739746001</v>
      </c>
      <c r="K218" s="10">
        <v>31.659999847412099</v>
      </c>
      <c r="L218" s="10">
        <v>49.185588836669901</v>
      </c>
      <c r="M218" s="10">
        <v>15.900426864624</v>
      </c>
      <c r="N218" s="3">
        <v>0.52600002288818304</v>
      </c>
      <c r="O218" s="3">
        <v>0.46435046195983798</v>
      </c>
      <c r="P218" s="3">
        <v>0.51314878463745095</v>
      </c>
      <c r="Q218" s="3">
        <v>0.57091297934892438</v>
      </c>
      <c r="R218" s="3">
        <v>0.58813160657882602</v>
      </c>
      <c r="S218" s="3">
        <v>0.59735637903213501</v>
      </c>
      <c r="T218" s="3">
        <v>0.59735637903213501</v>
      </c>
      <c r="U218">
        <v>15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">
        <v>3.4702985286712602</v>
      </c>
      <c r="AB218" s="1">
        <v>6.3767943382263104</v>
      </c>
      <c r="AC218" s="1">
        <v>49.574111938476499</v>
      </c>
      <c r="AD218" s="1">
        <v>89.691513061523395</v>
      </c>
      <c r="AE218" s="1">
        <v>0.36669948697090099</v>
      </c>
      <c r="AF218" s="1">
        <v>0.31100076436996399</v>
      </c>
      <c r="AG218" s="1">
        <v>1.4812108278274501</v>
      </c>
      <c r="AH218" s="1">
        <v>2.6314699649810702</v>
      </c>
      <c r="AI218" s="3">
        <f t="shared" si="15"/>
        <v>6.0604309548635965E-2</v>
      </c>
      <c r="AJ218" s="3">
        <f t="shared" si="16"/>
        <v>0.24848401469601425</v>
      </c>
      <c r="AK218" s="3">
        <f t="shared" si="17"/>
        <v>0</v>
      </c>
      <c r="AL218" s="3">
        <f t="shared" si="18"/>
        <v>0</v>
      </c>
      <c r="AM218" s="3">
        <f t="shared" si="19"/>
        <v>1.0330797347489036</v>
      </c>
    </row>
    <row r="219" spans="1:39" x14ac:dyDescent="0.25">
      <c r="A219" t="str" cm="1">
        <f t="array" ref="A219:D219">_xlfn.TEXTSPLIT(E219,"_")</f>
        <v>Suzanne</v>
      </c>
      <c r="B219" t="str">
        <v>Point</v>
      </c>
      <c r="C219" t="str">
        <v>45</v>
      </c>
      <c r="D219" t="str">
        <v>Standard</v>
      </c>
      <c r="E219" t="s">
        <v>523</v>
      </c>
      <c r="F219" s="10">
        <v>49.730476379394503</v>
      </c>
      <c r="G219" s="10">
        <v>39.734184265136697</v>
      </c>
      <c r="H219" s="21">
        <v>55.488372802734297</v>
      </c>
      <c r="I219" s="10">
        <v>34.474998474121001</v>
      </c>
      <c r="J219" s="21">
        <v>47.681159973144503</v>
      </c>
      <c r="K219" s="10">
        <v>30.0659999847412</v>
      </c>
      <c r="L219" s="10">
        <v>52.245182037353501</v>
      </c>
      <c r="M219" s="10">
        <v>15.100968360900801</v>
      </c>
      <c r="N219" s="3">
        <v>0.48300001025199801</v>
      </c>
      <c r="O219" s="3">
        <v>0.49354621767997697</v>
      </c>
      <c r="P219" s="3">
        <v>0.53214710950851396</v>
      </c>
      <c r="Q219" s="3">
        <v>0.5626505270732084</v>
      </c>
      <c r="R219" s="3">
        <v>0.58344435691833496</v>
      </c>
      <c r="S219" s="3">
        <v>0.59219866991043002</v>
      </c>
      <c r="T219" s="3">
        <v>0.59219866991043002</v>
      </c>
      <c r="U219">
        <v>15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">
        <v>3.5449962615966699</v>
      </c>
      <c r="AB219" s="1">
        <v>6.3402900695800701</v>
      </c>
      <c r="AC219" s="1">
        <v>49.464729309082003</v>
      </c>
      <c r="AD219" s="1">
        <v>89.691513061523395</v>
      </c>
      <c r="AE219" s="1">
        <v>0.37869969010353</v>
      </c>
      <c r="AF219" s="1">
        <v>0.30940064787864602</v>
      </c>
      <c r="AG219" s="1">
        <v>1.47614109516143</v>
      </c>
      <c r="AH219" s="1">
        <v>2.6314699649810702</v>
      </c>
      <c r="AI219" s="3">
        <f t="shared" si="15"/>
        <v>4.1208461198234583E-2</v>
      </c>
      <c r="AJ219" s="3">
        <f t="shared" si="16"/>
        <v>0.20000349459748662</v>
      </c>
      <c r="AK219" s="3">
        <f t="shared" si="17"/>
        <v>0</v>
      </c>
      <c r="AL219" s="3">
        <f t="shared" si="18"/>
        <v>0</v>
      </c>
      <c r="AM219" s="3">
        <f t="shared" si="19"/>
        <v>0.6977662653723522</v>
      </c>
    </row>
    <row r="220" spans="1:39" x14ac:dyDescent="0.25">
      <c r="A220" t="str" cm="1">
        <f t="array" ref="A220:D220">_xlfn.TEXTSPLIT(E220,"_")</f>
        <v>Suzanne</v>
      </c>
      <c r="B220" t="str">
        <v>Point</v>
      </c>
      <c r="C220" t="str">
        <v>Oblique</v>
      </c>
      <c r="D220" t="str">
        <v>Standard</v>
      </c>
      <c r="E220" t="s">
        <v>524</v>
      </c>
      <c r="F220" s="10">
        <v>47.095745086669901</v>
      </c>
      <c r="G220" s="10">
        <v>39.734184265136697</v>
      </c>
      <c r="H220" s="21">
        <v>55.153610229492102</v>
      </c>
      <c r="I220" s="10">
        <v>34.6119995117187</v>
      </c>
      <c r="J220" s="21">
        <v>46.958934783935497</v>
      </c>
      <c r="K220" s="10">
        <v>29.899000167846602</v>
      </c>
      <c r="L220" s="10">
        <v>45.060752868652301</v>
      </c>
      <c r="M220" s="10">
        <v>14.8765335083007</v>
      </c>
      <c r="N220" s="3">
        <v>0.44600000977516102</v>
      </c>
      <c r="O220" s="3">
        <v>0.49665355682373002</v>
      </c>
      <c r="P220" s="3">
        <v>0.53124582767486495</v>
      </c>
      <c r="Q220" s="3">
        <v>0.60765622871775071</v>
      </c>
      <c r="R220" s="3">
        <v>0.59546351432800204</v>
      </c>
      <c r="S220" s="3">
        <v>0.60560584068298295</v>
      </c>
      <c r="T220" s="3">
        <v>0.60560584068298295</v>
      </c>
      <c r="U220">
        <v>15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">
        <v>3.6117980480193999</v>
      </c>
      <c r="AB220" s="1">
        <v>6.39009284973144</v>
      </c>
      <c r="AC220" s="1">
        <v>49.464729309082003</v>
      </c>
      <c r="AD220" s="1">
        <v>89.691513061523395</v>
      </c>
      <c r="AE220" s="1">
        <v>0.37809991836547802</v>
      </c>
      <c r="AF220" s="1">
        <v>0.30800062417983998</v>
      </c>
      <c r="AG220" s="1">
        <v>1.47614109516143</v>
      </c>
      <c r="AH220" s="1">
        <v>2.6314699649810702</v>
      </c>
      <c r="AI220" s="3">
        <f t="shared" si="15"/>
        <v>2.9049397664827805E-3</v>
      </c>
      <c r="AJ220" s="3">
        <f t="shared" si="16"/>
        <v>0.18182707541168505</v>
      </c>
      <c r="AK220" s="3">
        <f t="shared" si="17"/>
        <v>0</v>
      </c>
      <c r="AL220" s="3">
        <f t="shared" si="18"/>
        <v>0</v>
      </c>
      <c r="AM220" s="3">
        <f t="shared" si="19"/>
        <v>1.1275957140300237</v>
      </c>
    </row>
    <row r="221" spans="1:39" x14ac:dyDescent="0.25">
      <c r="A221" t="str" cm="1">
        <f t="array" ref="A221:D221">_xlfn.TEXTSPLIT(E221,"_")</f>
        <v>Suzanne</v>
      </c>
      <c r="B221" t="str">
        <v>Point</v>
      </c>
      <c r="C221" t="str">
        <v>Parallel</v>
      </c>
      <c r="D221" t="str">
        <v>Standard</v>
      </c>
      <c r="E221" t="s">
        <v>521</v>
      </c>
      <c r="F221" s="10">
        <v>50.011909484863203</v>
      </c>
      <c r="G221" s="10">
        <v>39.734184265136697</v>
      </c>
      <c r="H221" s="21">
        <v>56.857593536376903</v>
      </c>
      <c r="I221" s="10">
        <v>35.854000091552699</v>
      </c>
      <c r="J221" s="21">
        <v>48.893199920654297</v>
      </c>
      <c r="K221" s="10">
        <v>31.343999862670898</v>
      </c>
      <c r="L221" s="10">
        <v>48.898834228515597</v>
      </c>
      <c r="M221" s="10">
        <v>18.695775985717699</v>
      </c>
      <c r="N221" s="3">
        <v>0.57400000095367398</v>
      </c>
      <c r="O221" s="3">
        <v>0.431042730808258</v>
      </c>
      <c r="P221" s="3">
        <v>0.53118008375167802</v>
      </c>
      <c r="Q221" s="3">
        <v>0.57629781346921438</v>
      </c>
      <c r="R221" s="3">
        <v>0.58582562208175604</v>
      </c>
      <c r="S221" s="3">
        <v>0.59694862365722601</v>
      </c>
      <c r="T221" s="3">
        <v>0.59694862365722601</v>
      </c>
      <c r="U221">
        <v>15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">
        <v>3.5473980903625399</v>
      </c>
      <c r="AB221" s="1">
        <v>6.3530912399291903</v>
      </c>
      <c r="AC221" s="1">
        <v>49.464729309082003</v>
      </c>
      <c r="AD221" s="1">
        <v>89.691513061523395</v>
      </c>
      <c r="AE221" s="1">
        <v>0.37089991569518999</v>
      </c>
      <c r="AF221" s="1">
        <v>0.30660074949264499</v>
      </c>
      <c r="AG221" s="1">
        <v>1.47614109516143</v>
      </c>
      <c r="AH221" s="1">
        <v>2.6314699649810702</v>
      </c>
      <c r="AI221" s="3">
        <f t="shared" si="15"/>
        <v>2.236886325141213E-2</v>
      </c>
      <c r="AJ221" s="3">
        <f t="shared" si="16"/>
        <v>0.230507202423024</v>
      </c>
      <c r="AK221" s="3">
        <f t="shared" si="17"/>
        <v>0</v>
      </c>
      <c r="AL221" s="3">
        <f t="shared" si="18"/>
        <v>0</v>
      </c>
      <c r="AM221" s="3">
        <f t="shared" si="19"/>
        <v>0.99969863204043519</v>
      </c>
    </row>
    <row r="222" spans="1:39" x14ac:dyDescent="0.25">
      <c r="A222" t="str" cm="1">
        <f t="array" ref="A222:D222">_xlfn.TEXTSPLIT(E222,"_")</f>
        <v>Wood</v>
      </c>
      <c r="B222" t="str">
        <v>Point</v>
      </c>
      <c r="C222" t="str">
        <v>15</v>
      </c>
      <c r="D222" t="str">
        <v>Standard</v>
      </c>
      <c r="E222" t="s">
        <v>481</v>
      </c>
      <c r="F222" s="10">
        <v>105.522666931152</v>
      </c>
      <c r="G222" s="10">
        <v>96.2122802734375</v>
      </c>
      <c r="H222" s="21">
        <v>115.98491668701099</v>
      </c>
      <c r="I222" s="10">
        <v>72.318000793457003</v>
      </c>
      <c r="J222" s="21">
        <v>103.977661132812</v>
      </c>
      <c r="K222" s="10">
        <v>65.297996520996094</v>
      </c>
      <c r="L222" s="10">
        <v>86.541084289550696</v>
      </c>
      <c r="M222" s="10">
        <v>26.564596176147401</v>
      </c>
      <c r="N222" s="3">
        <v>0.54799997806548995</v>
      </c>
      <c r="O222" s="3">
        <v>0.97361946105956998</v>
      </c>
      <c r="P222" s="3">
        <v>0.86911129951476995</v>
      </c>
      <c r="Q222" s="3">
        <v>0.80727919767255174</v>
      </c>
      <c r="R222" s="3">
        <v>0.76681083440780595</v>
      </c>
      <c r="S222" s="3">
        <v>0.79574382305145197</v>
      </c>
      <c r="T222" s="3">
        <v>0.80001223087310702</v>
      </c>
      <c r="U222">
        <v>27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">
        <v>25.417963027954102</v>
      </c>
      <c r="AB222" s="1">
        <v>34.3206176757812</v>
      </c>
      <c r="AC222" s="1">
        <v>50.356086730957003</v>
      </c>
      <c r="AD222" s="1">
        <v>68.403999328613196</v>
      </c>
      <c r="AE222" s="1">
        <v>3.1632933616638099</v>
      </c>
      <c r="AF222" s="1">
        <v>2.89343190193176</v>
      </c>
      <c r="AG222" s="1">
        <v>1.7618203163146899</v>
      </c>
      <c r="AH222" s="1">
        <v>2.2891142368316602</v>
      </c>
      <c r="AI222" s="3">
        <f t="shared" si="15"/>
        <v>1.464145897059288E-2</v>
      </c>
      <c r="AJ222" s="3">
        <f t="shared" si="16"/>
        <v>8.0710911718390968E-2</v>
      </c>
      <c r="AK222" s="3">
        <f t="shared" si="17"/>
        <v>0</v>
      </c>
      <c r="AL222" s="3">
        <f t="shared" si="18"/>
        <v>0</v>
      </c>
      <c r="AM222" s="3">
        <f t="shared" si="19"/>
        <v>1.6563840356405553</v>
      </c>
    </row>
    <row r="223" spans="1:39" x14ac:dyDescent="0.25">
      <c r="A223" t="str" cm="1">
        <f t="array" ref="A223:D223">_xlfn.TEXTSPLIT(E223,"_")</f>
        <v>Wood</v>
      </c>
      <c r="B223" t="str">
        <v>Point</v>
      </c>
      <c r="C223" t="str">
        <v>45</v>
      </c>
      <c r="D223" t="str">
        <v>Standard</v>
      </c>
      <c r="E223" t="s">
        <v>477</v>
      </c>
      <c r="F223" s="10">
        <v>47.008289337158203</v>
      </c>
      <c r="G223" s="10">
        <v>96.2122802734375</v>
      </c>
      <c r="H223" s="21">
        <v>65.239997863769503</v>
      </c>
      <c r="I223" s="10">
        <v>40.771999359130803</v>
      </c>
      <c r="J223" s="21">
        <v>59.366584777832003</v>
      </c>
      <c r="K223" s="10">
        <v>37.448001861572202</v>
      </c>
      <c r="L223" s="10">
        <v>41.709621429443303</v>
      </c>
      <c r="M223" s="10">
        <v>8.3796625137329102</v>
      </c>
      <c r="N223" s="3">
        <v>0.29199999570846502</v>
      </c>
      <c r="O223" s="3">
        <v>0.90489226579666104</v>
      </c>
      <c r="P223" s="3">
        <v>0.90139603614807096</v>
      </c>
      <c r="Q223" s="3">
        <v>0.88193251217758728</v>
      </c>
      <c r="R223" s="3">
        <v>0.80647474527358998</v>
      </c>
      <c r="S223" s="3">
        <v>0.84089726209640503</v>
      </c>
      <c r="T223" s="3">
        <v>0.84821760654449396</v>
      </c>
      <c r="U223">
        <v>27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">
        <v>25.242519378662099</v>
      </c>
      <c r="AB223" s="1">
        <v>34.473548889160099</v>
      </c>
      <c r="AC223" s="1">
        <v>50.356086730957003</v>
      </c>
      <c r="AD223" s="1">
        <v>68.403999328613196</v>
      </c>
      <c r="AE223" s="1">
        <v>3.1261956691741899</v>
      </c>
      <c r="AF223" s="1">
        <v>2.9049363136291499</v>
      </c>
      <c r="AG223" s="1">
        <v>1.7618203163146899</v>
      </c>
      <c r="AH223" s="1">
        <v>2.2891142368316602</v>
      </c>
      <c r="AI223" s="3">
        <f t="shared" si="15"/>
        <v>0.26289608949681675</v>
      </c>
      <c r="AJ223" s="3">
        <f t="shared" si="16"/>
        <v>0.382962501157744</v>
      </c>
      <c r="AK223" s="3">
        <f t="shared" si="17"/>
        <v>0</v>
      </c>
      <c r="AL223" s="3">
        <f t="shared" si="18"/>
        <v>0</v>
      </c>
      <c r="AM223" s="3">
        <f t="shared" si="19"/>
        <v>3.1071210588077736</v>
      </c>
    </row>
    <row r="224" spans="1:39" x14ac:dyDescent="0.25">
      <c r="A224" t="str" cm="1">
        <f t="array" ref="A224:D224">_xlfn.TEXTSPLIT(E224,"_")</f>
        <v>Wood</v>
      </c>
      <c r="B224" t="str">
        <v>Point</v>
      </c>
      <c r="C224" t="str">
        <v>Oblique</v>
      </c>
      <c r="D224" t="str">
        <v>Standard</v>
      </c>
      <c r="E224" t="s">
        <v>502</v>
      </c>
      <c r="F224" s="10">
        <v>91.713928222656193</v>
      </c>
      <c r="G224" s="10">
        <v>96.2122802734375</v>
      </c>
      <c r="H224" s="21">
        <v>115.99851226806599</v>
      </c>
      <c r="I224" s="10">
        <v>73.265998840332003</v>
      </c>
      <c r="J224" s="21">
        <v>105.67311096191401</v>
      </c>
      <c r="K224" s="10">
        <v>67.092002868652301</v>
      </c>
      <c r="L224" s="10">
        <v>80.380744934082003</v>
      </c>
      <c r="M224" s="10">
        <v>23.389886856079102</v>
      </c>
      <c r="N224" s="3">
        <v>0.54500001668929998</v>
      </c>
      <c r="O224" s="3">
        <v>0.896797955036163</v>
      </c>
      <c r="P224" s="3">
        <v>0.86997950077056796</v>
      </c>
      <c r="Q224" s="3">
        <v>0.82155866967694335</v>
      </c>
      <c r="R224" s="3">
        <v>0.75670015811920099</v>
      </c>
      <c r="S224" s="3">
        <v>0.78959161043167103</v>
      </c>
      <c r="T224" s="3">
        <v>0.79686594009399403</v>
      </c>
      <c r="U224">
        <v>27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">
        <v>25.791793823242099</v>
      </c>
      <c r="AB224" s="1">
        <v>34.421741485595703</v>
      </c>
      <c r="AC224" s="1">
        <v>50.356086730957003</v>
      </c>
      <c r="AD224" s="1">
        <v>68.403999328613196</v>
      </c>
      <c r="AE224" s="1">
        <v>3.22799468040466</v>
      </c>
      <c r="AF224" s="1">
        <v>2.89053130149841</v>
      </c>
      <c r="AG224" s="1">
        <v>1.7618203163146899</v>
      </c>
      <c r="AH224" s="1">
        <v>2.2891142368316602</v>
      </c>
      <c r="AI224" s="3">
        <f t="shared" si="15"/>
        <v>0.1522035203351966</v>
      </c>
      <c r="AJ224" s="3">
        <f t="shared" si="16"/>
        <v>9.8332880808859421E-2</v>
      </c>
      <c r="AK224" s="3">
        <f t="shared" si="17"/>
        <v>0</v>
      </c>
      <c r="AL224" s="3">
        <f t="shared" si="18"/>
        <v>0</v>
      </c>
      <c r="AM224" s="3">
        <f t="shared" si="19"/>
        <v>2.0813376816852127</v>
      </c>
    </row>
    <row r="225" spans="1:39" x14ac:dyDescent="0.25">
      <c r="A225" t="str" cm="1">
        <f t="array" ref="A225:D225">_xlfn.TEXTSPLIT(E225,"_")</f>
        <v>Wood</v>
      </c>
      <c r="B225" t="str">
        <v>Point</v>
      </c>
      <c r="C225" t="str">
        <v>Parallel</v>
      </c>
      <c r="D225" t="str">
        <v>Standard</v>
      </c>
      <c r="E225" t="s">
        <v>460</v>
      </c>
      <c r="F225" s="10">
        <v>99.805496215820298</v>
      </c>
      <c r="G225" s="10">
        <v>95.085273742675696</v>
      </c>
      <c r="H225" s="21">
        <v>119.995712280273</v>
      </c>
      <c r="I225" s="10">
        <v>74.945999145507798</v>
      </c>
      <c r="J225" s="21">
        <v>108.99087524414</v>
      </c>
      <c r="K225" s="10">
        <v>68.573997497558594</v>
      </c>
      <c r="L225" s="10">
        <v>86.123558044433594</v>
      </c>
      <c r="M225" s="10">
        <v>26.581630706787099</v>
      </c>
      <c r="N225" s="3">
        <v>0.58600002527236905</v>
      </c>
      <c r="O225" s="3">
        <v>0.86942964792251498</v>
      </c>
      <c r="P225" s="3">
        <v>0.86446756124496404</v>
      </c>
      <c r="Q225" s="3">
        <v>0.80379938309119281</v>
      </c>
      <c r="R225" s="3">
        <v>0.75927305221557595</v>
      </c>
      <c r="S225" s="3">
        <v>0.78448021411895696</v>
      </c>
      <c r="T225" s="3">
        <v>0.78939753770828203</v>
      </c>
      <c r="U225">
        <v>27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">
        <v>25.036775588989201</v>
      </c>
      <c r="AB225" s="1">
        <v>34.593551635742102</v>
      </c>
      <c r="AC225" s="1">
        <v>50.228092193603501</v>
      </c>
      <c r="AD225" s="1">
        <v>68.403999328613196</v>
      </c>
      <c r="AE225" s="1">
        <v>3.0972864627838099</v>
      </c>
      <c r="AF225" s="1">
        <v>2.9139349460601802</v>
      </c>
      <c r="AG225" s="1">
        <v>1.7620540857314999</v>
      </c>
      <c r="AH225" s="1">
        <v>2.2891142368316602</v>
      </c>
      <c r="AI225" s="3">
        <f t="shared" si="15"/>
        <v>9.2032797557132076E-2</v>
      </c>
      <c r="AJ225" s="3">
        <f t="shared" si="16"/>
        <v>0.14624348181503169</v>
      </c>
      <c r="AK225" s="3">
        <f t="shared" si="17"/>
        <v>0</v>
      </c>
      <c r="AL225" s="3">
        <f t="shared" si="18"/>
        <v>0</v>
      </c>
      <c r="AM225" s="3">
        <f t="shared" si="19"/>
        <v>1.860267658216608</v>
      </c>
    </row>
    <row r="226" spans="1:39" x14ac:dyDescent="0.25">
      <c r="A226" t="str" cm="1">
        <f t="array" ref="A226:D226">_xlfn.TEXTSPLIT(E226,"_")</f>
        <v>Sponza</v>
      </c>
      <c r="B226" t="str">
        <v>Plane</v>
      </c>
      <c r="C226" t="str">
        <v>Oblique</v>
      </c>
      <c r="D226" t="str">
        <v>Standard</v>
      </c>
      <c r="E226" t="s">
        <v>501</v>
      </c>
      <c r="F226" s="10">
        <v>208.23532104492099</v>
      </c>
      <c r="G226" s="10">
        <v>93.079292297363196</v>
      </c>
      <c r="H226" s="21">
        <v>209.23696899414</v>
      </c>
      <c r="I226" s="10">
        <v>123.90200042724599</v>
      </c>
      <c r="J226" s="21">
        <v>208.21656799316401</v>
      </c>
      <c r="K226" s="10">
        <v>123.362998962402</v>
      </c>
      <c r="L226" s="10">
        <v>200.05584716796801</v>
      </c>
      <c r="M226" s="21">
        <v>51.019996643066399</v>
      </c>
      <c r="N226" s="3">
        <v>0.980000019073486</v>
      </c>
      <c r="O226" s="3">
        <v>0.54813951253890902</v>
      </c>
      <c r="P226" s="3">
        <v>0.72050356864929199</v>
      </c>
      <c r="Q226" s="3">
        <v>0.65412449836730902</v>
      </c>
      <c r="R226" s="3">
        <v>0.62150180339813199</v>
      </c>
      <c r="S226" s="3">
        <v>0.65490764379501298</v>
      </c>
      <c r="T226" s="3">
        <v>0.70796245336532504</v>
      </c>
      <c r="U226">
        <v>27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">
        <v>310.41946411132801</v>
      </c>
      <c r="AB226" s="1">
        <v>804.993408203125</v>
      </c>
      <c r="AC226" s="1">
        <v>47.871456146240199</v>
      </c>
      <c r="AD226" s="1">
        <v>77.304748535156193</v>
      </c>
      <c r="AE226" s="1">
        <v>37.829235076904297</v>
      </c>
      <c r="AF226" s="1">
        <v>51.922695159912102</v>
      </c>
      <c r="AG226" s="1">
        <v>1.71837842464447</v>
      </c>
      <c r="AH226" s="1">
        <v>2.4688622951507502</v>
      </c>
      <c r="AI226" s="3">
        <f t="shared" ref="AI226:AI249" si="20">ABS((J226-F226)/F226)</f>
        <v>9.0057016566093612E-5</v>
      </c>
      <c r="AJ226" s="3">
        <f t="shared" ref="AJ226:AJ249" si="21">ABS((J226-G226)/G226)</f>
        <v>1.236980566289313</v>
      </c>
      <c r="AK226" s="3">
        <f t="shared" si="17"/>
        <v>0</v>
      </c>
      <c r="AL226" s="3">
        <f t="shared" si="18"/>
        <v>0</v>
      </c>
      <c r="AM226" s="3">
        <f t="shared" si="19"/>
        <v>1.1599514183093353</v>
      </c>
    </row>
    <row r="227" spans="1:39" x14ac:dyDescent="0.25">
      <c r="A227" t="str" cm="1">
        <f t="array" ref="A227:D227">_xlfn.TEXTSPLIT(E227,"_")</f>
        <v>Sponza</v>
      </c>
      <c r="B227" t="str">
        <v>Plane</v>
      </c>
      <c r="C227" t="str">
        <v>Parallel</v>
      </c>
      <c r="D227" t="str">
        <v>Standard</v>
      </c>
      <c r="E227" t="s">
        <v>490</v>
      </c>
      <c r="F227" s="10">
        <v>127.48380279541</v>
      </c>
      <c r="G227" s="10">
        <v>85.585411071777301</v>
      </c>
      <c r="H227" s="21">
        <v>142.68208312988199</v>
      </c>
      <c r="I227" s="10">
        <v>84.698997497558594</v>
      </c>
      <c r="J227" s="21">
        <v>141.684478759765</v>
      </c>
      <c r="K227" s="10">
        <v>84.191001892089801</v>
      </c>
      <c r="L227" s="10">
        <v>142.33184814453099</v>
      </c>
      <c r="M227" s="21">
        <v>166.26666259765599</v>
      </c>
      <c r="N227" s="3">
        <v>0.99599999189376798</v>
      </c>
      <c r="O227" s="3">
        <v>0.64863151311874301</v>
      </c>
      <c r="P227" s="3">
        <v>0.64851015806198098</v>
      </c>
      <c r="Q227" s="3">
        <v>0.55598235130310003</v>
      </c>
      <c r="R227" s="3">
        <v>0.52466422319412198</v>
      </c>
      <c r="S227" s="3">
        <v>0.61031109094619695</v>
      </c>
      <c r="T227" s="3">
        <v>0.68712699413299505</v>
      </c>
      <c r="U227">
        <v>28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">
        <v>461.16662597656199</v>
      </c>
      <c r="AB227" s="1">
        <v>801.3486328125</v>
      </c>
      <c r="AC227" s="1">
        <v>49.222476959228501</v>
      </c>
      <c r="AD227" s="1">
        <v>77.304748535156193</v>
      </c>
      <c r="AE227" s="1">
        <v>53.870536804199197</v>
      </c>
      <c r="AF227" s="1">
        <v>51.624778747558501</v>
      </c>
      <c r="AG227" s="1">
        <v>1.6912699937820399</v>
      </c>
      <c r="AH227" s="1">
        <v>2.4688622951507502</v>
      </c>
      <c r="AI227" s="3">
        <f t="shared" si="20"/>
        <v>0.1113920015952512</v>
      </c>
      <c r="AJ227" s="3">
        <f t="shared" si="21"/>
        <v>0.65547465374606306</v>
      </c>
      <c r="AK227" s="3">
        <f t="shared" si="17"/>
        <v>0</v>
      </c>
      <c r="AL227" s="3">
        <f t="shared" si="18"/>
        <v>0</v>
      </c>
      <c r="AM227" s="3">
        <f t="shared" si="19"/>
        <v>0.99610643905006635</v>
      </c>
    </row>
    <row r="228" spans="1:39" x14ac:dyDescent="0.25">
      <c r="A228" t="str" cm="1">
        <f t="array" ref="A228:D228">_xlfn.TEXTSPLIT(E228,"_")</f>
        <v>Sponza</v>
      </c>
      <c r="B228" t="str">
        <v>Plane</v>
      </c>
      <c r="C228" t="str">
        <v>Oblique</v>
      </c>
      <c r="D228" t="str">
        <v>Full</v>
      </c>
      <c r="E228" t="s">
        <v>636</v>
      </c>
      <c r="F228" s="10">
        <v>449.90954589843699</v>
      </c>
      <c r="G228" s="10">
        <v>246.51885986328099</v>
      </c>
      <c r="H228" s="21">
        <v>457.46774291992102</v>
      </c>
      <c r="I228" s="10">
        <v>247.92799377441401</v>
      </c>
      <c r="J228" s="21">
        <v>456.94696044921801</v>
      </c>
      <c r="K228" s="10">
        <v>247.66200256347599</v>
      </c>
      <c r="L228" s="10">
        <v>217.56553649902301</v>
      </c>
      <c r="M228" s="21">
        <v>47.345455169677699</v>
      </c>
      <c r="N228" s="3">
        <v>0.98900002241134599</v>
      </c>
      <c r="O228" s="3">
        <v>0.57874268293380704</v>
      </c>
      <c r="P228" s="3">
        <v>0.73095929622650102</v>
      </c>
      <c r="Q228" s="3">
        <v>0.69800770282745295</v>
      </c>
      <c r="R228" s="3">
        <v>0.69416505098342896</v>
      </c>
      <c r="S228" s="3">
        <v>0.73358893394470204</v>
      </c>
      <c r="T228" s="3">
        <v>0.76355695724487305</v>
      </c>
      <c r="U228">
        <v>44</v>
      </c>
      <c r="V228">
        <v>2</v>
      </c>
      <c r="W228">
        <v>100</v>
      </c>
      <c r="X228">
        <v>0.40000000596046398</v>
      </c>
      <c r="Y228">
        <v>1.29999995231628</v>
      </c>
      <c r="Z228">
        <v>0.89999997615814198</v>
      </c>
      <c r="AA228" s="1">
        <v>8508.8076171875</v>
      </c>
      <c r="AB228" s="1">
        <v>804.63909912109295</v>
      </c>
      <c r="AC228" s="1">
        <v>55.276645660400298</v>
      </c>
      <c r="AD228" s="1">
        <v>77.304748535156193</v>
      </c>
      <c r="AE228" s="1">
        <v>31.015708923339801</v>
      </c>
      <c r="AF228" s="1">
        <v>52.000694274902301</v>
      </c>
      <c r="AG228" s="1">
        <v>2.1049201488494802</v>
      </c>
      <c r="AH228" s="1">
        <v>2.4688622951507502</v>
      </c>
      <c r="AI228" s="3">
        <f t="shared" si="20"/>
        <v>1.5641843154778616E-2</v>
      </c>
      <c r="AJ228" s="3">
        <f t="shared" si="21"/>
        <v>0.85359838473470195</v>
      </c>
      <c r="AK228" s="3">
        <f t="shared" si="17"/>
        <v>-0.54433099240124216</v>
      </c>
      <c r="AL228" s="3">
        <f t="shared" si="18"/>
        <v>-0.54261918521593644</v>
      </c>
      <c r="AM228" s="3">
        <f t="shared" si="19"/>
        <v>6.0560591949595697</v>
      </c>
    </row>
    <row r="229" spans="1:39" x14ac:dyDescent="0.25">
      <c r="A229" t="str" cm="1">
        <f t="array" ref="A229:D229">_xlfn.TEXTSPLIT(E229,"_")</f>
        <v>Sponza</v>
      </c>
      <c r="B229" t="str">
        <v>Plane</v>
      </c>
      <c r="C229" t="str">
        <v>Parallel</v>
      </c>
      <c r="D229" t="str">
        <v>Full</v>
      </c>
      <c r="E229" t="s">
        <v>625</v>
      </c>
      <c r="F229" s="10">
        <v>82.465187072753906</v>
      </c>
      <c r="G229" s="10">
        <v>402.05194091796801</v>
      </c>
      <c r="H229" s="21">
        <v>85.308357238769503</v>
      </c>
      <c r="I229" s="10">
        <v>54.937999725341797</v>
      </c>
      <c r="J229" s="21">
        <v>83.733177185058594</v>
      </c>
      <c r="K229" s="10">
        <v>54.143001556396399</v>
      </c>
      <c r="L229" s="10">
        <v>147.572830200195</v>
      </c>
      <c r="M229" s="21">
        <v>175.02223205566401</v>
      </c>
      <c r="N229" s="3">
        <v>0.99299997091293302</v>
      </c>
      <c r="O229" s="3">
        <v>0.12708675861358601</v>
      </c>
      <c r="P229" s="3">
        <v>0.13083671033382399</v>
      </c>
      <c r="Q229" s="3">
        <v>0.27267202734947199</v>
      </c>
      <c r="R229" s="3">
        <v>0.34740975499153098</v>
      </c>
      <c r="S229" s="3">
        <v>0.54134219884872403</v>
      </c>
      <c r="T229" s="3">
        <v>0.75705856084823597</v>
      </c>
      <c r="U229">
        <v>45</v>
      </c>
      <c r="V229">
        <v>2</v>
      </c>
      <c r="W229">
        <v>100</v>
      </c>
      <c r="X229">
        <v>0.40000000596046398</v>
      </c>
      <c r="Y229">
        <v>1.29999995231628</v>
      </c>
      <c r="Z229">
        <v>0.89999997615814198</v>
      </c>
      <c r="AA229" s="1">
        <v>7329.01611328125</v>
      </c>
      <c r="AB229" s="1">
        <v>846.232177734375</v>
      </c>
      <c r="AC229" s="1">
        <v>55.985019683837798</v>
      </c>
      <c r="AD229" s="1">
        <v>77.304748535156193</v>
      </c>
      <c r="AE229" s="1">
        <v>36.293331146240199</v>
      </c>
      <c r="AF229" s="1">
        <v>53.437671661376903</v>
      </c>
      <c r="AG229" s="1">
        <v>2.1899895668029701</v>
      </c>
      <c r="AH229" s="1">
        <v>2.4688622951507502</v>
      </c>
      <c r="AI229" s="3">
        <f t="shared" si="20"/>
        <v>1.5376065432144339E-2</v>
      </c>
      <c r="AJ229" s="3">
        <f t="shared" si="21"/>
        <v>0.79173542355279181</v>
      </c>
      <c r="AK229" s="3">
        <f t="shared" si="17"/>
        <v>0.69209486039957979</v>
      </c>
      <c r="AL229" s="3">
        <f t="shared" si="18"/>
        <v>0.67254519660399981</v>
      </c>
      <c r="AM229" s="3">
        <f t="shared" si="19"/>
        <v>0.63524832093997707</v>
      </c>
    </row>
    <row r="230" spans="1:39" x14ac:dyDescent="0.25">
      <c r="A230" t="str" cm="1">
        <f t="array" ref="A230:D230">_xlfn.TEXTSPLIT(E230,"_")</f>
        <v>Sponza</v>
      </c>
      <c r="B230" t="str">
        <v>Plane</v>
      </c>
      <c r="C230" t="str">
        <v>15</v>
      </c>
      <c r="D230" t="str">
        <v>Full</v>
      </c>
      <c r="E230" t="s">
        <v>634</v>
      </c>
      <c r="F230" s="10">
        <v>272.82708740234301</v>
      </c>
      <c r="G230" s="10">
        <v>514.50018310546795</v>
      </c>
      <c r="H230" s="21">
        <v>273.27288818359301</v>
      </c>
      <c r="I230" s="10">
        <v>151.52299499511699</v>
      </c>
      <c r="J230" s="21">
        <v>272.06692504882801</v>
      </c>
      <c r="K230" s="10">
        <v>150.919998168945</v>
      </c>
      <c r="L230" s="10">
        <v>190.26420593261699</v>
      </c>
      <c r="M230" s="21">
        <v>134</v>
      </c>
      <c r="N230" s="3">
        <v>0.990999996662139</v>
      </c>
      <c r="O230" s="3">
        <v>0.47782942652702298</v>
      </c>
      <c r="P230" s="3">
        <v>0.52942365407943703</v>
      </c>
      <c r="Q230" s="3">
        <v>0.61330449581146196</v>
      </c>
      <c r="R230" s="3">
        <v>0.65168529748916604</v>
      </c>
      <c r="S230" s="3">
        <v>0.70329642295837402</v>
      </c>
      <c r="T230" s="3">
        <v>0.75618195533752397</v>
      </c>
      <c r="U230">
        <v>50</v>
      </c>
      <c r="V230">
        <v>2</v>
      </c>
      <c r="W230">
        <v>100</v>
      </c>
      <c r="X230">
        <v>0.40000000596046398</v>
      </c>
      <c r="Y230">
        <v>1.29999995231628</v>
      </c>
      <c r="Z230">
        <v>0.89999997615814198</v>
      </c>
      <c r="AA230" s="1">
        <v>11612.98046875</v>
      </c>
      <c r="AB230" s="1">
        <v>823.8564453125</v>
      </c>
      <c r="AC230" s="1">
        <v>53.096054077148402</v>
      </c>
      <c r="AD230" s="1">
        <v>77.304748535156193</v>
      </c>
      <c r="AE230" s="1">
        <v>38.446521759033203</v>
      </c>
      <c r="AF230" s="1">
        <v>53.542335510253899</v>
      </c>
      <c r="AG230" s="1">
        <v>2.09801721572875</v>
      </c>
      <c r="AH230" s="1">
        <v>2.4688622951507502</v>
      </c>
      <c r="AI230" s="3">
        <f t="shared" si="20"/>
        <v>2.786242234056381E-3</v>
      </c>
      <c r="AJ230" s="3">
        <f t="shared" si="21"/>
        <v>0.4712015000526118</v>
      </c>
      <c r="AK230" s="3">
        <f t="shared" si="17"/>
        <v>-0.42803964155602037</v>
      </c>
      <c r="AL230" s="3">
        <f t="shared" si="18"/>
        <v>-0.42773869671094555</v>
      </c>
      <c r="AM230" s="3">
        <f t="shared" si="19"/>
        <v>1.6104680531060525</v>
      </c>
    </row>
    <row r="231" spans="1:39" x14ac:dyDescent="0.25">
      <c r="A231" t="str" cm="1">
        <f t="array" ref="A231:D231">_xlfn.TEXTSPLIT(E231,"_")</f>
        <v>Sponza</v>
      </c>
      <c r="B231" t="str">
        <v>Plane</v>
      </c>
      <c r="C231" t="str">
        <v>45</v>
      </c>
      <c r="D231" t="str">
        <v>Standard</v>
      </c>
      <c r="E231" t="s">
        <v>500</v>
      </c>
      <c r="F231" s="10">
        <v>156.22903442382801</v>
      </c>
      <c r="G231" s="10">
        <v>103.15866088867099</v>
      </c>
      <c r="H231" s="21">
        <v>165.418701171875</v>
      </c>
      <c r="I231" s="10">
        <v>98.666999816894503</v>
      </c>
      <c r="J231" s="21">
        <v>163.83590698242099</v>
      </c>
      <c r="K231" s="10">
        <v>97.862998962402301</v>
      </c>
      <c r="L231" s="10">
        <v>161.05397033691401</v>
      </c>
      <c r="M231" s="21">
        <v>38.6048774719238</v>
      </c>
      <c r="N231" s="3">
        <v>0.95899999141693104</v>
      </c>
      <c r="O231" s="3">
        <v>0.479357630014419</v>
      </c>
      <c r="P231" s="3">
        <v>0.50973969697952204</v>
      </c>
      <c r="Q231" s="3">
        <v>0.479468613862991</v>
      </c>
      <c r="R231" s="3">
        <v>0.466269850730896</v>
      </c>
      <c r="S231" s="3">
        <v>0.54637414216995195</v>
      </c>
      <c r="T231" s="3">
        <v>0.629868924617767</v>
      </c>
      <c r="U231">
        <v>29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">
        <v>475.12445068359301</v>
      </c>
      <c r="AB231" s="1">
        <v>799.98211669921795</v>
      </c>
      <c r="AC231" s="1">
        <v>49.252769470214801</v>
      </c>
      <c r="AD231" s="1">
        <v>77.304748535156193</v>
      </c>
      <c r="AE231" s="1">
        <v>55.249237060546797</v>
      </c>
      <c r="AF231" s="1">
        <v>51.352840423583899</v>
      </c>
      <c r="AG231" s="1">
        <v>1.68743979930877</v>
      </c>
      <c r="AH231" s="1">
        <v>2.4688622951507502</v>
      </c>
      <c r="AI231" s="3">
        <f t="shared" si="20"/>
        <v>4.8690517653438077E-2</v>
      </c>
      <c r="AJ231" s="3">
        <f t="shared" si="21"/>
        <v>0.58819342526395324</v>
      </c>
      <c r="AK231" s="3">
        <f t="shared" si="17"/>
        <v>0</v>
      </c>
      <c r="AL231" s="3">
        <f t="shared" si="18"/>
        <v>0</v>
      </c>
      <c r="AM231" s="3">
        <f t="shared" si="19"/>
        <v>1.0720617918689215</v>
      </c>
    </row>
    <row r="232" spans="1:39" x14ac:dyDescent="0.25">
      <c r="A232" t="str" cm="1">
        <f t="array" ref="A232:D232">_xlfn.TEXTSPLIT(E232,"_")</f>
        <v>Sponza</v>
      </c>
      <c r="B232" t="str">
        <v>Plane</v>
      </c>
      <c r="C232" t="str">
        <v>45</v>
      </c>
      <c r="D232" t="str">
        <v>Full</v>
      </c>
      <c r="E232" t="s">
        <v>635</v>
      </c>
      <c r="F232" s="10">
        <v>690.67712402343705</v>
      </c>
      <c r="G232" s="10">
        <v>491.62419887240998</v>
      </c>
      <c r="H232" s="21">
        <v>689.3427734375</v>
      </c>
      <c r="I232" s="10">
        <v>358.99398803710898</v>
      </c>
      <c r="J232" s="21">
        <v>688.20751953125</v>
      </c>
      <c r="K232" s="10">
        <v>358.42498779296801</v>
      </c>
      <c r="L232" s="10">
        <v>183.45407104492099</v>
      </c>
      <c r="M232" s="21">
        <v>24.678258895873999</v>
      </c>
      <c r="N232" s="3">
        <v>0.95399999618530196</v>
      </c>
      <c r="O232" s="3">
        <v>0.48979541659355103</v>
      </c>
      <c r="P232" s="3">
        <v>0.513594210147857</v>
      </c>
      <c r="Q232" s="3">
        <v>0.67976105213165205</v>
      </c>
      <c r="R232" s="3">
        <v>0.79657381772994995</v>
      </c>
      <c r="S232" s="3">
        <v>0.84281849861144997</v>
      </c>
      <c r="T232" s="3">
        <v>0.85093849897384599</v>
      </c>
      <c r="U232">
        <v>61</v>
      </c>
      <c r="V232">
        <v>2</v>
      </c>
      <c r="W232">
        <v>100</v>
      </c>
      <c r="X232">
        <v>0.40000000596046398</v>
      </c>
      <c r="Y232">
        <v>1.29999995231628</v>
      </c>
      <c r="Z232">
        <v>0.89999997615814198</v>
      </c>
      <c r="AA232" s="1">
        <v>1246.41833496093</v>
      </c>
      <c r="AB232" s="1">
        <v>801.25671386718705</v>
      </c>
      <c r="AC232" s="1">
        <v>42.031238555908203</v>
      </c>
      <c r="AD232" s="1">
        <v>77.304748535156193</v>
      </c>
      <c r="AE232" s="1">
        <v>54.857509613037102</v>
      </c>
      <c r="AF232" s="1">
        <v>51.609474182128899</v>
      </c>
      <c r="AG232" s="1">
        <v>1.7941210269927901</v>
      </c>
      <c r="AH232" s="1">
        <v>2.4688622951507502</v>
      </c>
      <c r="AI232" s="3">
        <f t="shared" si="20"/>
        <v>3.575628041364293E-3</v>
      </c>
      <c r="AJ232" s="3">
        <f t="shared" si="21"/>
        <v>0.3998650211070241</v>
      </c>
      <c r="AK232" s="3">
        <f t="shared" si="17"/>
        <v>-0.76193822018391721</v>
      </c>
      <c r="AL232" s="3">
        <f t="shared" si="18"/>
        <v>-0.76003418394162237</v>
      </c>
      <c r="AM232" s="3">
        <f t="shared" si="19"/>
        <v>21.453365475095154</v>
      </c>
    </row>
    <row r="233" spans="1:39" x14ac:dyDescent="0.25">
      <c r="A233" t="str" cm="1">
        <f t="array" ref="A233:D233">_xlfn.TEXTSPLIT(E233,"_")</f>
        <v>Sponza</v>
      </c>
      <c r="B233" t="str">
        <v>Plane</v>
      </c>
      <c r="C233" t="str">
        <v>15</v>
      </c>
      <c r="D233" t="str">
        <v>Standard</v>
      </c>
      <c r="E233" t="s">
        <v>499</v>
      </c>
      <c r="F233" s="10">
        <v>156.94285583496</v>
      </c>
      <c r="G233" s="10">
        <v>87.136604309082003</v>
      </c>
      <c r="H233" s="21">
        <v>156.38349914550699</v>
      </c>
      <c r="I233" s="10">
        <v>93.099998474121094</v>
      </c>
      <c r="J233" s="21">
        <v>155.61149597167901</v>
      </c>
      <c r="K233" s="10">
        <v>92.713996887207003</v>
      </c>
      <c r="L233" s="10">
        <v>171.67964172363199</v>
      </c>
      <c r="M233" s="21">
        <v>154.39999389648401</v>
      </c>
      <c r="N233" s="3">
        <v>0.99500000476837103</v>
      </c>
      <c r="O233" s="3">
        <v>0.57290887832641602</v>
      </c>
      <c r="P233" s="3">
        <v>0.61559909582137995</v>
      </c>
      <c r="Q233" s="3">
        <v>0.53943061828613204</v>
      </c>
      <c r="R233" s="3">
        <v>0.52406299114227295</v>
      </c>
      <c r="S233" s="3">
        <v>0.60285139083862305</v>
      </c>
      <c r="T233" s="3">
        <v>0.68101960420608498</v>
      </c>
      <c r="U233">
        <v>28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">
        <v>458.93698120117102</v>
      </c>
      <c r="AB233" s="1">
        <v>806.65393066406205</v>
      </c>
      <c r="AC233" s="1">
        <v>49.387462615966797</v>
      </c>
      <c r="AD233" s="1">
        <v>77.304748535156193</v>
      </c>
      <c r="AE233" s="1">
        <v>53.8544921875</v>
      </c>
      <c r="AF233" s="1">
        <v>52.128875732421797</v>
      </c>
      <c r="AG233" s="1">
        <v>1.69145679473876</v>
      </c>
      <c r="AH233" s="1">
        <v>2.4688622951507502</v>
      </c>
      <c r="AI233" s="3">
        <f t="shared" si="20"/>
        <v>8.4830867655488751E-3</v>
      </c>
      <c r="AJ233" s="3">
        <f t="shared" si="21"/>
        <v>0.78583383189583456</v>
      </c>
      <c r="AK233" s="3">
        <f t="shared" si="17"/>
        <v>0</v>
      </c>
      <c r="AL233" s="3">
        <f t="shared" si="18"/>
        <v>0</v>
      </c>
      <c r="AM233" s="3">
        <f t="shared" si="19"/>
        <v>0.89593169438383724</v>
      </c>
    </row>
    <row r="234" spans="1:39" x14ac:dyDescent="0.25">
      <c r="A234" t="str" cm="1">
        <f t="array" ref="A234:D234">_xlfn.TEXTSPLIT(E234,"_")</f>
        <v>Sponza</v>
      </c>
      <c r="B234" t="str">
        <v>Plane</v>
      </c>
      <c r="C234" t="str">
        <v>45</v>
      </c>
      <c r="D234" t="str">
        <v>Facing</v>
      </c>
      <c r="E234" t="s">
        <v>444</v>
      </c>
      <c r="F234" s="10">
        <v>152.31399536132801</v>
      </c>
      <c r="G234" s="10">
        <v>115.27987670898401</v>
      </c>
      <c r="H234" s="21">
        <v>161.38278198242099</v>
      </c>
      <c r="I234" s="10">
        <v>96.458999633789006</v>
      </c>
      <c r="J234" s="21">
        <v>159.79998779296801</v>
      </c>
      <c r="K234" s="10">
        <v>95.654998779296804</v>
      </c>
      <c r="M234" s="21">
        <v>38.6048774719238</v>
      </c>
      <c r="N234" s="3">
        <v>0.95899999141693104</v>
      </c>
      <c r="O234" s="3">
        <v>0.544034123420715</v>
      </c>
      <c r="P234" s="3">
        <v>0.58899652957916204</v>
      </c>
      <c r="Q234" s="3">
        <v>0.49027755856513899</v>
      </c>
      <c r="R234" s="3">
        <v>0.46205088496208102</v>
      </c>
      <c r="S234" s="3">
        <v>0.55061501264572099</v>
      </c>
      <c r="T234" s="3">
        <v>0.63939100503921498</v>
      </c>
      <c r="U234">
        <v>30</v>
      </c>
      <c r="V234">
        <v>2</v>
      </c>
      <c r="W234">
        <v>100</v>
      </c>
      <c r="X234">
        <v>0.40000000596046398</v>
      </c>
      <c r="Y234">
        <v>1.29999995231628</v>
      </c>
      <c r="Z234">
        <v>0.89999997615814198</v>
      </c>
      <c r="AA234" s="1">
        <v>509.98870849609301</v>
      </c>
      <c r="AB234" s="1">
        <v>810.05139160156205</v>
      </c>
      <c r="AC234" s="1">
        <v>51.380687713622997</v>
      </c>
      <c r="AD234" s="1">
        <v>77.304748535156193</v>
      </c>
      <c r="AE234" s="1">
        <v>52.727638244628899</v>
      </c>
      <c r="AF234" s="1">
        <v>52.471817016601499</v>
      </c>
      <c r="AG234" s="1">
        <v>1.7184591293334901</v>
      </c>
      <c r="AH234" s="1">
        <v>2.4688622951507502</v>
      </c>
      <c r="AI234" s="3">
        <f t="shared" si="20"/>
        <v>4.9148421416438444E-2</v>
      </c>
      <c r="AJ234" s="3">
        <f t="shared" si="21"/>
        <v>0.38619152236232795</v>
      </c>
      <c r="AK234" s="3">
        <f t="shared" si="17"/>
        <v>2.5256066944647059E-2</v>
      </c>
      <c r="AL234" s="3">
        <f t="shared" si="18"/>
        <v>2.5008362973279442E-2</v>
      </c>
      <c r="AM234" s="3">
        <f t="shared" si="19"/>
        <v>5.1393730082211988</v>
      </c>
    </row>
    <row r="235" spans="1:39" x14ac:dyDescent="0.25">
      <c r="A235" t="str" cm="1">
        <f t="array" ref="A235:D235">_xlfn.TEXTSPLIT(E235,"_")</f>
        <v>Sponza</v>
      </c>
      <c r="B235" t="str">
        <v>Plane</v>
      </c>
      <c r="C235" t="str">
        <v>Oblique</v>
      </c>
      <c r="D235" t="str">
        <v>Longest</v>
      </c>
      <c r="E235" t="s">
        <v>573</v>
      </c>
      <c r="F235" s="10">
        <v>298.03228759765602</v>
      </c>
      <c r="G235" s="10">
        <v>138.93229675292901</v>
      </c>
      <c r="H235" s="21">
        <v>302.51980590820301</v>
      </c>
      <c r="I235" s="10">
        <v>170.70300292968699</v>
      </c>
      <c r="J235" s="21">
        <v>301.9990234375</v>
      </c>
      <c r="K235" s="10">
        <v>170.43699645996</v>
      </c>
      <c r="M235" s="21">
        <v>47.345455169677699</v>
      </c>
      <c r="N235" s="3">
        <v>0.98900002241134599</v>
      </c>
      <c r="O235" s="3">
        <v>0.60302042961120605</v>
      </c>
      <c r="P235" s="3">
        <v>0.69544333219528198</v>
      </c>
      <c r="Q235" s="3">
        <v>0.63375461101531905</v>
      </c>
      <c r="R235" s="3">
        <v>0.63575702905654896</v>
      </c>
      <c r="S235" s="3">
        <v>0.65146458148956299</v>
      </c>
      <c r="T235" s="3">
        <v>0.71360236406326205</v>
      </c>
      <c r="U235">
        <v>51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">
        <v>5480.9423828125</v>
      </c>
      <c r="AB235" s="1">
        <v>802.92333984375</v>
      </c>
      <c r="AC235" s="1">
        <v>43.403987884521399</v>
      </c>
      <c r="AD235" s="1">
        <v>77.304748535156193</v>
      </c>
      <c r="AE235" s="1">
        <v>35.6832885742187</v>
      </c>
      <c r="AF235" s="1">
        <v>51.582138061523402</v>
      </c>
      <c r="AG235" s="1">
        <v>1.57582771778106</v>
      </c>
      <c r="AH235" s="1">
        <v>2.4688622951507502</v>
      </c>
      <c r="AI235" s="3">
        <f t="shared" si="20"/>
        <v>1.3309752013174747E-2</v>
      </c>
      <c r="AJ235" s="3">
        <f t="shared" si="21"/>
        <v>1.1737136036451019</v>
      </c>
      <c r="AK235" s="3">
        <f t="shared" si="17"/>
        <v>-0.31053893610932382</v>
      </c>
      <c r="AL235" s="3">
        <f t="shared" si="18"/>
        <v>-0.30835282547539672</v>
      </c>
      <c r="AM235" s="3">
        <f t="shared" si="19"/>
        <v>7.3786275230682463</v>
      </c>
    </row>
    <row r="236" spans="1:39" x14ac:dyDescent="0.25">
      <c r="A236" t="str" cm="1">
        <f t="array" ref="A236:D236">_xlfn.TEXTSPLIT(E236,"_")</f>
        <v>Sponza</v>
      </c>
      <c r="B236" t="str">
        <v>Plane</v>
      </c>
      <c r="C236" t="str">
        <v>Parallel</v>
      </c>
      <c r="D236" t="str">
        <v>Longest</v>
      </c>
      <c r="E236" t="s">
        <v>562</v>
      </c>
      <c r="F236" s="10">
        <v>171.22131347656199</v>
      </c>
      <c r="G236" s="10">
        <v>134.59844970703099</v>
      </c>
      <c r="H236" s="21">
        <v>176.76643371582</v>
      </c>
      <c r="I236" s="10">
        <v>101.28500366210901</v>
      </c>
      <c r="J236" s="21">
        <v>175.19120788574199</v>
      </c>
      <c r="K236" s="10">
        <v>100.48999786376901</v>
      </c>
      <c r="M236" s="21">
        <v>175.02223205566401</v>
      </c>
      <c r="N236" s="3">
        <v>0.99299997091293302</v>
      </c>
      <c r="O236" s="3">
        <v>0.66869968175887995</v>
      </c>
      <c r="P236" s="3">
        <v>0.67733347415923995</v>
      </c>
      <c r="Q236" s="3">
        <v>0.59080392122268599</v>
      </c>
      <c r="R236" s="3">
        <v>0.58466470241546598</v>
      </c>
      <c r="S236" s="3">
        <v>0.61400890350341797</v>
      </c>
      <c r="T236" s="3">
        <v>0.73991554975509599</v>
      </c>
      <c r="U236">
        <v>57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">
        <v>6831.64794921875</v>
      </c>
      <c r="AB236" s="1">
        <v>866.28436279296795</v>
      </c>
      <c r="AC236" s="1">
        <v>46.1232299804687</v>
      </c>
      <c r="AD236" s="1">
        <v>77.304748535156193</v>
      </c>
      <c r="AE236" s="1">
        <v>52.645114898681598</v>
      </c>
      <c r="AF236" s="1">
        <v>55.972095489501903</v>
      </c>
      <c r="AG236" s="1">
        <v>1.5384342670440601</v>
      </c>
      <c r="AH236" s="1">
        <v>2.4688622951507502</v>
      </c>
      <c r="AI236" s="3">
        <f t="shared" si="20"/>
        <v>2.3185749066943279E-2</v>
      </c>
      <c r="AJ236" s="3">
        <f t="shared" si="21"/>
        <v>0.30158414355489088</v>
      </c>
      <c r="AK236" s="3">
        <f t="shared" si="17"/>
        <v>-0.19125805187569547</v>
      </c>
      <c r="AL236" s="3">
        <f t="shared" si="18"/>
        <v>-0.19282139640116289</v>
      </c>
      <c r="AM236" s="3">
        <f t="shared" si="19"/>
        <v>2.0009654535203518</v>
      </c>
    </row>
    <row r="237" spans="1:39" x14ac:dyDescent="0.25">
      <c r="A237" t="str" cm="1">
        <f t="array" ref="A237:D237">_xlfn.TEXTSPLIT(E237,"_")</f>
        <v>Sponza</v>
      </c>
      <c r="B237" t="str">
        <v>Plane</v>
      </c>
      <c r="C237" t="str">
        <v>15</v>
      </c>
      <c r="D237" t="str">
        <v>Longest</v>
      </c>
      <c r="E237" t="s">
        <v>571</v>
      </c>
      <c r="F237" s="10">
        <v>202.42396545410099</v>
      </c>
      <c r="G237" s="10">
        <v>118.87391662597599</v>
      </c>
      <c r="H237" s="21">
        <v>205.21549987792901</v>
      </c>
      <c r="I237" s="10">
        <v>117.515998840332</v>
      </c>
      <c r="J237" s="21">
        <v>204.009506225585</v>
      </c>
      <c r="K237" s="10">
        <v>116.91300201416</v>
      </c>
      <c r="M237" s="21">
        <v>134</v>
      </c>
      <c r="N237" s="3">
        <v>0.990999996662139</v>
      </c>
      <c r="O237" s="3">
        <v>0.61169081926345803</v>
      </c>
      <c r="P237" s="3">
        <v>0.66562891006469704</v>
      </c>
      <c r="Q237" s="3">
        <v>0.558657526969909</v>
      </c>
      <c r="R237" s="3">
        <v>0.55436766147613503</v>
      </c>
      <c r="S237" s="3">
        <v>0.61564856767654397</v>
      </c>
      <c r="T237" s="3">
        <v>0.71866071224212602</v>
      </c>
      <c r="U237">
        <v>39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">
        <v>7981.96142578125</v>
      </c>
      <c r="AB237" s="1">
        <v>806.32318115234295</v>
      </c>
      <c r="AC237" s="1">
        <v>44.731029510497997</v>
      </c>
      <c r="AD237" s="1">
        <v>77.304748535156193</v>
      </c>
      <c r="AE237" s="1">
        <v>50.602527618408203</v>
      </c>
      <c r="AF237" s="1">
        <v>52.217292785644503</v>
      </c>
      <c r="AG237" s="1">
        <v>1.55081975460052</v>
      </c>
      <c r="AH237" s="1">
        <v>2.4688622951507502</v>
      </c>
      <c r="AI237" s="3">
        <f t="shared" si="20"/>
        <v>7.8327720135663581E-3</v>
      </c>
      <c r="AJ237" s="3">
        <f t="shared" si="21"/>
        <v>0.71618393686378645</v>
      </c>
      <c r="AK237" s="3">
        <f t="shared" si="17"/>
        <v>-0.23723409339753776</v>
      </c>
      <c r="AL237" s="3">
        <f t="shared" si="18"/>
        <v>-0.23795473909850567</v>
      </c>
      <c r="AM237" s="3">
        <f t="shared" si="19"/>
        <v>2.5224590016834703</v>
      </c>
    </row>
    <row r="238" spans="1:39" x14ac:dyDescent="0.25">
      <c r="A238" t="str" cm="1">
        <f t="array" ref="A238:D238">_xlfn.TEXTSPLIT(E238,"_")</f>
        <v>Sponza</v>
      </c>
      <c r="B238" t="str">
        <v>Plane</v>
      </c>
      <c r="C238" t="str">
        <v>Oblique</v>
      </c>
      <c r="D238" t="str">
        <v>Facing</v>
      </c>
      <c r="E238" t="s">
        <v>445</v>
      </c>
      <c r="F238" s="10">
        <v>191.60649108886699</v>
      </c>
      <c r="G238" s="10">
        <v>91.513626098632798</v>
      </c>
      <c r="H238" s="21">
        <v>194.18247985839801</v>
      </c>
      <c r="I238" s="10">
        <v>116.04100036621</v>
      </c>
      <c r="J238" s="21">
        <v>193.16206359863199</v>
      </c>
      <c r="K238" s="10">
        <v>115.501998901367</v>
      </c>
      <c r="M238" s="21">
        <v>51.019996643066399</v>
      </c>
      <c r="N238" s="3">
        <v>0.980000019073486</v>
      </c>
      <c r="O238" s="3">
        <v>0.57674491405487005</v>
      </c>
      <c r="P238" s="3">
        <v>0.74084407091140703</v>
      </c>
      <c r="Q238" s="3">
        <v>0.62678432464599598</v>
      </c>
      <c r="R238" s="3">
        <v>0.5976203083992</v>
      </c>
      <c r="S238" s="3">
        <v>0.63145846128463701</v>
      </c>
      <c r="T238" s="3">
        <v>0.69599282741546598</v>
      </c>
      <c r="U238">
        <v>28</v>
      </c>
      <c r="V238">
        <v>2</v>
      </c>
      <c r="W238">
        <v>100</v>
      </c>
      <c r="X238">
        <v>0.40000000596046398</v>
      </c>
      <c r="Y238">
        <v>1.29999995231628</v>
      </c>
      <c r="Z238">
        <v>0.89999997615814198</v>
      </c>
      <c r="AA238" s="1">
        <v>529.19592285156205</v>
      </c>
      <c r="AB238" s="1">
        <v>809.75549316406205</v>
      </c>
      <c r="AC238" s="1">
        <v>76.284049987792898</v>
      </c>
      <c r="AD238" s="1">
        <v>77.304748535156193</v>
      </c>
      <c r="AE238" s="1">
        <v>35.534263610839801</v>
      </c>
      <c r="AF238" s="1">
        <v>52.660263061523402</v>
      </c>
      <c r="AG238" s="1">
        <v>2.4446272850036599</v>
      </c>
      <c r="AH238" s="1">
        <v>2.4688622951507502</v>
      </c>
      <c r="AI238" s="3">
        <f t="shared" si="20"/>
        <v>8.1185793911518686E-3</v>
      </c>
      <c r="AJ238" s="3">
        <f t="shared" si="21"/>
        <v>1.1107464738687456</v>
      </c>
      <c r="AK238" s="3">
        <f t="shared" si="17"/>
        <v>7.7937168997187278E-2</v>
      </c>
      <c r="AL238" s="3">
        <f t="shared" si="18"/>
        <v>7.7527535680459128E-2</v>
      </c>
      <c r="AM238" s="3">
        <f t="shared" si="19"/>
        <v>4.7860069836927881</v>
      </c>
    </row>
    <row r="239" spans="1:39" x14ac:dyDescent="0.25">
      <c r="A239" t="str" cm="1">
        <f t="array" ref="A239:D239">_xlfn.TEXTSPLIT(E239,"_")</f>
        <v>Sponza</v>
      </c>
      <c r="B239" t="str">
        <v>Plane</v>
      </c>
      <c r="C239" t="str">
        <v>Parallel</v>
      </c>
      <c r="D239" t="str">
        <v>Facing</v>
      </c>
      <c r="E239" t="s">
        <v>434</v>
      </c>
      <c r="F239" s="10">
        <v>98.954650878906193</v>
      </c>
      <c r="G239" s="10">
        <v>87.485534667968693</v>
      </c>
      <c r="H239" s="21">
        <v>110.455123901367</v>
      </c>
      <c r="I239" s="10">
        <v>68.438003540039006</v>
      </c>
      <c r="J239" s="21">
        <v>109.45753479003901</v>
      </c>
      <c r="K239" s="10">
        <v>67.930000305175696</v>
      </c>
      <c r="M239" s="21">
        <v>166.26666259765599</v>
      </c>
      <c r="N239" s="3">
        <v>0.99599999189376798</v>
      </c>
      <c r="O239" s="3">
        <v>0.59652101993560702</v>
      </c>
      <c r="P239" s="3">
        <v>0.607793748378753</v>
      </c>
      <c r="Q239" s="3">
        <v>0.53003680706024103</v>
      </c>
      <c r="R239" s="3">
        <v>0.50696742534637396</v>
      </c>
      <c r="S239" s="3">
        <v>0.62172698974609297</v>
      </c>
      <c r="T239" s="3">
        <v>0.71519416570663397</v>
      </c>
      <c r="U239">
        <v>26</v>
      </c>
      <c r="V239">
        <v>2</v>
      </c>
      <c r="W239">
        <v>100</v>
      </c>
      <c r="X239">
        <v>0.40000000596046398</v>
      </c>
      <c r="Y239">
        <v>1.29999995231628</v>
      </c>
      <c r="Z239">
        <v>0.89999997615814198</v>
      </c>
      <c r="AA239" s="1">
        <v>749.76403808593705</v>
      </c>
      <c r="AB239" s="1">
        <v>806.55517578125</v>
      </c>
      <c r="AC239" s="1">
        <v>76.354682922363196</v>
      </c>
      <c r="AD239" s="1">
        <v>77.304748535156193</v>
      </c>
      <c r="AE239" s="1">
        <v>38.877578735351499</v>
      </c>
      <c r="AF239" s="1">
        <v>51.898475646972599</v>
      </c>
      <c r="AG239" s="1">
        <v>2.4457974433898899</v>
      </c>
      <c r="AH239" s="1">
        <v>2.4688622951507502</v>
      </c>
      <c r="AI239" s="3">
        <f t="shared" si="20"/>
        <v>0.10613835547745512</v>
      </c>
      <c r="AJ239" s="3">
        <f t="shared" si="21"/>
        <v>0.25115009247483033</v>
      </c>
      <c r="AK239" s="3">
        <f t="shared" si="17"/>
        <v>0.29442417126919207</v>
      </c>
      <c r="AL239" s="3">
        <f t="shared" si="18"/>
        <v>0.29176518110008787</v>
      </c>
      <c r="AM239" s="3">
        <f t="shared" si="19"/>
        <v>1.6583252053053605</v>
      </c>
    </row>
    <row r="240" spans="1:39" x14ac:dyDescent="0.25">
      <c r="A240" t="str" cm="1">
        <f t="array" ref="A240:D240">_xlfn.TEXTSPLIT(E240,"_")</f>
        <v>Sponza</v>
      </c>
      <c r="B240" t="str">
        <v>Plane</v>
      </c>
      <c r="C240" t="str">
        <v>45</v>
      </c>
      <c r="D240" t="str">
        <v>Longest</v>
      </c>
      <c r="E240" t="s">
        <v>572</v>
      </c>
      <c r="F240" s="10">
        <v>200.138412475585</v>
      </c>
      <c r="G240" s="10">
        <v>137.58920288085901</v>
      </c>
      <c r="H240" s="21">
        <v>196.60369873046801</v>
      </c>
      <c r="I240" s="10">
        <v>112.81999969482401</v>
      </c>
      <c r="J240" s="21">
        <v>195.46852111816401</v>
      </c>
      <c r="K240" s="10">
        <v>112.250999450683</v>
      </c>
      <c r="M240" s="21">
        <v>24.678258895873999</v>
      </c>
      <c r="N240" s="3">
        <v>0.95399999618530196</v>
      </c>
      <c r="O240" s="3">
        <v>0.55695825815200795</v>
      </c>
      <c r="P240" s="3">
        <v>0.571139276027679</v>
      </c>
      <c r="Q240" s="3">
        <v>0.50824099779128995</v>
      </c>
      <c r="R240" s="3">
        <v>0.50426828861236495</v>
      </c>
      <c r="S240" s="3">
        <v>0.55440664291381803</v>
      </c>
      <c r="T240" s="3">
        <v>0.65127444267272905</v>
      </c>
      <c r="U240">
        <v>38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">
        <v>8187.80224609375</v>
      </c>
      <c r="AB240" s="1">
        <v>803.89739990234295</v>
      </c>
      <c r="AC240" s="1">
        <v>43.934417724609297</v>
      </c>
      <c r="AD240" s="1">
        <v>77.304748535156193</v>
      </c>
      <c r="AE240" s="1">
        <v>53.179679870605398</v>
      </c>
      <c r="AF240" s="1">
        <v>51.804916381835902</v>
      </c>
      <c r="AG240" s="1">
        <v>1.55235147476196</v>
      </c>
      <c r="AH240" s="1">
        <v>2.4688622951507502</v>
      </c>
      <c r="AI240" s="3">
        <f t="shared" si="20"/>
        <v>2.3333308682013637E-2</v>
      </c>
      <c r="AJ240" s="3">
        <f t="shared" si="21"/>
        <v>0.4206675889199224</v>
      </c>
      <c r="AK240" s="3">
        <f t="shared" si="17"/>
        <v>-0.16182971025099518</v>
      </c>
      <c r="AL240" s="3">
        <f t="shared" si="18"/>
        <v>-0.15861857004707622</v>
      </c>
      <c r="AM240" s="3">
        <f t="shared" si="19"/>
        <v>8.9206771410784054</v>
      </c>
    </row>
    <row r="241" spans="1:39" x14ac:dyDescent="0.25">
      <c r="A241" t="str" cm="1">
        <f t="array" ref="A241:D241">_xlfn.TEXTSPLIT(E241,"_")</f>
        <v>Sponza</v>
      </c>
      <c r="B241" t="str">
        <v>Plane</v>
      </c>
      <c r="C241" t="str">
        <v>15</v>
      </c>
      <c r="D241" t="str">
        <v>Facing</v>
      </c>
      <c r="E241" t="s">
        <v>443</v>
      </c>
      <c r="F241" s="10">
        <v>138.05140686035099</v>
      </c>
      <c r="G241" s="10">
        <v>88.897636413574205</v>
      </c>
      <c r="H241" s="21">
        <v>137.99476623535099</v>
      </c>
      <c r="I241" s="10">
        <v>83.702003479003906</v>
      </c>
      <c r="J241" s="21">
        <v>137.22274780273401</v>
      </c>
      <c r="K241" s="10">
        <v>83.316001892089801</v>
      </c>
      <c r="M241" s="21">
        <v>154.39999389648401</v>
      </c>
      <c r="N241" s="3">
        <v>0.99500000476837103</v>
      </c>
      <c r="O241" s="3">
        <v>0.53770679235458296</v>
      </c>
      <c r="P241" s="3">
        <v>0.60895919799804599</v>
      </c>
      <c r="Q241" s="3">
        <v>0.52286809682846003</v>
      </c>
      <c r="R241" s="3">
        <v>0.50078642368316595</v>
      </c>
      <c r="S241" s="3">
        <v>0.585260689258575</v>
      </c>
      <c r="T241" s="3">
        <v>0.68187755346298196</v>
      </c>
      <c r="U241">
        <v>26</v>
      </c>
      <c r="V241">
        <v>2</v>
      </c>
      <c r="W241">
        <v>100</v>
      </c>
      <c r="X241">
        <v>0.40000000596046398</v>
      </c>
      <c r="Y241">
        <v>1.29999995231628</v>
      </c>
      <c r="Z241">
        <v>0.89999997615814198</v>
      </c>
      <c r="AA241" s="1">
        <v>745.32257080078102</v>
      </c>
      <c r="AB241" s="1">
        <v>807.68414306640602</v>
      </c>
      <c r="AC241" s="1">
        <v>76.200645446777301</v>
      </c>
      <c r="AD241" s="1">
        <v>77.304748535156193</v>
      </c>
      <c r="AE241" s="1">
        <v>45.956699371337798</v>
      </c>
      <c r="AF241" s="1">
        <v>52.630855560302699</v>
      </c>
      <c r="AG241" s="1">
        <v>2.4421300888061501</v>
      </c>
      <c r="AH241" s="1">
        <v>2.4688622951507502</v>
      </c>
      <c r="AI241" s="3">
        <f t="shared" si="20"/>
        <v>6.0025397528562473E-3</v>
      </c>
      <c r="AJ241" s="3">
        <f t="shared" si="21"/>
        <v>0.54360400724648295</v>
      </c>
      <c r="AK241" s="3">
        <f t="shared" si="17"/>
        <v>0.13400655841245751</v>
      </c>
      <c r="AL241" s="3">
        <f t="shared" si="18"/>
        <v>0.13325674162738815</v>
      </c>
      <c r="AM241" s="3">
        <f t="shared" si="19"/>
        <v>1.8887484017307259</v>
      </c>
    </row>
    <row r="242" spans="1:39" x14ac:dyDescent="0.25">
      <c r="A242" t="str" cm="1">
        <f t="array" ref="A242:D242">_xlfn.TEXTSPLIT(E242,"_")</f>
        <v>Sponza</v>
      </c>
      <c r="B242" t="str">
        <v>Point</v>
      </c>
      <c r="C242" t="str">
        <v>Oblique</v>
      </c>
      <c r="D242" t="str">
        <v>Standard</v>
      </c>
      <c r="E242" t="s">
        <v>508</v>
      </c>
      <c r="F242" s="10">
        <v>178.30552673339801</v>
      </c>
      <c r="G242" s="10">
        <v>98.765121459960895</v>
      </c>
      <c r="H242" s="21">
        <v>186.42800903320301</v>
      </c>
      <c r="I242" s="10">
        <v>110.619003295898</v>
      </c>
      <c r="J242" s="21">
        <v>183.52960205078099</v>
      </c>
      <c r="K242" s="10">
        <v>109.105003356933</v>
      </c>
      <c r="M242" s="21">
        <v>67.404647827148395</v>
      </c>
      <c r="N242" s="3">
        <v>0.95999997854232699</v>
      </c>
      <c r="O242" s="3">
        <v>0.25272503495216297</v>
      </c>
      <c r="P242" s="3">
        <v>0.528187215328216</v>
      </c>
      <c r="Q242" s="3">
        <v>0.58176851272582997</v>
      </c>
      <c r="R242" s="3">
        <v>0.57431900501251198</v>
      </c>
      <c r="S242" s="3">
        <v>0.64154082536697299</v>
      </c>
      <c r="T242" s="3">
        <v>0.69352436065673795</v>
      </c>
      <c r="U242">
        <v>28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">
        <v>336.20779418945301</v>
      </c>
      <c r="AB242" s="1">
        <v>837.76904296875</v>
      </c>
      <c r="AC242" s="1">
        <v>47.994075775146399</v>
      </c>
      <c r="AD242" s="1">
        <v>77.304748535156193</v>
      </c>
      <c r="AE242" s="1">
        <v>39.760673522949197</v>
      </c>
      <c r="AF242" s="1">
        <v>51.907249450683501</v>
      </c>
      <c r="AG242" s="1">
        <v>1.7223541736602701</v>
      </c>
      <c r="AH242" s="1">
        <v>2.4688622951507502</v>
      </c>
      <c r="AI242" s="3">
        <f t="shared" si="20"/>
        <v>2.9298448640877002E-2</v>
      </c>
      <c r="AJ242" s="3">
        <f t="shared" si="21"/>
        <v>0.8582430653435017</v>
      </c>
      <c r="AK242" s="3">
        <f t="shared" si="17"/>
        <v>0</v>
      </c>
      <c r="AL242" s="3">
        <f t="shared" si="18"/>
        <v>0</v>
      </c>
      <c r="AM242" s="3">
        <f t="shared" si="19"/>
        <v>3.722803366934309</v>
      </c>
    </row>
    <row r="243" spans="1:39" x14ac:dyDescent="0.25">
      <c r="A243" t="str" cm="1">
        <f t="array" ref="A243:D243">_xlfn.TEXTSPLIT(E243,"_")</f>
        <v>Sponza</v>
      </c>
      <c r="B243" t="str">
        <v>Point</v>
      </c>
      <c r="C243" t="str">
        <v>Parallel</v>
      </c>
      <c r="D243" t="str">
        <v>Standard</v>
      </c>
      <c r="E243" t="s">
        <v>470</v>
      </c>
      <c r="F243" s="10">
        <v>192.79072570800699</v>
      </c>
      <c r="G243" s="10">
        <v>112.928588867187</v>
      </c>
      <c r="H243" s="21">
        <v>179.22784423828099</v>
      </c>
      <c r="I243" s="10">
        <v>106.478996276855</v>
      </c>
      <c r="J243" s="21">
        <v>179.22784423828099</v>
      </c>
      <c r="K243" s="10">
        <v>106.478996276855</v>
      </c>
      <c r="M243" s="21">
        <v>179.22784423828099</v>
      </c>
      <c r="N243" s="3">
        <v>1</v>
      </c>
      <c r="O243" s="3">
        <v>0.186004593968391</v>
      </c>
      <c r="P243" s="3">
        <v>0.66401988267898504</v>
      </c>
      <c r="Q243" s="3">
        <v>0.62059819698333696</v>
      </c>
      <c r="R243" s="3">
        <v>0.59998691082000699</v>
      </c>
      <c r="S243" s="3">
        <v>0.64430212974548295</v>
      </c>
      <c r="T243" s="3">
        <v>0.70518875122070301</v>
      </c>
      <c r="U243">
        <v>28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">
        <v>392.58523559570301</v>
      </c>
      <c r="AB243" s="1">
        <v>839.97418212890602</v>
      </c>
      <c r="AC243" s="1">
        <v>48.4939155578613</v>
      </c>
      <c r="AD243" s="1">
        <v>77.304748535156193</v>
      </c>
      <c r="AE243" s="1">
        <v>44.871341705322202</v>
      </c>
      <c r="AF243" s="1">
        <v>52.265335083007798</v>
      </c>
      <c r="AG243" s="1">
        <v>1.6722886562347401</v>
      </c>
      <c r="AH243" s="1">
        <v>2.4688622951507502</v>
      </c>
      <c r="AI243" s="3">
        <f t="shared" si="20"/>
        <v>7.035027966162534E-2</v>
      </c>
      <c r="AJ243" s="3">
        <f t="shared" si="21"/>
        <v>0.58709008972977772</v>
      </c>
      <c r="AK243" s="3">
        <f t="shared" si="17"/>
        <v>0</v>
      </c>
      <c r="AL243" s="3">
        <f t="shared" si="18"/>
        <v>0</v>
      </c>
      <c r="AM243" s="3">
        <f t="shared" si="19"/>
        <v>2</v>
      </c>
    </row>
    <row r="244" spans="1:39" x14ac:dyDescent="0.25">
      <c r="A244" t="str" cm="1">
        <f t="array" ref="A244:D244">_xlfn.TEXTSPLIT(E244,"_")</f>
        <v>Sponza</v>
      </c>
      <c r="B244" t="str">
        <v>Point</v>
      </c>
      <c r="C244" t="str">
        <v>Oblique</v>
      </c>
      <c r="D244" t="str">
        <v>Full</v>
      </c>
      <c r="E244" t="s">
        <v>643</v>
      </c>
      <c r="F244" s="10">
        <v>419.09005737304602</v>
      </c>
      <c r="G244" s="10">
        <v>303.470703125</v>
      </c>
      <c r="H244" s="21">
        <v>482.55487060546801</v>
      </c>
      <c r="I244" s="10">
        <v>258.50201416015602</v>
      </c>
      <c r="J244" s="21">
        <v>480.49655151367102</v>
      </c>
      <c r="K244" s="10">
        <v>257.16198730468699</v>
      </c>
      <c r="M244" s="21">
        <v>66.810523986816406</v>
      </c>
      <c r="N244" s="3">
        <v>0.96399998664855902</v>
      </c>
      <c r="O244" s="3">
        <v>0.22533655166625899</v>
      </c>
      <c r="P244" s="3">
        <v>0.57070028781890803</v>
      </c>
      <c r="Q244" s="3">
        <v>0.577328860759735</v>
      </c>
      <c r="R244" s="3">
        <v>0.60076242685317904</v>
      </c>
      <c r="S244" s="3">
        <v>0.60925137996673495</v>
      </c>
      <c r="T244" s="3">
        <v>0.70215284824371305</v>
      </c>
      <c r="U244">
        <v>54</v>
      </c>
      <c r="V244">
        <v>2</v>
      </c>
      <c r="W244">
        <v>100</v>
      </c>
      <c r="X244">
        <v>0.40000000596046398</v>
      </c>
      <c r="Y244">
        <v>1.29999995231628</v>
      </c>
      <c r="Z244">
        <v>0.89999997615814198</v>
      </c>
      <c r="AA244" s="1">
        <v>7248.5908203125</v>
      </c>
      <c r="AB244" s="1">
        <v>838.58557128906205</v>
      </c>
      <c r="AC244" s="1">
        <v>54.768684387207003</v>
      </c>
      <c r="AD244" s="1">
        <v>77.304748535156193</v>
      </c>
      <c r="AE244" s="1">
        <v>34.1083374023437</v>
      </c>
      <c r="AF244" s="1">
        <v>52.017845153808501</v>
      </c>
      <c r="AG244" s="1">
        <v>2.0497770309448198</v>
      </c>
      <c r="AH244" s="1">
        <v>2.4688622951507502</v>
      </c>
      <c r="AI244" s="3">
        <f t="shared" si="20"/>
        <v>0.14652338575039262</v>
      </c>
      <c r="AJ244" s="3">
        <f t="shared" si="21"/>
        <v>0.58333752341079803</v>
      </c>
      <c r="AK244" s="3">
        <f t="shared" si="17"/>
        <v>-0.61804179140803006</v>
      </c>
      <c r="AL244" s="3">
        <f t="shared" si="18"/>
        <v>-0.61366464128879417</v>
      </c>
      <c r="AM244" s="3">
        <f t="shared" si="19"/>
        <v>8.191929098003877</v>
      </c>
    </row>
    <row r="245" spans="1:39" x14ac:dyDescent="0.25">
      <c r="A245" t="str" cm="1">
        <f t="array" ref="A245:D245">_xlfn.TEXTSPLIT(E245,"_")</f>
        <v>Sponza</v>
      </c>
      <c r="B245" t="str">
        <v>Point</v>
      </c>
      <c r="C245" t="str">
        <v>Parallel</v>
      </c>
      <c r="D245" t="str">
        <v>Full</v>
      </c>
      <c r="E245" t="s">
        <v>607</v>
      </c>
      <c r="F245" s="10">
        <v>322.09991455078102</v>
      </c>
      <c r="G245" s="10">
        <v>326.61984252929602</v>
      </c>
      <c r="H245" s="21">
        <v>313.39938354492102</v>
      </c>
      <c r="I245" s="10">
        <v>173.88999938964801</v>
      </c>
      <c r="J245" s="21">
        <v>313.23178100585898</v>
      </c>
      <c r="K245" s="10">
        <v>173.794998168945</v>
      </c>
      <c r="M245" s="21">
        <v>83.799987792968693</v>
      </c>
      <c r="N245" s="3">
        <v>1</v>
      </c>
      <c r="O245" s="3">
        <v>0.26545965671539301</v>
      </c>
      <c r="P245" s="3">
        <v>0.66732686758041304</v>
      </c>
      <c r="Q245" s="3">
        <v>0.73140054941177302</v>
      </c>
      <c r="R245" s="3">
        <v>0.74084144830703702</v>
      </c>
      <c r="S245" s="3">
        <v>0.75514429807662897</v>
      </c>
      <c r="T245" s="3">
        <v>0.77303647994995095</v>
      </c>
      <c r="U245">
        <v>42</v>
      </c>
      <c r="V245">
        <v>2</v>
      </c>
      <c r="W245">
        <v>100</v>
      </c>
      <c r="X245">
        <v>0.40000000596046398</v>
      </c>
      <c r="Y245">
        <v>1.29999995231628</v>
      </c>
      <c r="Z245">
        <v>0.89999997615814198</v>
      </c>
      <c r="AA245" s="1">
        <v>9051.625</v>
      </c>
      <c r="AB245" s="1">
        <v>883.10943603515602</v>
      </c>
      <c r="AC245" s="1">
        <v>56.078197479247997</v>
      </c>
      <c r="AD245" s="1">
        <v>77.304748535156193</v>
      </c>
      <c r="AE245" s="1">
        <v>37.436954498291001</v>
      </c>
      <c r="AF245" s="1">
        <v>53.728191375732401</v>
      </c>
      <c r="AG245" s="1">
        <v>2.08537697792053</v>
      </c>
      <c r="AH245" s="1">
        <v>2.4688622951507502</v>
      </c>
      <c r="AI245" s="3">
        <f t="shared" si="20"/>
        <v>2.7532244326391866E-2</v>
      </c>
      <c r="AJ245" s="3">
        <f t="shared" si="21"/>
        <v>4.0989737242421852E-2</v>
      </c>
      <c r="AK245" s="3">
        <f t="shared" si="17"/>
        <v>-0.42781079345544265</v>
      </c>
      <c r="AL245" s="3">
        <f t="shared" si="18"/>
        <v>-0.42811679394196572</v>
      </c>
      <c r="AM245" s="3">
        <f t="shared" si="19"/>
        <v>4.7378499598318671</v>
      </c>
    </row>
    <row r="246" spans="1:39" x14ac:dyDescent="0.25">
      <c r="A246" t="str" cm="1">
        <f t="array" ref="A246:D246">_xlfn.TEXTSPLIT(E246,"_")</f>
        <v>Sponza</v>
      </c>
      <c r="B246" t="str">
        <v>Point</v>
      </c>
      <c r="C246" t="str">
        <v>15</v>
      </c>
      <c r="D246" t="str">
        <v>Full</v>
      </c>
      <c r="E246" t="s">
        <v>641</v>
      </c>
      <c r="F246" s="10">
        <v>284.49493408203102</v>
      </c>
      <c r="G246" s="10">
        <v>286.26025390625</v>
      </c>
      <c r="H246" s="21">
        <v>292.43826293945301</v>
      </c>
      <c r="I246" s="10">
        <v>162.26600646972599</v>
      </c>
      <c r="J246" s="21">
        <v>292.01623535156199</v>
      </c>
      <c r="K246" s="10">
        <v>162.05499267578099</v>
      </c>
      <c r="M246" s="21">
        <v>46.888889312744098</v>
      </c>
      <c r="N246" s="3">
        <v>0.990999996662139</v>
      </c>
      <c r="O246" s="3">
        <v>1.6077933833002999E-2</v>
      </c>
      <c r="P246" s="3">
        <v>0.22170425951480799</v>
      </c>
      <c r="Q246" s="3">
        <v>0.57577008008956898</v>
      </c>
      <c r="R246" s="3">
        <v>0.55172252655029297</v>
      </c>
      <c r="S246" s="3">
        <v>0.63456165790557795</v>
      </c>
      <c r="T246" s="3">
        <v>0.75232654809951705</v>
      </c>
      <c r="U246">
        <v>51</v>
      </c>
      <c r="V246">
        <v>2</v>
      </c>
      <c r="W246">
        <v>100</v>
      </c>
      <c r="X246">
        <v>0.40000000596046398</v>
      </c>
      <c r="Y246">
        <v>1.29999995231628</v>
      </c>
      <c r="Z246">
        <v>0.89999997615814198</v>
      </c>
      <c r="AA246" s="1">
        <v>10078.7197265625</v>
      </c>
      <c r="AB246" s="1">
        <v>838.43737792968705</v>
      </c>
      <c r="AC246" s="1">
        <v>56.558952331542898</v>
      </c>
      <c r="AD246" s="1">
        <v>77.304748535156193</v>
      </c>
      <c r="AE246" s="1">
        <v>41.306388854980398</v>
      </c>
      <c r="AF246" s="1">
        <v>52.005191802978501</v>
      </c>
      <c r="AG246" s="1">
        <v>2.0848815441131499</v>
      </c>
      <c r="AH246" s="1">
        <v>2.4688622951507502</v>
      </c>
      <c r="AI246" s="3">
        <f t="shared" si="20"/>
        <v>2.6437382070790338E-2</v>
      </c>
      <c r="AJ246" s="3">
        <f t="shared" si="21"/>
        <v>2.0107511841993501E-2</v>
      </c>
      <c r="AK246" s="3">
        <f t="shared" si="17"/>
        <v>-0.40894217742100697</v>
      </c>
      <c r="AL246" s="3">
        <f t="shared" si="18"/>
        <v>-0.40773652959311701</v>
      </c>
      <c r="AM246" s="3">
        <f t="shared" si="19"/>
        <v>7.2278343469354445</v>
      </c>
    </row>
    <row r="247" spans="1:39" x14ac:dyDescent="0.25">
      <c r="A247" t="str" cm="1">
        <f t="array" ref="A247:D247">_xlfn.TEXTSPLIT(E247,"_")</f>
        <v>Sponza</v>
      </c>
      <c r="B247" t="str">
        <v>Point</v>
      </c>
      <c r="C247" t="str">
        <v>45</v>
      </c>
      <c r="D247" t="str">
        <v>Standard</v>
      </c>
      <c r="E247" t="s">
        <v>507</v>
      </c>
      <c r="F247" s="10">
        <v>185.7060546875</v>
      </c>
      <c r="G247" s="10">
        <v>135.52682495117099</v>
      </c>
      <c r="H247" s="21">
        <v>204.45031738281199</v>
      </c>
      <c r="I247" s="10">
        <v>120.810997009277</v>
      </c>
      <c r="J247" s="21">
        <v>202.19194030761699</v>
      </c>
      <c r="K247" s="10">
        <v>119.637001037597</v>
      </c>
      <c r="M247" s="21">
        <v>24.547824859619102</v>
      </c>
      <c r="N247" s="3">
        <v>0.90899997949600198</v>
      </c>
      <c r="O247" s="3">
        <v>0.56646543741226196</v>
      </c>
      <c r="P247" s="3">
        <v>0.70018106698989802</v>
      </c>
      <c r="Q247" s="3">
        <v>0.64491581916809004</v>
      </c>
      <c r="R247" s="3">
        <v>0.60419428348541204</v>
      </c>
      <c r="S247" s="3">
        <v>0.63420557975768999</v>
      </c>
      <c r="T247" s="3">
        <v>0.71677970886230402</v>
      </c>
      <c r="U247">
        <v>33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">
        <v>500.37731933593699</v>
      </c>
      <c r="AB247" s="1">
        <v>844.06072998046795</v>
      </c>
      <c r="AC247" s="1">
        <v>48.931919097900298</v>
      </c>
      <c r="AD247" s="1">
        <v>77.304748535156193</v>
      </c>
      <c r="AE247" s="1">
        <v>56.838844299316399</v>
      </c>
      <c r="AF247" s="1">
        <v>52.472198486328097</v>
      </c>
      <c r="AG247" s="1">
        <v>1.6843625307083101</v>
      </c>
      <c r="AH247" s="1">
        <v>2.4688622951507502</v>
      </c>
      <c r="AI247" s="3">
        <f t="shared" si="20"/>
        <v>8.8774087887758382E-2</v>
      </c>
      <c r="AJ247" s="3">
        <f t="shared" si="21"/>
        <v>0.49189609053753597</v>
      </c>
      <c r="AK247" s="3">
        <f t="shared" si="17"/>
        <v>0</v>
      </c>
      <c r="AL247" s="3">
        <f t="shared" si="18"/>
        <v>0</v>
      </c>
      <c r="AM247" s="3">
        <f t="shared" si="19"/>
        <v>9.2366540198117715</v>
      </c>
    </row>
    <row r="248" spans="1:39" x14ac:dyDescent="0.25">
      <c r="A248" t="str" cm="1">
        <f t="array" ref="A248:D248">_xlfn.TEXTSPLIT(E248,"_")</f>
        <v>Sponza</v>
      </c>
      <c r="B248" t="str">
        <v>Point</v>
      </c>
      <c r="C248" t="str">
        <v>45</v>
      </c>
      <c r="D248" t="str">
        <v>Full</v>
      </c>
      <c r="E248" t="s">
        <v>642</v>
      </c>
      <c r="F248" s="10">
        <v>597.02893066406205</v>
      </c>
      <c r="G248" s="10">
        <v>512.77201923442999</v>
      </c>
      <c r="H248" s="21">
        <v>680.68804931640602</v>
      </c>
      <c r="I248" s="10">
        <v>358.78298950195301</v>
      </c>
      <c r="J248" s="21">
        <v>678.13275146484295</v>
      </c>
      <c r="K248" s="10">
        <v>357.454986572265</v>
      </c>
      <c r="M248" s="21">
        <v>26.342267990112301</v>
      </c>
      <c r="N248" s="3">
        <v>0.90299999713897705</v>
      </c>
      <c r="O248" s="3">
        <v>0.68640208244323697</v>
      </c>
      <c r="P248" s="3">
        <v>0.84608405828475897</v>
      </c>
      <c r="Q248" s="3">
        <v>0.80538088083267201</v>
      </c>
      <c r="R248" s="3">
        <v>0.80579185485839799</v>
      </c>
      <c r="S248" s="3">
        <v>0.80667543411254805</v>
      </c>
      <c r="T248" s="3">
        <v>0.81741029024124101</v>
      </c>
      <c r="U248">
        <v>63</v>
      </c>
      <c r="V248">
        <v>2</v>
      </c>
      <c r="W248">
        <v>100</v>
      </c>
      <c r="X248">
        <v>0.40000000596046398</v>
      </c>
      <c r="Y248">
        <v>1.29999995231628</v>
      </c>
      <c r="Z248">
        <v>0.89999997615814198</v>
      </c>
      <c r="AA248" s="1">
        <v>8388.37109375</v>
      </c>
      <c r="AB248" s="1">
        <v>838.50158691406205</v>
      </c>
      <c r="AC248" s="1">
        <v>49.7022705078125</v>
      </c>
      <c r="AD248" s="1">
        <v>77.304748535156193</v>
      </c>
      <c r="AE248" s="1">
        <v>49.649742126464801</v>
      </c>
      <c r="AF248" s="1">
        <v>52.020816802978501</v>
      </c>
      <c r="AG248" s="1">
        <v>2.01100420951843</v>
      </c>
      <c r="AH248" s="1">
        <v>2.4688622951507502</v>
      </c>
      <c r="AI248" s="3">
        <f t="shared" si="20"/>
        <v>0.13584571305543089</v>
      </c>
      <c r="AJ248" s="3">
        <f t="shared" si="21"/>
        <v>0.32248392273294668</v>
      </c>
      <c r="AK248" s="3">
        <f t="shared" si="17"/>
        <v>-0.70184017823817002</v>
      </c>
      <c r="AL248" s="3">
        <f t="shared" si="18"/>
        <v>-0.69964168228289725</v>
      </c>
      <c r="AM248" s="3">
        <f t="shared" si="19"/>
        <v>26.743142227517517</v>
      </c>
    </row>
    <row r="249" spans="1:39" x14ac:dyDescent="0.25">
      <c r="A249" t="str" cm="1">
        <f t="array" ref="A249:D249">_xlfn.TEXTSPLIT(E249,"_")</f>
        <v>Sponza</v>
      </c>
      <c r="B249" t="str">
        <v>Point</v>
      </c>
      <c r="C249" t="str">
        <v>15</v>
      </c>
      <c r="D249" t="str">
        <v>Standard</v>
      </c>
      <c r="E249" t="s">
        <v>506</v>
      </c>
      <c r="F249" s="10">
        <v>176.19807434082</v>
      </c>
      <c r="G249" s="10">
        <v>112.92535400390599</v>
      </c>
      <c r="H249" s="21">
        <v>173.20050048828099</v>
      </c>
      <c r="I249" s="10">
        <v>103.633003234863</v>
      </c>
      <c r="J249" s="21">
        <v>172.59848022460901</v>
      </c>
      <c r="K249" s="10">
        <v>103.33200073242099</v>
      </c>
      <c r="M249" s="21">
        <v>46.307693481445298</v>
      </c>
      <c r="N249" s="3">
        <v>0.98699998855590798</v>
      </c>
      <c r="O249" s="3">
        <v>0.37713560461997903</v>
      </c>
      <c r="P249" s="3">
        <v>0.66753858327865601</v>
      </c>
      <c r="Q249" s="3">
        <v>0.64715868234634399</v>
      </c>
      <c r="R249" s="3">
        <v>0.61823081970214799</v>
      </c>
      <c r="S249" s="3">
        <v>0.65426766872405995</v>
      </c>
      <c r="T249" s="3">
        <v>0.729611456394195</v>
      </c>
      <c r="U249">
        <v>33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">
        <v>434.14117431640602</v>
      </c>
      <c r="AB249" s="1">
        <v>837.921630859375</v>
      </c>
      <c r="AC249" s="1">
        <v>48.601612091064403</v>
      </c>
      <c r="AD249" s="1">
        <v>77.304748535156193</v>
      </c>
      <c r="AE249" s="1">
        <v>49.684749603271399</v>
      </c>
      <c r="AF249" s="1">
        <v>52.001811981201101</v>
      </c>
      <c r="AG249" s="1">
        <v>1.6838192939758301</v>
      </c>
      <c r="AH249" s="1">
        <v>2.4688622951507502</v>
      </c>
      <c r="AI249" s="3">
        <f t="shared" si="20"/>
        <v>2.0429247763788259E-2</v>
      </c>
      <c r="AJ249" s="3">
        <f t="shared" si="21"/>
        <v>0.5284298353285567</v>
      </c>
      <c r="AK249" s="3">
        <f t="shared" si="17"/>
        <v>0</v>
      </c>
      <c r="AL249" s="3">
        <f t="shared" si="18"/>
        <v>0</v>
      </c>
      <c r="AM249" s="3">
        <f t="shared" si="19"/>
        <v>4.7272096113741071</v>
      </c>
    </row>
    <row r="250" spans="1:39" x14ac:dyDescent="0.25">
      <c r="A250" t="str" cm="1">
        <f t="array" ref="A250:D250">_xlfn.TEXTSPLIT(E250,"_")</f>
        <v>Sponza</v>
      </c>
      <c r="B250" t="str">
        <v>Point</v>
      </c>
      <c r="C250" t="str">
        <v>45</v>
      </c>
      <c r="D250" t="str">
        <v>Facing</v>
      </c>
      <c r="E250" t="s">
        <v>451</v>
      </c>
      <c r="F250" s="10">
        <v>173.42733764648401</v>
      </c>
      <c r="G250" s="10">
        <v>135.10784912109301</v>
      </c>
      <c r="H250" s="21">
        <v>193.21139526367099</v>
      </c>
      <c r="I250" s="10">
        <v>115.097999572753</v>
      </c>
      <c r="J250" s="21">
        <v>190.953033447265</v>
      </c>
      <c r="K250" s="10">
        <v>113.92400360107401</v>
      </c>
      <c r="M250" s="21">
        <v>24.547824859619102</v>
      </c>
      <c r="N250" s="3">
        <v>0.90899997949600198</v>
      </c>
      <c r="O250" s="3">
        <v>0.48845344781875599</v>
      </c>
      <c r="P250" s="3">
        <v>0.77428019046783403</v>
      </c>
      <c r="Q250" s="3">
        <v>0.65727281570434504</v>
      </c>
      <c r="R250" s="3">
        <v>0.58259242773055997</v>
      </c>
      <c r="S250" s="3">
        <v>0.62848865985870295</v>
      </c>
      <c r="T250" s="3">
        <v>0.72148573398589999</v>
      </c>
      <c r="U250">
        <v>28</v>
      </c>
      <c r="V250">
        <v>2</v>
      </c>
      <c r="W250">
        <v>100</v>
      </c>
      <c r="X250">
        <v>0.40000000596046398</v>
      </c>
      <c r="Y250">
        <v>1.29999995231628</v>
      </c>
      <c r="Z250">
        <v>0.89999997615814198</v>
      </c>
      <c r="AA250" s="1">
        <v>649.60070800781205</v>
      </c>
      <c r="AB250" s="1">
        <v>793.10485839843705</v>
      </c>
      <c r="AC250" s="1">
        <v>65.330734252929602</v>
      </c>
      <c r="AD250" s="1">
        <v>77.304748535156193</v>
      </c>
      <c r="AE250" s="1">
        <v>51.426956176757798</v>
      </c>
      <c r="AF250" s="1">
        <v>51.210357666015597</v>
      </c>
      <c r="AG250" s="1">
        <v>2.2109248638153001</v>
      </c>
      <c r="AH250" s="1">
        <v>2.4688622951507502</v>
      </c>
      <c r="AI250" s="3">
        <f t="shared" ref="AI250:AI257" si="22">ABS((J250-F250)/F250)</f>
        <v>0.10105497805948878</v>
      </c>
      <c r="AJ250" s="3">
        <f t="shared" ref="AJ250:AJ257" si="23">ABS((J250-G250)/G250)</f>
        <v>0.4133378237419772</v>
      </c>
      <c r="AK250" s="3">
        <f t="shared" si="17"/>
        <v>5.8856917103942252E-2</v>
      </c>
      <c r="AL250" s="3">
        <f t="shared" si="18"/>
        <v>5.816904382789382E-2</v>
      </c>
      <c r="AM250" s="3">
        <f t="shared" si="19"/>
        <v>8.7788168417879096</v>
      </c>
    </row>
    <row r="251" spans="1:39" x14ac:dyDescent="0.25">
      <c r="A251" t="str" cm="1">
        <f t="array" ref="A251:D251">_xlfn.TEXTSPLIT(E251,"_")</f>
        <v>Sponza</v>
      </c>
      <c r="B251" t="str">
        <v>Point</v>
      </c>
      <c r="C251" t="str">
        <v>Oblique</v>
      </c>
      <c r="D251" t="str">
        <v>Longest</v>
      </c>
      <c r="E251" t="s">
        <v>580</v>
      </c>
      <c r="F251" s="10">
        <v>452.08929443359301</v>
      </c>
      <c r="G251" s="10">
        <v>166.51687622070301</v>
      </c>
      <c r="H251" s="21">
        <v>459.51858520507801</v>
      </c>
      <c r="I251" s="10">
        <v>337.07000732421801</v>
      </c>
      <c r="J251" s="21">
        <v>457.437255859375</v>
      </c>
      <c r="K251" s="10">
        <v>335.73001098632801</v>
      </c>
      <c r="M251" s="21">
        <v>66.810523986816406</v>
      </c>
      <c r="N251" s="3">
        <v>0.96399998664855902</v>
      </c>
      <c r="O251" s="3">
        <v>0.26308271288871699</v>
      </c>
      <c r="P251" s="3">
        <v>0.59552150964736905</v>
      </c>
      <c r="Q251" s="3">
        <v>0.66780334711074796</v>
      </c>
      <c r="R251" s="3">
        <v>0.70529752969741799</v>
      </c>
      <c r="S251" s="3">
        <v>0.71660470962524403</v>
      </c>
      <c r="T251" s="3">
        <v>0.741183161735534</v>
      </c>
      <c r="U251">
        <v>29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">
        <v>162.51210021972599</v>
      </c>
      <c r="AB251" s="1">
        <v>794.40814208984295</v>
      </c>
      <c r="AC251" s="1">
        <v>32.918300628662102</v>
      </c>
      <c r="AD251" s="1">
        <v>77.304748535156193</v>
      </c>
      <c r="AE251" s="1">
        <v>40.509250640869098</v>
      </c>
      <c r="AF251" s="1">
        <v>51.236358642578097</v>
      </c>
      <c r="AG251" s="1">
        <v>1.2491761445999101</v>
      </c>
      <c r="AH251" s="1">
        <v>2.4688622951507502</v>
      </c>
      <c r="AI251" s="3">
        <f t="shared" si="22"/>
        <v>1.1829436112797726E-2</v>
      </c>
      <c r="AJ251" s="3">
        <f t="shared" si="23"/>
        <v>1.7470924643883148</v>
      </c>
      <c r="AK251" s="3">
        <f t="shared" si="17"/>
        <v>-0.59878737531776038</v>
      </c>
      <c r="AL251" s="3">
        <f t="shared" si="18"/>
        <v>-0.59429712957093506</v>
      </c>
      <c r="AM251" s="3">
        <f t="shared" si="19"/>
        <v>7.8467844369794228</v>
      </c>
    </row>
    <row r="252" spans="1:39" x14ac:dyDescent="0.25">
      <c r="A252" t="str" cm="1">
        <f t="array" ref="A252:D252">_xlfn.TEXTSPLIT(E252,"_")</f>
        <v>Sponza</v>
      </c>
      <c r="B252" t="str">
        <v>Point</v>
      </c>
      <c r="C252" t="str">
        <v>Parallel</v>
      </c>
      <c r="D252" t="str">
        <v>Longest</v>
      </c>
      <c r="E252" t="s">
        <v>542</v>
      </c>
      <c r="F252" s="10">
        <v>429.16876220703102</v>
      </c>
      <c r="G252" s="10">
        <v>211.26080322265599</v>
      </c>
      <c r="H252" s="21">
        <v>411.81625366210898</v>
      </c>
      <c r="I252" s="10">
        <v>300.16101074218699</v>
      </c>
      <c r="J252" s="21">
        <v>411.64865112304602</v>
      </c>
      <c r="K252" s="10">
        <v>300.06600952148398</v>
      </c>
      <c r="M252" s="21">
        <v>83.799987792968693</v>
      </c>
      <c r="N252" s="3">
        <v>1</v>
      </c>
      <c r="O252" s="3">
        <v>0.12686812877654999</v>
      </c>
      <c r="P252" s="3">
        <v>0.69147950410842896</v>
      </c>
      <c r="Q252" s="3">
        <v>0.70912849903106601</v>
      </c>
      <c r="R252" s="3">
        <v>0.70046609640121404</v>
      </c>
      <c r="S252" s="3">
        <v>0.717920362949371</v>
      </c>
      <c r="T252" s="3">
        <v>0.74883902072906405</v>
      </c>
      <c r="U252">
        <v>32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">
        <v>190.79045104980401</v>
      </c>
      <c r="AB252" s="1">
        <v>835.82421875</v>
      </c>
      <c r="AC252" s="1">
        <v>33.083484649658203</v>
      </c>
      <c r="AD252" s="1">
        <v>77.304748535156193</v>
      </c>
      <c r="AE252" s="1">
        <v>46.124736785888601</v>
      </c>
      <c r="AF252" s="1">
        <v>52.251640319824197</v>
      </c>
      <c r="AG252" s="1">
        <v>1.2173098325729299</v>
      </c>
      <c r="AH252" s="1">
        <v>2.4688622951507502</v>
      </c>
      <c r="AI252" s="3">
        <f t="shared" si="22"/>
        <v>4.0823360474528891E-2</v>
      </c>
      <c r="AJ252" s="3">
        <f t="shared" si="23"/>
        <v>0.94853302100339676</v>
      </c>
      <c r="AK252" s="3">
        <f t="shared" si="17"/>
        <v>-0.56460966469993867</v>
      </c>
      <c r="AL252" s="3">
        <f t="shared" si="18"/>
        <v>-0.5647868615080559</v>
      </c>
      <c r="AM252" s="3">
        <f t="shared" si="19"/>
        <v>5.9122757886318658</v>
      </c>
    </row>
    <row r="253" spans="1:39" x14ac:dyDescent="0.25">
      <c r="A253" t="str" cm="1">
        <f t="array" ref="A253:D253">_xlfn.TEXTSPLIT(E253,"_")</f>
        <v>Sponza</v>
      </c>
      <c r="B253" t="str">
        <v>Point</v>
      </c>
      <c r="C253" t="str">
        <v>15</v>
      </c>
      <c r="D253" t="str">
        <v>Longest</v>
      </c>
      <c r="E253" t="s">
        <v>578</v>
      </c>
      <c r="F253" s="10">
        <v>364.434326171875</v>
      </c>
      <c r="G253" s="10">
        <v>195.533599853515</v>
      </c>
      <c r="H253" s="21">
        <v>357.31170654296801</v>
      </c>
      <c r="I253" s="10">
        <v>256.54998779296801</v>
      </c>
      <c r="J253" s="21">
        <v>356.88970947265602</v>
      </c>
      <c r="K253" s="10">
        <v>256.33898925781199</v>
      </c>
      <c r="M253" s="21">
        <v>46.888889312744098</v>
      </c>
      <c r="N253" s="3">
        <v>0.990999996662139</v>
      </c>
      <c r="O253" s="3">
        <v>0.38682627677917403</v>
      </c>
      <c r="P253" s="3">
        <v>0.69460719823837203</v>
      </c>
      <c r="Q253" s="3">
        <v>0.67218375205993597</v>
      </c>
      <c r="R253" s="3">
        <v>0.66904973983764604</v>
      </c>
      <c r="S253" s="3">
        <v>0.705250024795532</v>
      </c>
      <c r="T253" s="3">
        <v>0.74468737840652399</v>
      </c>
      <c r="U253">
        <v>33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">
        <v>207.45297241210901</v>
      </c>
      <c r="AB253" s="1">
        <v>793.582275390625</v>
      </c>
      <c r="AC253" s="1">
        <v>32.900016784667898</v>
      </c>
      <c r="AD253" s="1">
        <v>77.304748535156193</v>
      </c>
      <c r="AE253" s="1">
        <v>51.306850433349602</v>
      </c>
      <c r="AF253" s="1">
        <v>51.367591857910099</v>
      </c>
      <c r="AG253" s="1">
        <v>1.2190525531768699</v>
      </c>
      <c r="AH253" s="1">
        <v>2.4688622951507502</v>
      </c>
      <c r="AI253" s="3">
        <f t="shared" si="22"/>
        <v>2.0702266930971741E-2</v>
      </c>
      <c r="AJ253" s="3">
        <f t="shared" si="23"/>
        <v>0.82520911873980629</v>
      </c>
      <c r="AK253" s="3">
        <f t="shared" si="17"/>
        <v>-0.51638146003245</v>
      </c>
      <c r="AL253" s="3">
        <f t="shared" si="18"/>
        <v>-0.51526776952253872</v>
      </c>
      <c r="AM253" s="3">
        <f t="shared" si="19"/>
        <v>8.6113918393809268</v>
      </c>
    </row>
    <row r="254" spans="1:39" x14ac:dyDescent="0.25">
      <c r="A254" t="str" cm="1">
        <f t="array" ref="A254:D254">_xlfn.TEXTSPLIT(E254,"_")</f>
        <v>Sponza</v>
      </c>
      <c r="B254" t="str">
        <v>Point</v>
      </c>
      <c r="C254" t="str">
        <v>Oblique</v>
      </c>
      <c r="D254" t="str">
        <v>Facing</v>
      </c>
      <c r="E254" t="s">
        <v>452</v>
      </c>
      <c r="F254" s="10">
        <v>160.96669006347599</v>
      </c>
      <c r="G254" s="10">
        <v>100.43750762939401</v>
      </c>
      <c r="H254" s="21">
        <v>173.88156127929599</v>
      </c>
      <c r="I254" s="10">
        <v>103.68299865722599</v>
      </c>
      <c r="J254" s="21">
        <v>170.98318481445301</v>
      </c>
      <c r="K254" s="10">
        <v>102.16899871826099</v>
      </c>
      <c r="M254" s="21">
        <v>67.404647827148395</v>
      </c>
      <c r="N254" s="3">
        <v>0.95999997854232699</v>
      </c>
      <c r="O254" s="3">
        <v>0.28339391946792603</v>
      </c>
      <c r="P254" s="3">
        <v>0.579459547996521</v>
      </c>
      <c r="Q254" s="3">
        <v>0.57645541429519598</v>
      </c>
      <c r="R254" s="3">
        <v>0.57086616754531805</v>
      </c>
      <c r="S254" s="3">
        <v>0.64339160919189398</v>
      </c>
      <c r="T254" s="3">
        <v>0.70315271615982</v>
      </c>
      <c r="U254">
        <v>27</v>
      </c>
      <c r="V254">
        <v>2</v>
      </c>
      <c r="W254">
        <v>100</v>
      </c>
      <c r="X254">
        <v>0.40000000596046398</v>
      </c>
      <c r="Y254">
        <v>1.29999995231628</v>
      </c>
      <c r="Z254">
        <v>0.89999997615814198</v>
      </c>
      <c r="AA254" s="1">
        <v>500.18240356445301</v>
      </c>
      <c r="AB254" s="1">
        <v>794.47448730468705</v>
      </c>
      <c r="AC254" s="1">
        <v>71.812217712402301</v>
      </c>
      <c r="AD254" s="1">
        <v>77.304748535156193</v>
      </c>
      <c r="AE254" s="1">
        <v>36.157730102538999</v>
      </c>
      <c r="AF254" s="1">
        <v>51.304702758788999</v>
      </c>
      <c r="AG254" s="1">
        <v>2.34741115570068</v>
      </c>
      <c r="AH254" s="1">
        <v>2.4688622951507502</v>
      </c>
      <c r="AI254" s="3">
        <f t="shared" si="22"/>
        <v>6.2227127531957624E-2</v>
      </c>
      <c r="AJ254" s="3">
        <f t="shared" si="23"/>
        <v>0.70238378918527777</v>
      </c>
      <c r="AK254" s="3">
        <f t="shared" si="17"/>
        <v>7.3378076621645943E-2</v>
      </c>
      <c r="AL254" s="3">
        <f t="shared" si="18"/>
        <v>7.2155136298519759E-2</v>
      </c>
      <c r="AM254" s="3">
        <f t="shared" si="19"/>
        <v>3.5366675789616178</v>
      </c>
    </row>
    <row r="255" spans="1:39" x14ac:dyDescent="0.25">
      <c r="A255" t="str" cm="1">
        <f t="array" ref="A255:D255">_xlfn.TEXTSPLIT(E255,"_")</f>
        <v>Sponza</v>
      </c>
      <c r="B255" t="str">
        <v>Point</v>
      </c>
      <c r="C255" t="str">
        <v>Parallel</v>
      </c>
      <c r="D255" t="str">
        <v>Facing</v>
      </c>
      <c r="E255" t="s">
        <v>414</v>
      </c>
      <c r="F255" s="10">
        <v>173.44937133789</v>
      </c>
      <c r="G255" s="10">
        <v>109.48902130126901</v>
      </c>
      <c r="H255" s="21">
        <v>162.55107116699199</v>
      </c>
      <c r="I255" s="10">
        <v>97.873001098632798</v>
      </c>
      <c r="J255" s="21">
        <v>162.55107116699199</v>
      </c>
      <c r="K255" s="10">
        <v>97.873001098632798</v>
      </c>
      <c r="M255" s="21">
        <v>162.55107116699199</v>
      </c>
      <c r="N255" s="3">
        <v>1</v>
      </c>
      <c r="O255" s="3">
        <v>0.13395157456397999</v>
      </c>
      <c r="P255" s="3">
        <v>0.81489092111587502</v>
      </c>
      <c r="Q255" s="3">
        <v>0.67783772945403997</v>
      </c>
      <c r="R255" s="3">
        <v>0.62274706363677901</v>
      </c>
      <c r="S255" s="3">
        <v>0.65420240163803101</v>
      </c>
      <c r="T255" s="3">
        <v>0.72768509387969904</v>
      </c>
      <c r="U255">
        <v>27</v>
      </c>
      <c r="V255">
        <v>2</v>
      </c>
      <c r="W255">
        <v>100</v>
      </c>
      <c r="X255">
        <v>0.40000000596046398</v>
      </c>
      <c r="Y255">
        <v>1.29999995231628</v>
      </c>
      <c r="Z255">
        <v>0.89999997615814198</v>
      </c>
      <c r="AA255" s="1">
        <v>604.46527099609295</v>
      </c>
      <c r="AB255" s="1">
        <v>797.63024902343705</v>
      </c>
      <c r="AC255" s="1">
        <v>75.764465332031193</v>
      </c>
      <c r="AD255" s="1">
        <v>77.304748535156193</v>
      </c>
      <c r="AE255" s="1">
        <v>40.388671875</v>
      </c>
      <c r="AF255" s="1">
        <v>51.652641296386697</v>
      </c>
      <c r="AG255" s="1">
        <v>2.4301590919494598</v>
      </c>
      <c r="AH255" s="1">
        <v>2.4688622951507502</v>
      </c>
      <c r="AI255" s="3">
        <f t="shared" si="22"/>
        <v>6.2832745295268069E-2</v>
      </c>
      <c r="AJ255" s="3">
        <f t="shared" si="23"/>
        <v>0.48463352064969073</v>
      </c>
      <c r="AK255" s="3">
        <f t="shared" si="17"/>
        <v>0.10259405214350523</v>
      </c>
      <c r="AL255" s="3">
        <f t="shared" si="18"/>
        <v>0.10259405214350523</v>
      </c>
      <c r="AM255" s="3">
        <f t="shared" si="19"/>
        <v>2</v>
      </c>
    </row>
    <row r="256" spans="1:39" x14ac:dyDescent="0.25">
      <c r="A256" t="str" cm="1">
        <f t="array" ref="A256:D256">_xlfn.TEXTSPLIT(E256,"_")</f>
        <v>Sponza</v>
      </c>
      <c r="B256" t="str">
        <v>Point</v>
      </c>
      <c r="C256" t="str">
        <v>45</v>
      </c>
      <c r="D256" t="str">
        <v>Longest</v>
      </c>
      <c r="E256" t="s">
        <v>579</v>
      </c>
      <c r="F256" s="10">
        <v>335.55209350585898</v>
      </c>
      <c r="G256" s="10">
        <v>218.95347595214801</v>
      </c>
      <c r="H256" s="21">
        <v>366.50827026367102</v>
      </c>
      <c r="I256" s="10">
        <v>255.83299255371</v>
      </c>
      <c r="J256" s="21">
        <v>363.953125</v>
      </c>
      <c r="K256" s="10">
        <v>254.50500488281199</v>
      </c>
      <c r="M256" s="21">
        <v>26.342267990112301</v>
      </c>
      <c r="N256" s="3">
        <v>0.90299999713897705</v>
      </c>
      <c r="O256" s="3">
        <v>0.58556896448135298</v>
      </c>
      <c r="P256" s="3">
        <v>0.71343284845352095</v>
      </c>
      <c r="Q256" s="3">
        <v>0.67259538173675504</v>
      </c>
      <c r="R256" s="3">
        <v>0.65219229459762496</v>
      </c>
      <c r="S256" s="3">
        <v>0.68291431665420499</v>
      </c>
      <c r="T256" s="3">
        <v>0.73056071996688798</v>
      </c>
      <c r="U256">
        <v>31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">
        <v>231.45050048828099</v>
      </c>
      <c r="AB256" s="1">
        <v>800.41033935546795</v>
      </c>
      <c r="AC256" s="1">
        <v>32.921348571777301</v>
      </c>
      <c r="AD256" s="1">
        <v>77.304748535156193</v>
      </c>
      <c r="AE256" s="1">
        <v>57.242923736572202</v>
      </c>
      <c r="AF256" s="1">
        <v>52.050441741943303</v>
      </c>
      <c r="AG256" s="1">
        <v>1.2214051485061601</v>
      </c>
      <c r="AH256" s="1">
        <v>2.4688622951507502</v>
      </c>
      <c r="AI256" s="3">
        <f t="shared" si="22"/>
        <v>8.4639708837474806E-2</v>
      </c>
      <c r="AJ256" s="3">
        <f t="shared" si="23"/>
        <v>0.66223953932360258</v>
      </c>
      <c r="AK256" s="3">
        <f t="shared" si="17"/>
        <v>-0.44445609497756894</v>
      </c>
      <c r="AL256" s="3">
        <f t="shared" si="18"/>
        <v>-0.44216724704267202</v>
      </c>
      <c r="AM256" s="3">
        <f t="shared" si="19"/>
        <v>14.816316998088835</v>
      </c>
    </row>
    <row r="257" spans="1:39" x14ac:dyDescent="0.25">
      <c r="A257" t="str" cm="1">
        <f t="array" ref="A257:D257">_xlfn.TEXTSPLIT(E257,"_")</f>
        <v>Sponza</v>
      </c>
      <c r="B257" t="str">
        <v>Point</v>
      </c>
      <c r="C257" t="str">
        <v>15</v>
      </c>
      <c r="D257" t="str">
        <v>Facing</v>
      </c>
      <c r="E257" t="s">
        <v>450</v>
      </c>
      <c r="F257" s="10">
        <v>166.17147827148401</v>
      </c>
      <c r="G257" s="10">
        <v>111.02507019042901</v>
      </c>
      <c r="H257" s="21">
        <v>163.99964904785099</v>
      </c>
      <c r="I257" s="10">
        <v>98.718002319335895</v>
      </c>
      <c r="J257" s="21">
        <v>163.39765930175699</v>
      </c>
      <c r="K257" s="10">
        <v>98.416999816894503</v>
      </c>
      <c r="M257" s="21">
        <v>46.307693481445298</v>
      </c>
      <c r="N257" s="3">
        <v>0.98699998855590798</v>
      </c>
      <c r="O257" s="3">
        <v>0.287182807922363</v>
      </c>
      <c r="P257" s="3">
        <v>0.65018439292907704</v>
      </c>
      <c r="Q257" s="3">
        <v>0.61010634899139404</v>
      </c>
      <c r="R257" s="3">
        <v>0.573969185352325</v>
      </c>
      <c r="S257" s="3">
        <v>0.63661819696426303</v>
      </c>
      <c r="T257" s="3">
        <v>0.71650934219360296</v>
      </c>
      <c r="U257">
        <v>29</v>
      </c>
      <c r="V257">
        <v>2</v>
      </c>
      <c r="W257">
        <v>100</v>
      </c>
      <c r="X257">
        <v>0.40000000596046398</v>
      </c>
      <c r="Y257">
        <v>1.29999995231628</v>
      </c>
      <c r="Z257">
        <v>0.89999997615814198</v>
      </c>
      <c r="AA257" s="1">
        <v>660.81646728515602</v>
      </c>
      <c r="AB257" s="1">
        <v>794.20129394531205</v>
      </c>
      <c r="AC257" s="1">
        <v>74.950973510742102</v>
      </c>
      <c r="AD257" s="1">
        <v>77.304748535156193</v>
      </c>
      <c r="AE257" s="1">
        <v>44.663555145263601</v>
      </c>
      <c r="AF257" s="1">
        <v>51.341224670410099</v>
      </c>
      <c r="AG257" s="1">
        <v>2.41387438774108</v>
      </c>
      <c r="AH257" s="1">
        <v>2.4688622951507502</v>
      </c>
      <c r="AI257" s="3">
        <f t="shared" si="22"/>
        <v>1.6692509440129479E-2</v>
      </c>
      <c r="AJ257" s="3">
        <f t="shared" si="23"/>
        <v>0.47171858591486665</v>
      </c>
      <c r="AK257" s="3">
        <f t="shared" si="17"/>
        <v>5.6309380208808671E-2</v>
      </c>
      <c r="AL257" s="3">
        <f t="shared" si="18"/>
        <v>5.61028727430107E-2</v>
      </c>
      <c r="AM257" s="3">
        <f t="shared" si="19"/>
        <v>4.5285207924948283</v>
      </c>
    </row>
  </sheetData>
  <autoFilter ref="A1:AM249" xr:uid="{00000000-0009-0000-0000-000000000000}">
    <sortState xmlns:xlrd2="http://schemas.microsoft.com/office/spreadsheetml/2017/richdata2" ref="A2:AM225">
      <sortCondition ref="D2:D225"/>
      <sortCondition ref="B2:B225"/>
      <sortCondition ref="E2:E225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 AI2:AJ257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445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0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topLeftCell="H1" workbookViewId="0">
      <selection activeCell="U20" sqref="U20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3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675</v>
      </c>
      <c r="M1" s="17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351</v>
      </c>
      <c r="AD1" s="19" t="s">
        <v>352</v>
      </c>
      <c r="AE1" s="19" t="s">
        <v>22</v>
      </c>
      <c r="AF1" s="19" t="s">
        <v>23</v>
      </c>
      <c r="AG1" s="19" t="s">
        <v>353</v>
      </c>
      <c r="AH1" s="19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382</v>
      </c>
      <c r="F2" s="1">
        <f>AVERAGEIFS('New data'!F:F,'New data'!$B:$B,'Summary new'!$B2,'New data'!$C:$C,'Summary new'!$C2,'New data'!$D:$D,'Summary new'!$D2)</f>
        <v>88.596534729003835</v>
      </c>
      <c r="G2" s="1">
        <f>AVERAGEIFS('New data'!G:G,'New data'!$B:$B,'Summary new'!$B2,'New data'!$C:$C,'Summary new'!$C2,'New data'!$D:$D,'Summary new'!$D2)</f>
        <v>53.549107074737513</v>
      </c>
      <c r="H2" s="1">
        <f>AVERAGEIFS('New data'!H:H,'New data'!$B:$B,'Summary new'!$B2,'New data'!$C:$C,'Summary new'!$C2,'New data'!$D:$D,'Summary new'!$D2)</f>
        <v>98.244414806365569</v>
      </c>
      <c r="I2" s="1">
        <f>AVERAGEIFS('New data'!I:I,'New data'!$B:$B,'Summary new'!$B2,'New data'!$C:$C,'Summary new'!$C2,'New data'!$D:$D,'Summary new'!$D2)</f>
        <v>61.199124574661234</v>
      </c>
      <c r="J2" s="1">
        <f>AVERAGEIFS('New data'!J:J,'New data'!$B:$B,'Summary new'!$B2,'New data'!$C:$C,'Summary new'!$C2,'New data'!$D:$D,'Summary new'!$D2)</f>
        <v>88.86472773551921</v>
      </c>
      <c r="K2" s="1">
        <f>AVERAGEIFS('New data'!K:K,'New data'!$B:$B,'Summary new'!$B2,'New data'!$C:$C,'Summary new'!$C2,'New data'!$D:$D,'Summary new'!$D2)</f>
        <v>55.612000703811596</v>
      </c>
      <c r="L2" s="1">
        <f>AVERAGEIFS('New data'!L:L,'New data'!$B:$B,'Summary new'!$B2,'New data'!$C:$C,'Summary new'!$C2,'New data'!$D:$D,'Summary new'!$D2)</f>
        <v>93.74698233604407</v>
      </c>
      <c r="M2" s="1">
        <f>AVERAGEIFS('New data'!M:M,'New data'!$B:$B,'Summary new'!$B2,'New data'!$C:$C,'Summary new'!$C2,'New data'!$D:$D,'Summary new'!$D2)</f>
        <v>77.802038788795343</v>
      </c>
      <c r="N2" s="3">
        <f>AVERAGEIFS('New data'!N:N,'New data'!$B:$B,'Summary new'!$B2,'New data'!$C:$C,'Summary new'!$C2,'New data'!$D:$D,'Summary new'!$D2)</f>
        <v>0.76799999736249425</v>
      </c>
      <c r="O2" s="3">
        <f>AVERAGEIFS('New data'!O:O,'New data'!$B:$B,'Summary new'!$B2,'New data'!$C:$C,'Summary new'!$C2,'New data'!$D:$D,'Summary new'!$D2)</f>
        <v>0.57655102387070611</v>
      </c>
      <c r="P2" s="3">
        <f>AVERAGEIFS('New data'!P:P,'New data'!$B:$B,'Summary new'!$B2,'New data'!$C:$C,'Summary new'!$C2,'New data'!$D:$D,'Summary new'!$D2)</f>
        <v>0.61108811572194055</v>
      </c>
      <c r="Q2" s="3">
        <f>AVERAGEIFS('New data'!Q:Q,'New data'!$B:$B,'Summary new'!$B2,'New data'!$C:$C,'Summary new'!$C2,'New data'!$D:$D,'Summary new'!$D2)</f>
        <v>0.59133331901376618</v>
      </c>
      <c r="R2" s="3">
        <f>AVERAGEIFS('New data'!R:R,'New data'!$B:$B,'Summary new'!$B2,'New data'!$C:$C,'Summary new'!$C2,'New data'!$D:$D,'Summary new'!$D2)</f>
        <v>0.58568194508552507</v>
      </c>
      <c r="S2" s="3">
        <f>AVERAGEIFS('New data'!S:S,'New data'!$B:$B,'Summary new'!$B2,'New data'!$C:$C,'Summary new'!$C2,'New data'!$D:$D,'Summary new'!$D2)</f>
        <v>0.62433155626058523</v>
      </c>
      <c r="T2" s="3">
        <f>AVERAGEIFS('New data'!T:T,'New data'!$B:$B,'Summary new'!$B2,'New data'!$C:$C,'Summary new'!$C2,'New data'!$D:$D,'Summary new'!$D2)</f>
        <v>0.63924853876233045</v>
      </c>
      <c r="U2" s="1">
        <f>AVERAGEIFS('New data'!U:U,'New data'!$B:$B,'Summary new'!$B2,'New data'!$C:$C,'Summary new'!$C2,'New data'!$D:$D,'Summary new'!$D2)</f>
        <v>19.375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88.167673360556208</v>
      </c>
      <c r="AB2" s="1">
        <f>AVERAGEIFS('New data'!AB:AB,'New data'!$B:$B,'Summary new'!$B2,'New data'!$C:$C,'Summary new'!$C2,'New data'!$D:$D,'Summary new'!$D2)</f>
        <v>157.36169778555629</v>
      </c>
      <c r="AC2" s="1">
        <f>AVERAGEIFS('New data'!AC:AC,'New data'!$B:$B,'Summary new'!$B2,'New data'!$C:$C,'Summary new'!$C2,'New data'!$D:$D,'Summary new'!$D2)</f>
        <v>51.195997238159158</v>
      </c>
      <c r="AD2" s="1">
        <f>AVERAGEIFS('New data'!AD:AD,'New data'!$B:$B,'Summary new'!$B2,'New data'!$C:$C,'Summary new'!$C2,'New data'!$D:$D,'Summary new'!$D2)</f>
        <v>77.761679649352971</v>
      </c>
      <c r="AE2" s="1">
        <f>AVERAGEIFS('New data'!AE:AE,'New data'!$B:$B,'Summary new'!$B2,'New data'!$C:$C,'Summary new'!$C2,'New data'!$D:$D,'Summary new'!$D2)</f>
        <v>10.036496818065627</v>
      </c>
      <c r="AF2" s="1">
        <f>AVERAGEIFS('New data'!AF:AF,'New data'!$B:$B,'Summary new'!$B2,'New data'!$C:$C,'Summary new'!$C2,'New data'!$D:$D,'Summary new'!$D2)</f>
        <v>9.6340296729467667</v>
      </c>
      <c r="AG2" s="1">
        <f>AVERAGEIFS('New data'!AG:AG,'New data'!$B:$B,'Summary new'!$B2,'New data'!$C:$C,'Summary new'!$C2,'New data'!$D:$D,'Summary new'!$D2)</f>
        <v>1.5314548611640872</v>
      </c>
      <c r="AH2" s="1">
        <f>AVERAGEIFS('New data'!AH:AH,'New data'!$B:$B,'Summary new'!$B2,'New data'!$C:$C,'Summary new'!$C2,'New data'!$D:$D,'Summary new'!$D2)</f>
        <v>2.2690155208110765</v>
      </c>
      <c r="AI2" s="1">
        <f>AVERAGEIFS('New data'!AI:AI,'New data'!$B:$B,'Summary new'!$B2,'New data'!$C:$C,'Summary new'!$C2,'New data'!$D:$D,'Summary new'!$D2)</f>
        <v>2.8447692397645722E-2</v>
      </c>
      <c r="AJ2" s="1">
        <f>AVERAGEIFS('New data'!AJ:AJ,'New data'!$B:$B,'Summary new'!$B2,'New data'!$C:$C,'Summary new'!$C2,'New data'!$D:$D,'Summary new'!$D2)</f>
        <v>0.65636296939978811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0.94948514192422118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383</v>
      </c>
      <c r="F3" s="1">
        <f>AVERAGEIFS('New data'!F:F,'New data'!$B:$B,'Summary new'!$B3,'New data'!$C:$C,'Summary new'!$C3,'New data'!$D:$D,'Summary new'!$D3)</f>
        <v>104.00597763061474</v>
      </c>
      <c r="G3" s="1">
        <f>AVERAGEIFS('New data'!G:G,'New data'!$B:$B,'Summary new'!$B3,'New data'!$C:$C,'Summary new'!$C3,'New data'!$D:$D,'Summary new'!$D3)</f>
        <v>58.805564403533893</v>
      </c>
      <c r="H3" s="1">
        <f>AVERAGEIFS('New data'!H:H,'New data'!$B:$B,'Summary new'!$B3,'New data'!$C:$C,'Summary new'!$C3,'New data'!$D:$D,'Summary new'!$D3)</f>
        <v>112.17811346054036</v>
      </c>
      <c r="I3" s="1">
        <f>AVERAGEIFS('New data'!I:I,'New data'!$B:$B,'Summary new'!$B3,'New data'!$C:$C,'Summary new'!$C3,'New data'!$D:$D,'Summary new'!$D3)</f>
        <v>69.230749845504661</v>
      </c>
      <c r="J3" s="1">
        <f>AVERAGEIFS('New data'!J:J,'New data'!$B:$B,'Summary new'!$B3,'New data'!$C:$C,'Summary new'!$C3,'New data'!$D:$D,'Summary new'!$D3)</f>
        <v>103.66564774513218</v>
      </c>
      <c r="K3" s="1">
        <f>AVERAGEIFS('New data'!K:K,'New data'!$B:$B,'Summary new'!$B3,'New data'!$C:$C,'Summary new'!$C3,'New data'!$D:$D,'Summary new'!$D3)</f>
        <v>64.247125744819613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76.693014383315827</v>
      </c>
      <c r="N3" s="3">
        <f>AVERAGEIFS('New data'!N:N,'New data'!$B:$B,'Summary new'!$B3,'New data'!$C:$C,'Summary new'!$C3,'New data'!$D:$D,'Summary new'!$D3)</f>
        <v>0.74125000461935975</v>
      </c>
      <c r="O3" s="3">
        <f>AVERAGEIFS('New data'!O:O,'New data'!$B:$B,'Summary new'!$B3,'New data'!$C:$C,'Summary new'!$C3,'New data'!$D:$D,'Summary new'!$D3)</f>
        <v>0.61509590595960573</v>
      </c>
      <c r="P3" s="3">
        <f>AVERAGEIFS('New data'!P:P,'New data'!$B:$B,'Summary new'!$B3,'New data'!$C:$C,'Summary new'!$C3,'New data'!$D:$D,'Summary new'!$D3)</f>
        <v>0.66790089383721318</v>
      </c>
      <c r="Q3" s="3">
        <f>AVERAGEIFS('New data'!Q:Q,'New data'!$B:$B,'Summary new'!$B3,'New data'!$C:$C,'Summary new'!$C3,'New data'!$D:$D,'Summary new'!$D3)</f>
        <v>0.63355267726088538</v>
      </c>
      <c r="R3" s="3">
        <f>AVERAGEIFS('New data'!R:R,'New data'!$B:$B,'Summary new'!$B3,'New data'!$C:$C,'Summary new'!$C3,'New data'!$D:$D,'Summary new'!$D3)</f>
        <v>0.60195527970790819</v>
      </c>
      <c r="S3" s="3">
        <f>AVERAGEIFS('New data'!S:S,'New data'!$B:$B,'Summary new'!$B3,'New data'!$C:$C,'Summary new'!$C3,'New data'!$D:$D,'Summary new'!$D3)</f>
        <v>0.63600518554449026</v>
      </c>
      <c r="T3" s="3">
        <f>AVERAGEIFS('New data'!T:T,'New data'!$B:$B,'Summary new'!$B3,'New data'!$C:$C,'Summary new'!$C3,'New data'!$D:$D,'Summary new'!$D3)</f>
        <v>0.6510468795895572</v>
      </c>
      <c r="U3" s="1">
        <f>AVERAGEIFS('New data'!U:U,'New data'!$B:$B,'Summary new'!$B3,'New data'!$C:$C,'Summary new'!$C3,'New data'!$D:$D,'Summary new'!$D3)</f>
        <v>20.125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88.655920453369475</v>
      </c>
      <c r="AB3" s="1">
        <f>AVERAGEIFS('New data'!AB:AB,'New data'!$B:$B,'Summary new'!$B3,'New data'!$C:$C,'Summary new'!$C3,'New data'!$D:$D,'Summary new'!$D3)</f>
        <v>158.00448159128419</v>
      </c>
      <c r="AC3" s="1">
        <f>AVERAGEIFS('New data'!AC:AC,'New data'!$B:$B,'Summary new'!$B3,'New data'!$C:$C,'Summary new'!$C3,'New data'!$D:$D,'Summary new'!$D3)</f>
        <v>50.641782760620089</v>
      </c>
      <c r="AD3" s="1">
        <f>AVERAGEIFS('New data'!AD:AD,'New data'!$B:$B,'Summary new'!$B3,'New data'!$C:$C,'Summary new'!$C3,'New data'!$D:$D,'Summary new'!$D3)</f>
        <v>77.761679649352971</v>
      </c>
      <c r="AE3" s="1">
        <f>AVERAGEIFS('New data'!AE:AE,'New data'!$B:$B,'Summary new'!$B3,'New data'!$C:$C,'Summary new'!$C3,'New data'!$D:$D,'Summary new'!$D3)</f>
        <v>10.17174142552539</v>
      </c>
      <c r="AF3" s="1">
        <f>AVERAGEIFS('New data'!AF:AF,'New data'!$B:$B,'Summary new'!$B3,'New data'!$C:$C,'Summary new'!$C3,'New data'!$D:$D,'Summary new'!$D3)</f>
        <v>9.6824207415338375</v>
      </c>
      <c r="AG3" s="1">
        <f>AVERAGEIFS('New data'!AG:AG,'New data'!$B:$B,'Summary new'!$B3,'New data'!$C:$C,'Summary new'!$C3,'New data'!$D:$D,'Summary new'!$D3)</f>
        <v>1.5269216895103401</v>
      </c>
      <c r="AH3" s="1">
        <f>AVERAGEIFS('New data'!AH:AH,'New data'!$B:$B,'Summary new'!$B3,'New data'!$C:$C,'Summary new'!$C3,'New data'!$D:$D,'Summary new'!$D3)</f>
        <v>2.2690155208110765</v>
      </c>
      <c r="AI3" s="1">
        <f>AVERAGEIFS('New data'!AI:AI,'New data'!$B:$B,'Summary new'!$B3,'New data'!$C:$C,'Summary new'!$C3,'New data'!$D:$D,'Summary new'!$D3)</f>
        <v>1.197559954015336E-2</v>
      </c>
      <c r="AJ3" s="1">
        <f>AVERAGEIFS('New data'!AJ:AJ,'New data'!$B:$B,'Summary new'!$B3,'New data'!$C:$C,'Summary new'!$C3,'New data'!$D:$D,'Summary new'!$D3)</f>
        <v>0.78360032287678261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1.0605353906282815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384</v>
      </c>
      <c r="F4" s="1">
        <f>AVERAGEIFS('New data'!F:F,'New data'!$B:$B,'Summary new'!$B4,'New data'!$C:$C,'Summary new'!$C4,'New data'!$D:$D,'Summary new'!$D4)</f>
        <v>107.94444751739479</v>
      </c>
      <c r="G4" s="1">
        <f>AVERAGEIFS('New data'!G:G,'New data'!$B:$B,'Summary new'!$B4,'New data'!$C:$C,'Summary new'!$C4,'New data'!$D:$D,'Summary new'!$D4)</f>
        <v>61.541324615478274</v>
      </c>
      <c r="H4" s="1">
        <f>AVERAGEIFS('New data'!H:H,'New data'!$B:$B,'Summary new'!$B4,'New data'!$C:$C,'Summary new'!$C4,'New data'!$D:$D,'Summary new'!$D4)</f>
        <v>118.83355426788303</v>
      </c>
      <c r="I4" s="1">
        <f>AVERAGEIFS('New data'!I:I,'New data'!$B:$B,'Summary new'!$B4,'New data'!$C:$C,'Summary new'!$C4,'New data'!$D:$D,'Summary new'!$D4)</f>
        <v>72.575750350952077</v>
      </c>
      <c r="J4" s="1">
        <f>AVERAGEIFS('New data'!J:J,'New data'!$B:$B,'Summary new'!$B4,'New data'!$C:$C,'Summary new'!$C4,'New data'!$D:$D,'Summary new'!$D4)</f>
        <v>109.35044312477071</v>
      </c>
      <c r="K4" s="1">
        <f>AVERAGEIFS('New data'!K:K,'New data'!$B:$B,'Summary new'!$B4,'New data'!$C:$C,'Summary new'!$C4,'New data'!$D:$D,'Summary new'!$D4)</f>
        <v>67.147750020027004</v>
      </c>
      <c r="L4" s="1">
        <f>AVERAGEIFS('New data'!L:L,'New data'!$B:$B,'Summary new'!$B4,'New data'!$C:$C,'Summary new'!$C4,'New data'!$D:$D,'Summary new'!$D4)</f>
        <v>106.1260831356046</v>
      </c>
      <c r="M4" s="1">
        <f>AVERAGEIFS('New data'!M:M,'New data'!$B:$B,'Summary new'!$B4,'New data'!$C:$C,'Summary new'!$C4,'New data'!$D:$D,'Summary new'!$D4)</f>
        <v>63.009444475173794</v>
      </c>
      <c r="N4" s="3">
        <f>AVERAGEIFS('New data'!N:N,'New data'!$B:$B,'Summary new'!$B4,'New data'!$C:$C,'Summary new'!$C4,'New data'!$D:$D,'Summary new'!$D4)</f>
        <v>0.72137500066310145</v>
      </c>
      <c r="O4" s="3">
        <f>AVERAGEIFS('New data'!O:O,'New data'!$B:$B,'Summary new'!$B4,'New data'!$C:$C,'Summary new'!$C4,'New data'!$D:$D,'Summary new'!$D4)</f>
        <v>0.59907583519816343</v>
      </c>
      <c r="P4" s="3">
        <f>AVERAGEIFS('New data'!P:P,'New data'!$B:$B,'Summary new'!$B4,'New data'!$C:$C,'Summary new'!$C4,'New data'!$D:$D,'Summary new'!$D4)</f>
        <v>0.64338634535670236</v>
      </c>
      <c r="Q4" s="3">
        <f>AVERAGEIFS('New data'!Q:Q,'New data'!$B:$B,'Summary new'!$B4,'New data'!$C:$C,'Summary new'!$C4,'New data'!$D:$D,'Summary new'!$D4)</f>
        <v>0.60894596654827282</v>
      </c>
      <c r="R4" s="3">
        <f>AVERAGEIFS('New data'!R:R,'New data'!$B:$B,'Summary new'!$B4,'New data'!$C:$C,'Summary new'!$C4,'New data'!$D:$D,'Summary new'!$D4)</f>
        <v>0.58482558280229524</v>
      </c>
      <c r="S4" s="3">
        <f>AVERAGEIFS('New data'!S:S,'New data'!$B:$B,'Summary new'!$B4,'New data'!$C:$C,'Summary new'!$C4,'New data'!$D:$D,'Summary new'!$D4)</f>
        <v>0.62261818721890405</v>
      </c>
      <c r="T4" s="3">
        <f>AVERAGEIFS('New data'!T:T,'New data'!$B:$B,'Summary new'!$B4,'New data'!$C:$C,'Summary new'!$C4,'New data'!$D:$D,'Summary new'!$D4)</f>
        <v>0.63867442682385389</v>
      </c>
      <c r="U4" s="1">
        <f>AVERAGEIFS('New data'!U:U,'New data'!$B:$B,'Summary new'!$B4,'New data'!$C:$C,'Summary new'!$C4,'New data'!$D:$D,'Summary new'!$D4)</f>
        <v>20.5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91.326731696724778</v>
      </c>
      <c r="AB4" s="1">
        <f>AVERAGEIFS('New data'!AB:AB,'New data'!$B:$B,'Summary new'!$B4,'New data'!$C:$C,'Summary new'!$C4,'New data'!$D:$D,'Summary new'!$D4)</f>
        <v>157.23648570477951</v>
      </c>
      <c r="AC4" s="1">
        <f>AVERAGEIFS('New data'!AC:AC,'New data'!$B:$B,'Summary new'!$B4,'New data'!$C:$C,'Summary new'!$C4,'New data'!$D:$D,'Summary new'!$D4)</f>
        <v>50.909007072448702</v>
      </c>
      <c r="AD4" s="1">
        <f>AVERAGEIFS('New data'!AD:AD,'New data'!$B:$B,'Summary new'!$B4,'New data'!$C:$C,'Summary new'!$C4,'New data'!$D:$D,'Summary new'!$D4)</f>
        <v>77.761679649352971</v>
      </c>
      <c r="AE4" s="1">
        <f>AVERAGEIFS('New data'!AE:AE,'New data'!$B:$B,'Summary new'!$B4,'New data'!$C:$C,'Summary new'!$C4,'New data'!$D:$D,'Summary new'!$D4)</f>
        <v>10.404275650391341</v>
      </c>
      <c r="AF4" s="1">
        <f>AVERAGEIFS('New data'!AF:AF,'New data'!$B:$B,'Summary new'!$B4,'New data'!$C:$C,'Summary new'!$C4,'New data'!$D:$D,'Summary new'!$D4)</f>
        <v>9.600126474164405</v>
      </c>
      <c r="AG4" s="1">
        <f>AVERAGEIFS('New data'!AG:AG,'New data'!$B:$B,'Summary new'!$B4,'New data'!$C:$C,'Summary new'!$C4,'New data'!$D:$D,'Summary new'!$D4)</f>
        <v>1.5290007740259124</v>
      </c>
      <c r="AH4" s="1">
        <f>AVERAGEIFS('New data'!AH:AH,'New data'!$B:$B,'Summary new'!$B4,'New data'!$C:$C,'Summary new'!$C4,'New data'!$D:$D,'Summary new'!$D4)</f>
        <v>2.2690155208110765</v>
      </c>
      <c r="AI4" s="1">
        <f>AVERAGEIFS('New data'!AI:AI,'New data'!$B:$B,'Summary new'!$B4,'New data'!$C:$C,'Summary new'!$C4,'New data'!$D:$D,'Summary new'!$D4)</f>
        <v>2.7833413812650434E-2</v>
      </c>
      <c r="AJ4" s="1">
        <f>AVERAGEIFS('New data'!AJ:AJ,'New data'!$B:$B,'Summary new'!$B4,'New data'!$C:$C,'Summary new'!$C4,'New data'!$D:$D,'Summary new'!$D4)</f>
        <v>0.79511796860227091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1.0739406443297193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385</v>
      </c>
      <c r="F5" s="1">
        <f>AVERAGEIFS('New data'!F:F,'New data'!$B:$B,'Summary new'!$B5,'New data'!$C:$C,'Summary new'!$C5,'New data'!$D:$D,'Summary new'!$D5)</f>
        <v>104.53102374076821</v>
      </c>
      <c r="G5" s="1">
        <f>AVERAGEIFS('New data'!G:G,'New data'!$B:$B,'Summary new'!$B5,'New data'!$C:$C,'Summary new'!$C5,'New data'!$D:$D,'Summary new'!$D5)</f>
        <v>61.205134868621755</v>
      </c>
      <c r="H5" s="1">
        <f>AVERAGEIFS('New data'!H:H,'New data'!$B:$B,'Summary new'!$B5,'New data'!$C:$C,'Summary new'!$C5,'New data'!$D:$D,'Summary new'!$D5)</f>
        <v>113.52165150642358</v>
      </c>
      <c r="I5" s="1">
        <f>AVERAGEIFS('New data'!I:I,'New data'!$B:$B,'Summary new'!$B5,'New data'!$C:$C,'Summary new'!$C5,'New data'!$D:$D,'Summary new'!$D5)</f>
        <v>68.545749902725163</v>
      </c>
      <c r="J5" s="1">
        <f>AVERAGEIFS('New data'!J:J,'New data'!$B:$B,'Summary new'!$B5,'New data'!$C:$C,'Summary new'!$C5,'New data'!$D:$D,'Summary new'!$D5)</f>
        <v>105.02586984634371</v>
      </c>
      <c r="K5" s="1">
        <f>AVERAGEIFS('New data'!K:K,'New data'!$B:$B,'Summary new'!$B5,'New data'!$C:$C,'Summary new'!$C5,'New data'!$D:$D,'Summary new'!$D5)</f>
        <v>63.73187494277947</v>
      </c>
      <c r="L5" s="1">
        <f>AVERAGEIFS('New data'!L:L,'New data'!$B:$B,'Summary new'!$B5,'New data'!$C:$C,'Summary new'!$C5,'New data'!$D:$D,'Summary new'!$D5)</f>
        <v>97.628069400787041</v>
      </c>
      <c r="M5" s="1">
        <f>AVERAGEIFS('New data'!M:M,'New data'!$B:$B,'Summary new'!$B5,'New data'!$C:$C,'Summary new'!$C5,'New data'!$D:$D,'Summary new'!$D5)</f>
        <v>44.367250561714101</v>
      </c>
      <c r="N5" s="3">
        <f>AVERAGEIFS('New data'!N:N,'New data'!$B:$B,'Summary new'!$B5,'New data'!$C:$C,'Summary new'!$C5,'New data'!$D:$D,'Summary new'!$D5)</f>
        <v>0.68224999867379643</v>
      </c>
      <c r="O5" s="3">
        <f>AVERAGEIFS('New data'!O:O,'New data'!$B:$B,'Summary new'!$B5,'New data'!$C:$C,'Summary new'!$C5,'New data'!$D:$D,'Summary new'!$D5)</f>
        <v>0.60909233242273275</v>
      </c>
      <c r="P5" s="3">
        <f>AVERAGEIFS('New data'!P:P,'New data'!$B:$B,'Summary new'!$B5,'New data'!$C:$C,'Summary new'!$C5,'New data'!$D:$D,'Summary new'!$D5)</f>
        <v>0.68810111656784989</v>
      </c>
      <c r="Q5" s="3">
        <f>AVERAGEIFS('New data'!Q:Q,'New data'!$B:$B,'Summary new'!$B5,'New data'!$C:$C,'Summary new'!$C5,'New data'!$D:$D,'Summary new'!$D5)</f>
        <v>0.65475636688215311</v>
      </c>
      <c r="R5" s="3">
        <f>AVERAGEIFS('New data'!R:R,'New data'!$B:$B,'Summary new'!$B5,'New data'!$C:$C,'Summary new'!$C5,'New data'!$D:$D,'Summary new'!$D5)</f>
        <v>0.63115181773900941</v>
      </c>
      <c r="S5" s="3">
        <f>AVERAGEIFS('New data'!S:S,'New data'!$B:$B,'Summary new'!$B5,'New data'!$C:$C,'Summary new'!$C5,'New data'!$D:$D,'Summary new'!$D5)</f>
        <v>0.65477465838193849</v>
      </c>
      <c r="T5" s="3">
        <f>AVERAGEIFS('New data'!T:T,'New data'!$B:$B,'Summary new'!$B5,'New data'!$C:$C,'Summary new'!$C5,'New data'!$D:$D,'Summary new'!$D5)</f>
        <v>0.66886866837739889</v>
      </c>
      <c r="U5" s="1">
        <f>AVERAGEIFS('New data'!U:U,'New data'!$B:$B,'Summary new'!$B5,'New data'!$C:$C,'Summary new'!$C5,'New data'!$D:$D,'Summary new'!$D5)</f>
        <v>20.125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70.760696034878436</v>
      </c>
      <c r="AB5" s="1">
        <f>AVERAGEIFS('New data'!AB:AB,'New data'!$B:$B,'Summary new'!$B5,'New data'!$C:$C,'Summary new'!$C5,'New data'!$D:$D,'Summary new'!$D5)</f>
        <v>158.4985035583376</v>
      </c>
      <c r="AC5" s="1">
        <f>AVERAGEIFS('New data'!AC:AC,'New data'!$B:$B,'Summary new'!$B5,'New data'!$C:$C,'Summary new'!$C5,'New data'!$D:$D,'Summary new'!$D5)</f>
        <v>50.747599601745563</v>
      </c>
      <c r="AD5" s="1">
        <f>AVERAGEIFS('New data'!AD:AD,'New data'!$B:$B,'Summary new'!$B5,'New data'!$C:$C,'Summary new'!$C5,'New data'!$D:$D,'Summary new'!$D5)</f>
        <v>77.761679649352971</v>
      </c>
      <c r="AE5" s="1">
        <f>AVERAGEIFS('New data'!AE:AE,'New data'!$B:$B,'Summary new'!$B5,'New data'!$C:$C,'Summary new'!$C5,'New data'!$D:$D,'Summary new'!$D5)</f>
        <v>8.2375142292585153</v>
      </c>
      <c r="AF5" s="1">
        <f>AVERAGEIFS('New data'!AF:AF,'New data'!$B:$B,'Summary new'!$B5,'New data'!$C:$C,'Summary new'!$C5,'New data'!$D:$D,'Summary new'!$D5)</f>
        <v>9.7263026908039905</v>
      </c>
      <c r="AG5" s="1">
        <f>AVERAGEIFS('New data'!AG:AG,'New data'!$B:$B,'Summary new'!$B5,'New data'!$C:$C,'Summary new'!$C5,'New data'!$D:$D,'Summary new'!$D5)</f>
        <v>1.530731633305545</v>
      </c>
      <c r="AH5" s="1">
        <f>AVERAGEIFS('New data'!AH:AH,'New data'!$B:$B,'Summary new'!$B5,'New data'!$C:$C,'Summary new'!$C5,'New data'!$D:$D,'Summary new'!$D5)</f>
        <v>2.2690155208110765</v>
      </c>
      <c r="AI5" s="1">
        <f>AVERAGEIFS('New data'!AI:AI,'New data'!$B:$B,'Summary new'!$B5,'New data'!$C:$C,'Summary new'!$C5,'New data'!$D:$D,'Summary new'!$D5)</f>
        <v>1.4284581010679523E-2</v>
      </c>
      <c r="AJ5" s="1">
        <f>AVERAGEIFS('New data'!AJ:AJ,'New data'!$B:$B,'Summary new'!$B5,'New data'!$C:$C,'Summary new'!$C5,'New data'!$D:$D,'Summary new'!$D5)</f>
        <v>0.75724214211704843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1.2687281171085043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386</v>
      </c>
      <c r="F6" s="1">
        <f>AVERAGEIFS('New data'!F:F,'New data'!$B:$B,'Summary new'!$B6,'New data'!$C:$C,'Summary new'!$C6,'New data'!$D:$D,'Summary new'!$D6)</f>
        <v>81.563906431197978</v>
      </c>
      <c r="G6" s="1">
        <f>AVERAGEIFS('New data'!G:G,'New data'!$B:$B,'Summary new'!$B6,'New data'!$C:$C,'Summary new'!$C6,'New data'!$D:$D,'Summary new'!$D6)</f>
        <v>63.745290756225479</v>
      </c>
      <c r="H6" s="1">
        <f>AVERAGEIFS('New data'!H:H,'New data'!$B:$B,'Summary new'!$B6,'New data'!$C:$C,'Summary new'!$C6,'New data'!$D:$D,'Summary new'!$D6)</f>
        <v>94.10729598999005</v>
      </c>
      <c r="I6" s="1">
        <f>AVERAGEIFS('New data'!I:I,'New data'!$B:$B,'Summary new'!$B6,'New data'!$C:$C,'Summary new'!$C6,'New data'!$D:$D,'Summary new'!$D6)</f>
        <v>57.117874145507741</v>
      </c>
      <c r="J6" s="1">
        <f>AVERAGEIFS('New data'!J:J,'New data'!$B:$B,'Summary new'!$B6,'New data'!$C:$C,'Summary new'!$C6,'New data'!$D:$D,'Summary new'!$D6)</f>
        <v>83.357901573181039</v>
      </c>
      <c r="K6" s="1">
        <f>AVERAGEIFS('New data'!K:K,'New data'!$B:$B,'Summary new'!$B6,'New data'!$C:$C,'Summary new'!$C6,'New data'!$D:$D,'Summary new'!$D6)</f>
        <v>50.872374415397552</v>
      </c>
      <c r="L6" s="1">
        <f>AVERAGEIFS('New data'!L:L,'New data'!$B:$B,'Summary new'!$B6,'New data'!$C:$C,'Summary new'!$C6,'New data'!$D:$D,'Summary new'!$D6)</f>
        <v>63.260417938232386</v>
      </c>
      <c r="M6" s="1">
        <f>AVERAGEIFS('New data'!M:M,'New data'!$B:$B,'Summary new'!$B6,'New data'!$C:$C,'Summary new'!$C6,'New data'!$D:$D,'Summary new'!$D6)</f>
        <v>50.918968081474233</v>
      </c>
      <c r="N6" s="3">
        <f>AVERAGEIFS('New data'!N:N,'New data'!$B:$B,'Summary new'!$B6,'New data'!$C:$C,'Summary new'!$C6,'New data'!$D:$D,'Summary new'!$D6)</f>
        <v>0.61325000505894378</v>
      </c>
      <c r="O6" s="3">
        <f>AVERAGEIFS('New data'!O:O,'New data'!$B:$B,'Summary new'!$B6,'New data'!$C:$C,'Summary new'!$C6,'New data'!$D:$D,'Summary new'!$D6)</f>
        <v>0.50425525195896592</v>
      </c>
      <c r="P6" s="3">
        <f>AVERAGEIFS('New data'!P:P,'New data'!$B:$B,'Summary new'!$B6,'New data'!$C:$C,'Summary new'!$C6,'New data'!$D:$D,'Summary new'!$D6)</f>
        <v>0.6703741960227485</v>
      </c>
      <c r="Q6" s="3">
        <f>AVERAGEIFS('New data'!Q:Q,'New data'!$B:$B,'Summary new'!$B6,'New data'!$C:$C,'Summary new'!$C6,'New data'!$D:$D,'Summary new'!$D6)</f>
        <v>0.63411167664641122</v>
      </c>
      <c r="R6" s="3">
        <f>AVERAGEIFS('New data'!R:R,'New data'!$B:$B,'Summary new'!$B6,'New data'!$C:$C,'Summary new'!$C6,'New data'!$D:$D,'Summary new'!$D6)</f>
        <v>0.60600267723202683</v>
      </c>
      <c r="S6" s="3">
        <f>AVERAGEIFS('New data'!S:S,'New data'!$B:$B,'Summary new'!$B6,'New data'!$C:$C,'Summary new'!$C6,'New data'!$D:$D,'Summary new'!$D6)</f>
        <v>0.641919165849685</v>
      </c>
      <c r="T6" s="3">
        <f>AVERAGEIFS('New data'!T:T,'New data'!$B:$B,'Summary new'!$B6,'New data'!$C:$C,'Summary new'!$C6,'New data'!$D:$D,'Summary new'!$D6)</f>
        <v>0.65904337912797872</v>
      </c>
      <c r="U6" s="1">
        <f>AVERAGEIFS('New data'!U:U,'New data'!$B:$B,'Summary new'!$B6,'New data'!$C:$C,'Summary new'!$C6,'New data'!$D:$D,'Summary new'!$D6)</f>
        <v>20.5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83.234141480177584</v>
      </c>
      <c r="AB6" s="1">
        <f>AVERAGEIFS('New data'!AB:AB,'New data'!$B:$B,'Summary new'!$B6,'New data'!$C:$C,'Summary new'!$C6,'New data'!$D:$D,'Summary new'!$D6)</f>
        <v>162.7013098970055</v>
      </c>
      <c r="AC6" s="1">
        <f>AVERAGEIFS('New data'!AC:AC,'New data'!$B:$B,'Summary new'!$B6,'New data'!$C:$C,'Summary new'!$C6,'New data'!$D:$D,'Summary new'!$D6)</f>
        <v>50.996603965759263</v>
      </c>
      <c r="AD6" s="1">
        <f>AVERAGEIFS('New data'!AD:AD,'New data'!$B:$B,'Summary new'!$B6,'New data'!$C:$C,'Summary new'!$C6,'New data'!$D:$D,'Summary new'!$D6)</f>
        <v>77.761679649352971</v>
      </c>
      <c r="AE6" s="1">
        <f>AVERAGEIFS('New data'!AE:AE,'New data'!$B:$B,'Summary new'!$B6,'New data'!$C:$C,'Summary new'!$C6,'New data'!$D:$D,'Summary new'!$D6)</f>
        <v>9.4167136903852118</v>
      </c>
      <c r="AF6" s="1">
        <f>AVERAGEIFS('New data'!AF:AF,'New data'!$B:$B,'Summary new'!$B6,'New data'!$C:$C,'Summary new'!$C6,'New data'!$D:$D,'Summary new'!$D6)</f>
        <v>9.8124063333962006</v>
      </c>
      <c r="AG6" s="1">
        <f>AVERAGEIFS('New data'!AG:AG,'New data'!$B:$B,'Summary new'!$B6,'New data'!$C:$C,'Summary new'!$C6,'New data'!$D:$D,'Summary new'!$D6)</f>
        <v>1.5215246379375398</v>
      </c>
      <c r="AH6" s="1">
        <f>AVERAGEIFS('New data'!AH:AH,'New data'!$B:$B,'Summary new'!$B6,'New data'!$C:$C,'Summary new'!$C6,'New data'!$D:$D,'Summary new'!$D6)</f>
        <v>2.2690155208110765</v>
      </c>
      <c r="AI6" s="1">
        <f>AVERAGEIFS('New data'!AI:AI,'New data'!$B:$B,'Summary new'!$B6,'New data'!$C:$C,'Summary new'!$C6,'New data'!$D:$D,'Summary new'!$D6)</f>
        <v>7.8334511769561327E-2</v>
      </c>
      <c r="AJ6" s="1">
        <f>AVERAGEIFS('New data'!AJ:AJ,'New data'!$B:$B,'Summary new'!$B6,'New data'!$C:$C,'Summary new'!$C6,'New data'!$D:$D,'Summary new'!$D6)</f>
        <v>0.2941437614088685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1.3406942428421242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387</v>
      </c>
      <c r="F7" s="1">
        <f>AVERAGEIFS('New data'!F:F,'New data'!$B:$B,'Summary new'!$B7,'New data'!$C:$C,'Summary new'!$C7,'New data'!$D:$D,'Summary new'!$D7)</f>
        <v>78.070718765258661</v>
      </c>
      <c r="G7" s="1">
        <f>AVERAGEIFS('New data'!G:G,'New data'!$B:$B,'Summary new'!$B7,'New data'!$C:$C,'Summary new'!$C7,'New data'!$D:$D,'Summary new'!$D7)</f>
        <v>63.896145820617619</v>
      </c>
      <c r="H7" s="1">
        <f>AVERAGEIFS('New data'!H:H,'New data'!$B:$B,'Summary new'!$B7,'New data'!$C:$C,'Summary new'!$C7,'New data'!$D:$D,'Summary new'!$D7)</f>
        <v>92.815066814422295</v>
      </c>
      <c r="I7" s="1">
        <f>AVERAGEIFS('New data'!I:I,'New data'!$B:$B,'Summary new'!$B7,'New data'!$C:$C,'Summary new'!$C7,'New data'!$D:$D,'Summary new'!$D7)</f>
        <v>56.233750820159848</v>
      </c>
      <c r="J7" s="1">
        <f>AVERAGEIFS('New data'!J:J,'New data'!$B:$B,'Summary new'!$B7,'New data'!$C:$C,'Summary new'!$C7,'New data'!$D:$D,'Summary new'!$D7)</f>
        <v>82.041531562805019</v>
      </c>
      <c r="K7" s="1">
        <f>AVERAGEIFS('New data'!K:K,'New data'!$B:$B,'Summary new'!$B7,'New data'!$C:$C,'Summary new'!$C7,'New data'!$D:$D,'Summary new'!$D7)</f>
        <v>50.018000125884853</v>
      </c>
      <c r="L7" s="1">
        <f>AVERAGEIFS('New data'!L:L,'New data'!$B:$B,'Summary new'!$B7,'New data'!$C:$C,'Summary new'!$C7,'New data'!$D:$D,'Summary new'!$D7)</f>
        <v>62.069034848894361</v>
      </c>
      <c r="M7" s="1">
        <f>AVERAGEIFS('New data'!M:M,'New data'!$B:$B,'Summary new'!$B7,'New data'!$C:$C,'Summary new'!$C7,'New data'!$D:$D,'Summary new'!$D7)</f>
        <v>33.162490844726527</v>
      </c>
      <c r="N7" s="3">
        <f>AVERAGEIFS('New data'!N:N,'New data'!$B:$B,'Summary new'!$B7,'New data'!$C:$C,'Summary new'!$C7,'New data'!$D:$D,'Summary new'!$D7)</f>
        <v>0.58812499884515956</v>
      </c>
      <c r="O7" s="3">
        <f>AVERAGEIFS('New data'!O:O,'New data'!$B:$B,'Summary new'!$B7,'New data'!$C:$C,'Summary new'!$C7,'New data'!$D:$D,'Summary new'!$D7)</f>
        <v>0.58646354451775506</v>
      </c>
      <c r="P7" s="3">
        <f>AVERAGEIFS('New data'!P:P,'New data'!$B:$B,'Summary new'!$B7,'New data'!$C:$C,'Summary new'!$C7,'New data'!$D:$D,'Summary new'!$D7)</f>
        <v>0.69110451638698533</v>
      </c>
      <c r="Q7" s="3">
        <f>AVERAGEIFS('New data'!Q:Q,'New data'!$B:$B,'Summary new'!$B7,'New data'!$C:$C,'Summary new'!$C7,'New data'!$D:$D,'Summary new'!$D7)</f>
        <v>0.6504506794255106</v>
      </c>
      <c r="R7" s="3">
        <f>AVERAGEIFS('New data'!R:R,'New data'!$B:$B,'Summary new'!$B7,'New data'!$C:$C,'Summary new'!$C7,'New data'!$D:$D,'Summary new'!$D7)</f>
        <v>0.62358005717396692</v>
      </c>
      <c r="S7" s="3">
        <f>AVERAGEIFS('New data'!S:S,'New data'!$B:$B,'Summary new'!$B7,'New data'!$C:$C,'Summary new'!$C7,'New data'!$D:$D,'Summary new'!$D7)</f>
        <v>0.65881162509322133</v>
      </c>
      <c r="T7" s="3">
        <f>AVERAGEIFS('New data'!T:T,'New data'!$B:$B,'Summary new'!$B7,'New data'!$C:$C,'Summary new'!$C7,'New data'!$D:$D,'Summary new'!$D7)</f>
        <v>0.67906568571925108</v>
      </c>
      <c r="U7" s="1">
        <f>AVERAGEIFS('New data'!U:U,'New data'!$B:$B,'Summary new'!$B7,'New data'!$C:$C,'Summary new'!$C7,'New data'!$D:$D,'Summary new'!$D7)</f>
        <v>21.25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88.338104281574417</v>
      </c>
      <c r="AB7" s="1">
        <f>AVERAGEIFS('New data'!AB:AB,'New data'!$B:$B,'Summary new'!$B7,'New data'!$C:$C,'Summary new'!$C7,'New data'!$D:$D,'Summary new'!$D7)</f>
        <v>162.93435823172325</v>
      </c>
      <c r="AC7" s="1">
        <f>AVERAGEIFS('New data'!AC:AC,'New data'!$B:$B,'Summary new'!$B7,'New data'!$C:$C,'Summary new'!$C7,'New data'!$D:$D,'Summary new'!$D7)</f>
        <v>51.03963851928706</v>
      </c>
      <c r="AD7" s="1">
        <f>AVERAGEIFS('New data'!AD:AD,'New data'!$B:$B,'Summary new'!$B7,'New data'!$C:$C,'Summary new'!$C7,'New data'!$D:$D,'Summary new'!$D7)</f>
        <v>77.761679649352971</v>
      </c>
      <c r="AE7" s="1">
        <f>AVERAGEIFS('New data'!AE:AE,'New data'!$B:$B,'Summary new'!$B7,'New data'!$C:$C,'Summary new'!$C7,'New data'!$D:$D,'Summary new'!$D7)</f>
        <v>10.03213469125329</v>
      </c>
      <c r="AF7" s="1">
        <f>AVERAGEIFS('New data'!AF:AF,'New data'!$B:$B,'Summary new'!$B7,'New data'!$C:$C,'Summary new'!$C7,'New data'!$D:$D,'Summary new'!$D7)</f>
        <v>9.8145852491725041</v>
      </c>
      <c r="AG7" s="1">
        <f>AVERAGEIFS('New data'!AG:AG,'New data'!$B:$B,'Summary new'!$B7,'New data'!$C:$C,'Summary new'!$C7,'New data'!$D:$D,'Summary new'!$D7)</f>
        <v>1.5232336074113788</v>
      </c>
      <c r="AH7" s="1">
        <f>AVERAGEIFS('New data'!AH:AH,'New data'!$B:$B,'Summary new'!$B7,'New data'!$C:$C,'Summary new'!$C7,'New data'!$D:$D,'Summary new'!$D7)</f>
        <v>2.2690155208110765</v>
      </c>
      <c r="AI7" s="1">
        <f>AVERAGEIFS('New data'!AI:AI,'New data'!$B:$B,'Summary new'!$B7,'New data'!$C:$C,'Summary new'!$C7,'New data'!$D:$D,'Summary new'!$D7)</f>
        <v>0.11666089451861436</v>
      </c>
      <c r="AJ7" s="1">
        <f>AVERAGEIFS('New data'!AJ:AJ,'New data'!$B:$B,'Summary new'!$B7,'New data'!$C:$C,'Summary new'!$C7,'New data'!$D:$D,'Summary new'!$D7)</f>
        <v>0.26255691626989158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1.8041698603438538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388</v>
      </c>
      <c r="F8" s="1">
        <f>AVERAGEIFS('New data'!F:F,'New data'!$B:$B,'Summary new'!$B8,'New data'!$C:$C,'Summary new'!$C8,'New data'!$D:$D,'Summary new'!$D8)</f>
        <v>78.05356431007371</v>
      </c>
      <c r="G8" s="1">
        <f>AVERAGEIFS('New data'!G:G,'New data'!$B:$B,'Summary new'!$B8,'New data'!$C:$C,'Summary new'!$C8,'New data'!$D:$D,'Summary new'!$D8)</f>
        <v>66.161452770233012</v>
      </c>
      <c r="H8" s="1">
        <f>AVERAGEIFS('New data'!H:H,'New data'!$B:$B,'Summary new'!$B8,'New data'!$C:$C,'Summary new'!$C8,'New data'!$D:$D,'Summary new'!$D8)</f>
        <v>93.563004970550338</v>
      </c>
      <c r="I8" s="1">
        <f>AVERAGEIFS('New data'!I:I,'New data'!$B:$B,'Summary new'!$B8,'New data'!$C:$C,'Summary new'!$C8,'New data'!$D:$D,'Summary new'!$D8)</f>
        <v>56.276123762130638</v>
      </c>
      <c r="J8" s="1">
        <f>AVERAGEIFS('New data'!J:J,'New data'!$B:$B,'Summary new'!$B8,'New data'!$C:$C,'Summary new'!$C8,'New data'!$D:$D,'Summary new'!$D8)</f>
        <v>84.901041030883718</v>
      </c>
      <c r="K8" s="1">
        <f>AVERAGEIFS('New data'!K:K,'New data'!$B:$B,'Summary new'!$B8,'New data'!$C:$C,'Summary new'!$C8,'New data'!$D:$D,'Summary new'!$D8)</f>
        <v>51.413000345229975</v>
      </c>
      <c r="L8" s="1">
        <f>AVERAGEIFS('New data'!L:L,'New data'!$B:$B,'Summary new'!$B8,'New data'!$C:$C,'Summary new'!$C8,'New data'!$D:$D,'Summary new'!$D8)</f>
        <v>63.858764920915817</v>
      </c>
      <c r="M8" s="1">
        <f>AVERAGEIFS('New data'!M:M,'New data'!$B:$B,'Summary new'!$B8,'New data'!$C:$C,'Summary new'!$C8,'New data'!$D:$D,'Summary new'!$D8)</f>
        <v>36.419312745332675</v>
      </c>
      <c r="N8" s="3">
        <f>AVERAGEIFS('New data'!N:N,'New data'!$B:$B,'Summary new'!$B8,'New data'!$C:$C,'Summary new'!$C8,'New data'!$D:$D,'Summary new'!$D8)</f>
        <v>0.55362500250339475</v>
      </c>
      <c r="O8" s="3">
        <f>AVERAGEIFS('New data'!O:O,'New data'!$B:$B,'Summary new'!$B8,'New data'!$C:$C,'Summary new'!$C8,'New data'!$D:$D,'Summary new'!$D8)</f>
        <v>0.64258677884936299</v>
      </c>
      <c r="P8" s="3">
        <f>AVERAGEIFS('New data'!P:P,'New data'!$B:$B,'Summary new'!$B8,'New data'!$C:$C,'Summary new'!$C8,'New data'!$D:$D,'Summary new'!$D8)</f>
        <v>0.70132464915513937</v>
      </c>
      <c r="Q8" s="3">
        <f>AVERAGEIFS('New data'!Q:Q,'New data'!$B:$B,'Summary new'!$B8,'New data'!$C:$C,'Summary new'!$C8,'New data'!$D:$D,'Summary new'!$D8)</f>
        <v>0.67305339622595728</v>
      </c>
      <c r="R8" s="3">
        <f>AVERAGEIFS('New data'!R:R,'New data'!$B:$B,'Summary new'!$B8,'New data'!$C:$C,'Summary new'!$C8,'New data'!$D:$D,'Summary new'!$D8)</f>
        <v>0.62959196791052785</v>
      </c>
      <c r="S8" s="3">
        <f>AVERAGEIFS('New data'!S:S,'New data'!$B:$B,'Summary new'!$B8,'New data'!$C:$C,'Summary new'!$C8,'New data'!$D:$D,'Summary new'!$D8)</f>
        <v>0.66701475158333734</v>
      </c>
      <c r="T8" s="3">
        <f>AVERAGEIFS('New data'!T:T,'New data'!$B:$B,'Summary new'!$B8,'New data'!$C:$C,'Summary new'!$C8,'New data'!$D:$D,'Summary new'!$D8)</f>
        <v>0.69065416231751364</v>
      </c>
      <c r="U8" s="1">
        <f>AVERAGEIFS('New data'!U:U,'New data'!$B:$B,'Summary new'!$B8,'New data'!$C:$C,'Summary new'!$C8,'New data'!$D:$D,'Summary new'!$D8)</f>
        <v>20.75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96.39047285541875</v>
      </c>
      <c r="AB8" s="1">
        <f>AVERAGEIFS('New data'!AB:AB,'New data'!$B:$B,'Summary new'!$B8,'New data'!$C:$C,'Summary new'!$C8,'New data'!$D:$D,'Summary new'!$D8)</f>
        <v>163.5602630525826</v>
      </c>
      <c r="AC8" s="1">
        <f>AVERAGEIFS('New data'!AC:AC,'New data'!$B:$B,'Summary new'!$B8,'New data'!$C:$C,'Summary new'!$C8,'New data'!$D:$D,'Summary new'!$D8)</f>
        <v>51.183430671691852</v>
      </c>
      <c r="AD8" s="1">
        <f>AVERAGEIFS('New data'!AD:AD,'New data'!$B:$B,'Summary new'!$B8,'New data'!$C:$C,'Summary new'!$C8,'New data'!$D:$D,'Summary new'!$D8)</f>
        <v>77.761679649352971</v>
      </c>
      <c r="AE8" s="1">
        <f>AVERAGEIFS('New data'!AE:AE,'New data'!$B:$B,'Summary new'!$B8,'New data'!$C:$C,'Summary new'!$C8,'New data'!$D:$D,'Summary new'!$D8)</f>
        <v>10.888188496232029</v>
      </c>
      <c r="AF8" s="1">
        <f>AVERAGEIFS('New data'!AF:AF,'New data'!$B:$B,'Summary new'!$B8,'New data'!$C:$C,'Summary new'!$C8,'New data'!$D:$D,'Summary new'!$D8)</f>
        <v>9.8913319327402718</v>
      </c>
      <c r="AG8" s="1">
        <f>AVERAGEIFS('New data'!AG:AG,'New data'!$B:$B,'Summary new'!$B8,'New data'!$C:$C,'Summary new'!$C8,'New data'!$D:$D,'Summary new'!$D8)</f>
        <v>1.5242859572172112</v>
      </c>
      <c r="AH8" s="1">
        <f>AVERAGEIFS('New data'!AH:AH,'New data'!$B:$B,'Summary new'!$B8,'New data'!$C:$C,'Summary new'!$C8,'New data'!$D:$D,'Summary new'!$D8)</f>
        <v>2.2690155208110765</v>
      </c>
      <c r="AI8" s="1">
        <f>AVERAGEIFS('New data'!AI:AI,'New data'!$B:$B,'Summary new'!$B8,'New data'!$C:$C,'Summary new'!$C8,'New data'!$D:$D,'Summary new'!$D8)</f>
        <v>0.1615535714983998</v>
      </c>
      <c r="AJ8" s="1">
        <f>AVERAGEIFS('New data'!AJ:AJ,'New data'!$B:$B,'Summary new'!$B8,'New data'!$C:$C,'Summary new'!$C8,'New data'!$D:$D,'Summary new'!$D8)</f>
        <v>0.49904335233249758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2.4837434100427993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389</v>
      </c>
      <c r="F9" s="1">
        <f>AVERAGEIFS('New data'!F:F,'New data'!$B:$B,'Summary new'!$B9,'New data'!$C:$C,'Summary new'!$C9,'New data'!$D:$D,'Summary new'!$D9)</f>
        <v>81.176564455032064</v>
      </c>
      <c r="G9" s="1">
        <f>AVERAGEIFS('New data'!G:G,'New data'!$B:$B,'Summary new'!$B9,'New data'!$C:$C,'Summary new'!$C9,'New data'!$D:$D,'Summary new'!$D9)</f>
        <v>62.09016752243037</v>
      </c>
      <c r="H9" s="1">
        <f>AVERAGEIFS('New data'!H:H,'New data'!$B:$B,'Summary new'!$B9,'New data'!$C:$C,'Summary new'!$C9,'New data'!$D:$D,'Summary new'!$D9)</f>
        <v>96.41312456130963</v>
      </c>
      <c r="I9" s="1">
        <f>AVERAGEIFS('New data'!I:I,'New data'!$B:$B,'Summary new'!$B9,'New data'!$C:$C,'Summary new'!$C9,'New data'!$D:$D,'Summary new'!$D9)</f>
        <v>58.303375005721961</v>
      </c>
      <c r="J9" s="1">
        <f>AVERAGEIFS('New data'!J:J,'New data'!$B:$B,'Summary new'!$B9,'New data'!$C:$C,'Summary new'!$C9,'New data'!$D:$D,'Summary new'!$D9)</f>
        <v>87.106375455856153</v>
      </c>
      <c r="K9" s="1">
        <f>AVERAGEIFS('New data'!K:K,'New data'!$B:$B,'Summary new'!$B9,'New data'!$C:$C,'Summary new'!$C9,'New data'!$D:$D,'Summary new'!$D9)</f>
        <v>52.850625514984031</v>
      </c>
      <c r="L9" s="1">
        <f>AVERAGEIFS('New data'!L:L,'New data'!$B:$B,'Summary new'!$B9,'New data'!$C:$C,'Summary new'!$C9,'New data'!$D:$D,'Summary new'!$D9)</f>
        <v>66.6479947226387</v>
      </c>
      <c r="M9" s="1">
        <f>AVERAGEIFS('New data'!M:M,'New data'!$B:$B,'Summary new'!$B9,'New data'!$C:$C,'Summary new'!$C9,'New data'!$D:$D,'Summary new'!$D9)</f>
        <v>30.924900352954829</v>
      </c>
      <c r="N9" s="3">
        <f>AVERAGEIFS('New data'!N:N,'New data'!$B:$B,'Summary new'!$B9,'New data'!$C:$C,'Summary new'!$C9,'New data'!$D:$D,'Summary new'!$D9)</f>
        <v>0.60049999319016867</v>
      </c>
      <c r="O9" s="3">
        <f>AVERAGEIFS('New data'!O:O,'New data'!$B:$B,'Summary new'!$B9,'New data'!$C:$C,'Summary new'!$C9,'New data'!$D:$D,'Summary new'!$D9)</f>
        <v>0.60303916409611646</v>
      </c>
      <c r="P9" s="3">
        <f>AVERAGEIFS('New data'!P:P,'New data'!$B:$B,'Summary new'!$B9,'New data'!$C:$C,'Summary new'!$C9,'New data'!$D:$D,'Summary new'!$D9)</f>
        <v>0.67051979154348318</v>
      </c>
      <c r="Q9" s="3">
        <f>AVERAGEIFS('New data'!Q:Q,'New data'!$B:$B,'Summary new'!$B9,'New data'!$C:$C,'Summary new'!$C9,'New data'!$D:$D,'Summary new'!$D9)</f>
        <v>0.6596842992218368</v>
      </c>
      <c r="R9" s="3">
        <f>AVERAGEIFS('New data'!R:R,'New data'!$B:$B,'Summary new'!$B9,'New data'!$C:$C,'Summary new'!$C9,'New data'!$D:$D,'Summary new'!$D9)</f>
        <v>0.62873570248484567</v>
      </c>
      <c r="S9" s="3">
        <f>AVERAGEIFS('New data'!S:S,'New data'!$B:$B,'Summary new'!$B9,'New data'!$C:$C,'Summary new'!$C9,'New data'!$D:$D,'Summary new'!$D9)</f>
        <v>0.67046241462230638</v>
      </c>
      <c r="T9" s="3">
        <f>AVERAGEIFS('New data'!T:T,'New data'!$B:$B,'Summary new'!$B9,'New data'!$C:$C,'Summary new'!$C9,'New data'!$D:$D,'Summary new'!$D9)</f>
        <v>0.68736708909273125</v>
      </c>
      <c r="U9" s="1">
        <f>AVERAGEIFS('New data'!U:U,'New data'!$B:$B,'Summary new'!$B9,'New data'!$C:$C,'Summary new'!$C9,'New data'!$D:$D,'Summary new'!$D9)</f>
        <v>20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75.784083157777644</v>
      </c>
      <c r="AB9" s="1">
        <f>AVERAGEIFS('New data'!AB:AB,'New data'!$B:$B,'Summary new'!$B9,'New data'!$C:$C,'Summary new'!$C9,'New data'!$D:$D,'Summary new'!$D9)</f>
        <v>162.5531387105583</v>
      </c>
      <c r="AC9" s="1">
        <f>AVERAGEIFS('New data'!AC:AC,'New data'!$B:$B,'Summary new'!$B9,'New data'!$C:$C,'Summary new'!$C9,'New data'!$D:$D,'Summary new'!$D9)</f>
        <v>50.909943580627399</v>
      </c>
      <c r="AD9" s="1">
        <f>AVERAGEIFS('New data'!AD:AD,'New data'!$B:$B,'Summary new'!$B9,'New data'!$C:$C,'Summary new'!$C9,'New data'!$D:$D,'Summary new'!$D9)</f>
        <v>77.761679649352971</v>
      </c>
      <c r="AE9" s="1">
        <f>AVERAGEIFS('New data'!AE:AE,'New data'!$B:$B,'Summary new'!$B9,'New data'!$C:$C,'Summary new'!$C9,'New data'!$D:$D,'Summary new'!$D9)</f>
        <v>8.7388774347491491</v>
      </c>
      <c r="AF9" s="1">
        <f>AVERAGEIFS('New data'!AF:AF,'New data'!$B:$B,'Summary new'!$B9,'New data'!$C:$C,'Summary new'!$C9,'New data'!$D:$D,'Summary new'!$D9)</f>
        <v>9.7803621101192935</v>
      </c>
      <c r="AG9" s="1">
        <f>AVERAGEIFS('New data'!AG:AG,'New data'!$B:$B,'Summary new'!$B9,'New data'!$C:$C,'Summary new'!$C9,'New data'!$D:$D,'Summary new'!$D9)</f>
        <v>1.5292437821626599</v>
      </c>
      <c r="AH9" s="1">
        <f>AVERAGEIFS('New data'!AH:AH,'New data'!$B:$B,'Summary new'!$B9,'New data'!$C:$C,'Summary new'!$C9,'New data'!$D:$D,'Summary new'!$D9)</f>
        <v>2.2690155208110765</v>
      </c>
      <c r="AI9" s="1">
        <f>AVERAGEIFS('New data'!AI:AI,'New data'!$B:$B,'Summary new'!$B9,'New data'!$C:$C,'Summary new'!$C9,'New data'!$D:$D,'Summary new'!$D9)</f>
        <v>0.14135229960691234</v>
      </c>
      <c r="AJ9" s="1">
        <f>AVERAGEIFS('New data'!AJ:AJ,'New data'!$B:$B,'Summary new'!$B9,'New data'!$C:$C,'Summary new'!$C9,'New data'!$D:$D,'Summary new'!$D9)</f>
        <v>0.46410734773521389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1.9450366507675674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111.52651309966993</v>
      </c>
      <c r="G10" s="1">
        <f>AVERAGEIFS('New data'!G:G,'New data'!$B:$B,'Summary new'!$B10,'New data'!$C:$C,'Summary new'!$C10,'New data'!$D:$D,'Summary new'!$D10)</f>
        <v>78.354403018951288</v>
      </c>
      <c r="H10" s="1">
        <f>AVERAGEIFS('New data'!H:H,'New data'!$B:$B,'Summary new'!$B10,'New data'!$C:$C,'Summary new'!$C10,'New data'!$D:$D,'Summary new'!$D10)</f>
        <v>122.58207845687826</v>
      </c>
      <c r="I10" s="1">
        <f>AVERAGEIFS('New data'!I:I,'New data'!$B:$B,'Summary new'!$B10,'New data'!$C:$C,'Summary new'!$C10,'New data'!$D:$D,'Summary new'!$D10)</f>
        <v>73.743500709533592</v>
      </c>
      <c r="J10" s="1">
        <f>AVERAGEIFS('New data'!J:J,'New data'!$B:$B,'Summary new'!$B10,'New data'!$C:$C,'Summary new'!$C10,'New data'!$D:$D,'Summary new'!$D10)</f>
        <v>112.32055664062466</v>
      </c>
      <c r="K10" s="1">
        <f>AVERAGEIFS('New data'!K:K,'New data'!$B:$B,'Summary new'!$B10,'New data'!$C:$C,'Summary new'!$C10,'New data'!$D:$D,'Summary new'!$D10)</f>
        <v>67.560375452041512</v>
      </c>
      <c r="L10" s="1">
        <f>AVERAGEIFS('New data'!L:L,'New data'!$B:$B,'Summary new'!$B10,'New data'!$C:$C,'Summary new'!$C10,'New data'!$D:$D,'Summary new'!$D10)</f>
        <v>93.084415435790746</v>
      </c>
      <c r="M10" s="1">
        <f>AVERAGEIFS('New data'!M:M,'New data'!$B:$B,'Summary new'!$B10,'New data'!$C:$C,'Summary new'!$C10,'New data'!$D:$D,'Summary new'!$D10)</f>
        <v>74.922781586646863</v>
      </c>
      <c r="N10" s="3">
        <f>AVERAGEIFS('New data'!N:N,'New data'!$B:$B,'Summary new'!$B10,'New data'!$C:$C,'Summary new'!$C10,'New data'!$D:$D,'Summary new'!$D10)</f>
        <v>0.76624999567866292</v>
      </c>
      <c r="O10" s="3">
        <f>AVERAGEIFS('New data'!O:O,'New data'!$B:$B,'Summary new'!$B10,'New data'!$C:$C,'Summary new'!$C10,'New data'!$D:$D,'Summary new'!$D10)</f>
        <v>0.6073374859988685</v>
      </c>
      <c r="P10" s="3">
        <f>AVERAGEIFS('New data'!P:P,'New data'!$B:$B,'Summary new'!$B10,'New data'!$C:$C,'Summary new'!$C10,'New data'!$D:$D,'Summary new'!$D10)</f>
        <v>0.63723804429173425</v>
      </c>
      <c r="Q10" s="3">
        <f>AVERAGEIFS('New data'!Q:Q,'New data'!$B:$B,'Summary new'!$B10,'New data'!$C:$C,'Summary new'!$C10,'New data'!$D:$D,'Summary new'!$D10)</f>
        <v>0.61148518020628695</v>
      </c>
      <c r="R10" s="3">
        <f>AVERAGEIFS('New data'!R:R,'New data'!$B:$B,'Summary new'!$B10,'New data'!$C:$C,'Summary new'!$C10,'New data'!$D:$D,'Summary new'!$D10)</f>
        <v>0.63074965402483896</v>
      </c>
      <c r="S10" s="3">
        <f>AVERAGEIFS('New data'!S:S,'New data'!$B:$B,'Summary new'!$B10,'New data'!$C:$C,'Summary new'!$C10,'New data'!$D:$D,'Summary new'!$D10)</f>
        <v>0.64086539670824971</v>
      </c>
      <c r="T10" s="3">
        <f>AVERAGEIFS('New data'!T:T,'New data'!$B:$B,'Summary new'!$B10,'New data'!$C:$C,'Summary new'!$C10,'New data'!$D:$D,'Summary new'!$D10)</f>
        <v>0.65867992490529947</v>
      </c>
      <c r="U10" s="1">
        <f>AVERAGEIFS('New data'!U:U,'New data'!$B:$B,'Summary new'!$B10,'New data'!$C:$C,'Summary new'!$C10,'New data'!$D:$D,'Summary new'!$D10)</f>
        <v>30.25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1322.6250233650201</v>
      </c>
      <c r="AB10" s="1">
        <f>AVERAGEIFS('New data'!AB:AB,'New data'!$B:$B,'Summary new'!$B10,'New data'!$C:$C,'Summary new'!$C10,'New data'!$D:$D,'Summary new'!$D10)</f>
        <v>166.23678591102339</v>
      </c>
      <c r="AC10" s="1">
        <f>AVERAGEIFS('New data'!AC:AC,'New data'!$B:$B,'Summary new'!$B10,'New data'!$C:$C,'Summary new'!$C10,'New data'!$D:$D,'Summary new'!$D10)</f>
        <v>49.216370582580517</v>
      </c>
      <c r="AD10" s="1">
        <f>AVERAGEIFS('New data'!AD:AD,'New data'!$B:$B,'Summary new'!$B10,'New data'!$C:$C,'Summary new'!$C10,'New data'!$D:$D,'Summary new'!$D10)</f>
        <v>77.761679649352971</v>
      </c>
      <c r="AE10" s="1">
        <f>AVERAGEIFS('New data'!AE:AE,'New data'!$B:$B,'Summary new'!$B10,'New data'!$C:$C,'Summary new'!$C10,'New data'!$D:$D,'Summary new'!$D10)</f>
        <v>9.7165354404132653</v>
      </c>
      <c r="AF10" s="1">
        <f>AVERAGEIFS('New data'!AF:AF,'New data'!$B:$B,'Summary new'!$B10,'New data'!$C:$C,'Summary new'!$C10,'New data'!$D:$D,'Summary new'!$D10)</f>
        <v>10.221488549839698</v>
      </c>
      <c r="AG10" s="1">
        <f>AVERAGEIFS('New data'!AG:AG,'New data'!$B:$B,'Summary new'!$B10,'New data'!$C:$C,'Summary new'!$C10,'New data'!$D:$D,'Summary new'!$D10)</f>
        <v>1.4445786774158413</v>
      </c>
      <c r="AH10" s="1">
        <f>AVERAGEIFS('New data'!AH:AH,'New data'!$B:$B,'Summary new'!$B10,'New data'!$C:$C,'Summary new'!$C10,'New data'!$D:$D,'Summary new'!$D10)</f>
        <v>2.2690155208110765</v>
      </c>
      <c r="AI10" s="1">
        <f>AVERAGEIFS('New data'!AI:AI,'New data'!$B:$B,'Summary new'!$B10,'New data'!$C:$C,'Summary new'!$C10,'New data'!$D:$D,'Summary new'!$D10)</f>
        <v>1.1544149185726051E-2</v>
      </c>
      <c r="AJ10" s="1">
        <f>AVERAGEIFS('New data'!AJ:AJ,'New data'!$B:$B,'Summary new'!$B10,'New data'!$C:$C,'Summary new'!$C10,'New data'!$D:$D,'Summary new'!$D10)</f>
        <v>0.40418904196547339</v>
      </c>
      <c r="AK10" s="1">
        <f>AVERAGEIFS('New data'!AK:AK,'New data'!$B:$B,'Summary new'!$B10,'New data'!$C:$C,'Summary new'!$C10,'New data'!$D:$D,'Summary new'!$D10)</f>
        <v>-0.16238916323992961</v>
      </c>
      <c r="AL10" s="1">
        <f>AVERAGEIFS('New data'!AL:AL,'New data'!$B:$B,'Summary new'!$B10,'New data'!$C:$C,'Summary new'!$C10,'New data'!$D:$D,'Summary new'!$D10)</f>
        <v>-0.15545947702509844</v>
      </c>
      <c r="AM10" s="1">
        <f>AVERAGEIFS('New data'!AM:AM,'New data'!$B:$B,'Summary new'!$B10,'New data'!$C:$C,'Summary new'!$C10,'New data'!$D:$D,'Summary new'!$D10)</f>
        <v>1.3325824478657116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130.53937554359385</v>
      </c>
      <c r="G11" s="1">
        <f>AVERAGEIFS('New data'!G:G,'New data'!$B:$B,'Summary new'!$B11,'New data'!$C:$C,'Summary new'!$C11,'New data'!$D:$D,'Summary new'!$D11)</f>
        <v>76.72837495803816</v>
      </c>
      <c r="H11" s="1">
        <f>AVERAGEIFS('New data'!H:H,'New data'!$B:$B,'Summary new'!$B11,'New data'!$C:$C,'Summary new'!$C11,'New data'!$D:$D,'Summary new'!$D11)</f>
        <v>139.02074718475319</v>
      </c>
      <c r="I11" s="1">
        <f>AVERAGEIFS('New data'!I:I,'New data'!$B:$B,'Summary new'!$B11,'New data'!$C:$C,'Summary new'!$C11,'New data'!$D:$D,'Summary new'!$D11)</f>
        <v>82.563626289367477</v>
      </c>
      <c r="J11" s="1">
        <f>AVERAGEIFS('New data'!J:J,'New data'!$B:$B,'Summary new'!$B11,'New data'!$C:$C,'Summary new'!$C11,'New data'!$D:$D,'Summary new'!$D11)</f>
        <v>130.69062924385025</v>
      </c>
      <c r="K11" s="1">
        <f>AVERAGEIFS('New data'!K:K,'New data'!$B:$B,'Summary new'!$B11,'New data'!$C:$C,'Summary new'!$C11,'New data'!$D:$D,'Summary new'!$D11)</f>
        <v>77.737250685691606</v>
      </c>
      <c r="L11" s="1">
        <f>AVERAGEIFS('New data'!L:L,'New data'!$B:$B,'Summary new'!$B11,'New data'!$C:$C,'Summary new'!$C11,'New data'!$D:$D,'Summary new'!$D11)</f>
        <v>102.47134181431332</v>
      </c>
      <c r="M11" s="1">
        <f>AVERAGEIFS('New data'!M:M,'New data'!$B:$B,'Summary new'!$B11,'New data'!$C:$C,'Summary new'!$C11,'New data'!$D:$D,'Summary new'!$D11)</f>
        <v>83.211518526077114</v>
      </c>
      <c r="N11" s="3">
        <f>AVERAGEIFS('New data'!N:N,'New data'!$B:$B,'Summary new'!$B11,'New data'!$C:$C,'Summary new'!$C11,'New data'!$D:$D,'Summary new'!$D11)</f>
        <v>0.74412500485777799</v>
      </c>
      <c r="O11" s="3">
        <f>AVERAGEIFS('New data'!O:O,'New data'!$B:$B,'Summary new'!$B11,'New data'!$C:$C,'Summary new'!$C11,'New data'!$D:$D,'Summary new'!$D11)</f>
        <v>0.62254646047949758</v>
      </c>
      <c r="P11" s="3">
        <f>AVERAGEIFS('New data'!P:P,'New data'!$B:$B,'Summary new'!$B11,'New data'!$C:$C,'Summary new'!$C11,'New data'!$D:$D,'Summary new'!$D11)</f>
        <v>0.66088527813553744</v>
      </c>
      <c r="Q11" s="3">
        <f>AVERAGEIFS('New data'!Q:Q,'New data'!$B:$B,'Summary new'!$B11,'New data'!$C:$C,'Summary new'!$C11,'New data'!$D:$D,'Summary new'!$D11)</f>
        <v>0.59079677372731698</v>
      </c>
      <c r="R11" s="3">
        <f>AVERAGEIFS('New data'!R:R,'New data'!$B:$B,'Summary new'!$B11,'New data'!$C:$C,'Summary new'!$C11,'New data'!$D:$D,'Summary new'!$D11)</f>
        <v>0.60950792580842938</v>
      </c>
      <c r="S11" s="3">
        <f>AVERAGEIFS('New data'!S:S,'New data'!$B:$B,'Summary new'!$B11,'New data'!$C:$C,'Summary new'!$C11,'New data'!$D:$D,'Summary new'!$D11)</f>
        <v>0.63491069898009256</v>
      </c>
      <c r="T11" s="3">
        <f>AVERAGEIFS('New data'!T:T,'New data'!$B:$B,'Summary new'!$B11,'New data'!$C:$C,'Summary new'!$C11,'New data'!$D:$D,'Summary new'!$D11)</f>
        <v>0.65989821776747659</v>
      </c>
      <c r="U11" s="1">
        <f>AVERAGEIFS('New data'!U:U,'New data'!$B:$B,'Summary new'!$B11,'New data'!$C:$C,'Summary new'!$C11,'New data'!$D:$D,'Summary new'!$D11)</f>
        <v>26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1613.1230310201638</v>
      </c>
      <c r="AB11" s="1">
        <f>AVERAGEIFS('New data'!AB:AB,'New data'!$B:$B,'Summary new'!$B11,'New data'!$C:$C,'Summary new'!$C11,'New data'!$D:$D,'Summary new'!$D11)</f>
        <v>157.86842539161429</v>
      </c>
      <c r="AC11" s="1">
        <f>AVERAGEIFS('New data'!AC:AC,'New data'!$B:$B,'Summary new'!$B11,'New data'!$C:$C,'Summary new'!$C11,'New data'!$D:$D,'Summary new'!$D11)</f>
        <v>47.870150089263888</v>
      </c>
      <c r="AD11" s="1">
        <f>AVERAGEIFS('New data'!AD:AD,'New data'!$B:$B,'Summary new'!$B11,'New data'!$C:$C,'Summary new'!$C11,'New data'!$D:$D,'Summary new'!$D11)</f>
        <v>77.761679649352971</v>
      </c>
      <c r="AE11" s="1">
        <f>AVERAGEIFS('New data'!AE:AE,'New data'!$B:$B,'Summary new'!$B11,'New data'!$C:$C,'Summary new'!$C11,'New data'!$D:$D,'Summary new'!$D11)</f>
        <v>9.6096496568061358</v>
      </c>
      <c r="AF11" s="1">
        <f>AVERAGEIFS('New data'!AF:AF,'New data'!$B:$B,'Summary new'!$B11,'New data'!$C:$C,'Summary new'!$C11,'New data'!$D:$D,'Summary new'!$D11)</f>
        <v>9.7405963896307952</v>
      </c>
      <c r="AG11" s="1">
        <f>AVERAGEIFS('New data'!AG:AG,'New data'!$B:$B,'Summary new'!$B11,'New data'!$C:$C,'Summary new'!$C11,'New data'!$D:$D,'Summary new'!$D11)</f>
        <v>1.4343050569295823</v>
      </c>
      <c r="AH11" s="1">
        <f>AVERAGEIFS('New data'!AH:AH,'New data'!$B:$B,'Summary new'!$B11,'New data'!$C:$C,'Summary new'!$C11,'New data'!$D:$D,'Summary new'!$D11)</f>
        <v>2.2690155208110765</v>
      </c>
      <c r="AI11" s="1">
        <f>AVERAGEIFS('New data'!AI:AI,'New data'!$B:$B,'Summary new'!$B11,'New data'!$C:$C,'Summary new'!$C11,'New data'!$D:$D,'Summary new'!$D11)</f>
        <v>1.0261861169836387E-2</v>
      </c>
      <c r="AJ11" s="1">
        <f>AVERAGEIFS('New data'!AJ:AJ,'New data'!$B:$B,'Summary new'!$B11,'New data'!$C:$C,'Summary new'!$C11,'New data'!$D:$D,'Summary new'!$D11)</f>
        <v>0.69292285202501191</v>
      </c>
      <c r="AK11" s="1">
        <f>AVERAGEIFS('New data'!AK:AK,'New data'!$B:$B,'Summary new'!$B11,'New data'!$C:$C,'Summary new'!$C11,'New data'!$D:$D,'Summary new'!$D11)</f>
        <v>-0.15878664790363695</v>
      </c>
      <c r="AL11" s="1">
        <f>AVERAGEIFS('New data'!AL:AL,'New data'!$B:$B,'Summary new'!$B11,'New data'!$C:$C,'Summary new'!$C11,'New data'!$D:$D,'Summary new'!$D11)</f>
        <v>-0.15136989544231028</v>
      </c>
      <c r="AM11" s="1">
        <f>AVERAGEIFS('New data'!AM:AM,'New data'!$B:$B,'Summary new'!$B11,'New data'!$C:$C,'Summary new'!$C11,'New data'!$D:$D,'Summary new'!$D11)</f>
        <v>1.4347091124418998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154.71974110603313</v>
      </c>
      <c r="G12" s="1">
        <f>AVERAGEIFS('New data'!G:G,'New data'!$B:$B,'Summary new'!$B12,'New data'!$C:$C,'Summary new'!$C12,'New data'!$D:$D,'Summary new'!$D12)</f>
        <v>88.42463850975021</v>
      </c>
      <c r="H12" s="1">
        <f>AVERAGEIFS('New data'!H:H,'New data'!$B:$B,'Summary new'!$B12,'New data'!$C:$C,'Summary new'!$C12,'New data'!$D:$D,'Summary new'!$D12)</f>
        <v>163.30481910705547</v>
      </c>
      <c r="I12" s="1">
        <f>AVERAGEIFS('New data'!I:I,'New data'!$B:$B,'Summary new'!$B12,'New data'!$C:$C,'Summary new'!$C12,'New data'!$D:$D,'Summary new'!$D12)</f>
        <v>94.538375854492017</v>
      </c>
      <c r="J12" s="1">
        <f>AVERAGEIFS('New data'!J:J,'New data'!$B:$B,'Summary new'!$B12,'New data'!$C:$C,'Summary new'!$C12,'New data'!$D:$D,'Summary new'!$D12)</f>
        <v>154.15457653999292</v>
      </c>
      <c r="K12" s="1">
        <f>AVERAGEIFS('New data'!K:K,'New data'!$B:$B,'Summary new'!$B12,'New data'!$C:$C,'Summary new'!$C12,'New data'!$D:$D,'Summary new'!$D12)</f>
        <v>89.31512403488135</v>
      </c>
      <c r="L12" s="1">
        <f>AVERAGEIFS('New data'!L:L,'New data'!$B:$B,'Summary new'!$B12,'New data'!$C:$C,'Summary new'!$C12,'New data'!$D:$D,'Summary new'!$D12)</f>
        <v>107.01375416346923</v>
      </c>
      <c r="M12" s="1">
        <f>AVERAGEIFS('New data'!M:M,'New data'!$B:$B,'Summary new'!$B12,'New data'!$C:$C,'Summary new'!$C12,'New data'!$D:$D,'Summary new'!$D12)</f>
        <v>82.879756450653005</v>
      </c>
      <c r="N12" s="3">
        <f>AVERAGEIFS('New data'!N:N,'New data'!$B:$B,'Summary new'!$B12,'New data'!$C:$C,'Summary new'!$C12,'New data'!$D:$D,'Summary new'!$D12)</f>
        <v>0.72687499597668614</v>
      </c>
      <c r="O12" s="3">
        <f>AVERAGEIFS('New data'!O:O,'New data'!$B:$B,'Summary new'!$B12,'New data'!$C:$C,'Summary new'!$C12,'New data'!$D:$D,'Summary new'!$D12)</f>
        <v>0.64372043311595872</v>
      </c>
      <c r="P12" s="3">
        <f>AVERAGEIFS('New data'!P:P,'New data'!$B:$B,'Summary new'!$B12,'New data'!$C:$C,'Summary new'!$C12,'New data'!$D:$D,'Summary new'!$D12)</f>
        <v>0.67600052803754762</v>
      </c>
      <c r="Q12" s="3">
        <f>AVERAGEIFS('New data'!Q:Q,'New data'!$B:$B,'Summary new'!$B12,'New data'!$C:$C,'Summary new'!$C12,'New data'!$D:$D,'Summary new'!$D12)</f>
        <v>0.60607343109669798</v>
      </c>
      <c r="R12" s="3">
        <f>AVERAGEIFS('New data'!R:R,'New data'!$B:$B,'Summary new'!$B12,'New data'!$C:$C,'Summary new'!$C12,'New data'!$D:$D,'Summary new'!$D12)</f>
        <v>0.61298902332782701</v>
      </c>
      <c r="S12" s="3">
        <f>AVERAGEIFS('New data'!S:S,'New data'!$B:$B,'Summary new'!$B12,'New data'!$C:$C,'Summary new'!$C12,'New data'!$D:$D,'Summary new'!$D12)</f>
        <v>0.62621180713176705</v>
      </c>
      <c r="T12" s="3">
        <f>AVERAGEIFS('New data'!T:T,'New data'!$B:$B,'Summary new'!$B12,'New data'!$C:$C,'Summary new'!$C12,'New data'!$D:$D,'Summary new'!$D12)</f>
        <v>0.65029088035225824</v>
      </c>
      <c r="U12" s="1">
        <f>AVERAGEIFS('New data'!U:U,'New data'!$B:$B,'Summary new'!$B12,'New data'!$C:$C,'Summary new'!$C12,'New data'!$D:$D,'Summary new'!$D12)</f>
        <v>28.75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1648.5861544609063</v>
      </c>
      <c r="AB12" s="1">
        <f>AVERAGEIFS('New data'!AB:AB,'New data'!$B:$B,'Summary new'!$B12,'New data'!$C:$C,'Summary new'!$C12,'New data'!$D:$D,'Summary new'!$D12)</f>
        <v>157.4700267165897</v>
      </c>
      <c r="AC12" s="1">
        <f>AVERAGEIFS('New data'!AC:AC,'New data'!$B:$B,'Summary new'!$B12,'New data'!$C:$C,'Summary new'!$C12,'New data'!$D:$D,'Summary new'!$D12)</f>
        <v>47.312350749969433</v>
      </c>
      <c r="AD12" s="1">
        <f>AVERAGEIFS('New data'!AD:AD,'New data'!$B:$B,'Summary new'!$B12,'New data'!$C:$C,'Summary new'!$C12,'New data'!$D:$D,'Summary new'!$D12)</f>
        <v>77.761679649352971</v>
      </c>
      <c r="AE12" s="1">
        <f>AVERAGEIFS('New data'!AE:AE,'New data'!$B:$B,'Summary new'!$B12,'New data'!$C:$C,'Summary new'!$C12,'New data'!$D:$D,'Summary new'!$D12)</f>
        <v>9.939726998796667</v>
      </c>
      <c r="AF12" s="1">
        <f>AVERAGEIFS('New data'!AF:AF,'New data'!$B:$B,'Summary new'!$B12,'New data'!$C:$C,'Summary new'!$C12,'New data'!$D:$D,'Summary new'!$D12)</f>
        <v>9.6818045403342552</v>
      </c>
      <c r="AG12" s="1">
        <f>AVERAGEIFS('New data'!AG:AG,'New data'!$B:$B,'Summary new'!$B12,'New data'!$C:$C,'Summary new'!$C12,'New data'!$D:$D,'Summary new'!$D12)</f>
        <v>1.4269766956567711</v>
      </c>
      <c r="AH12" s="1">
        <f>AVERAGEIFS('New data'!AH:AH,'New data'!$B:$B,'Summary new'!$B12,'New data'!$C:$C,'Summary new'!$C12,'New data'!$D:$D,'Summary new'!$D12)</f>
        <v>2.2690155208110765</v>
      </c>
      <c r="AI12" s="1">
        <f>AVERAGEIFS('New data'!AI:AI,'New data'!$B:$B,'Summary new'!$B12,'New data'!$C:$C,'Summary new'!$C12,'New data'!$D:$D,'Summary new'!$D12)</f>
        <v>1.0851400817447031E-2</v>
      </c>
      <c r="AJ12" s="1">
        <f>AVERAGEIFS('New data'!AJ:AJ,'New data'!$B:$B,'Summary new'!$B12,'New data'!$C:$C,'Summary new'!$C12,'New data'!$D:$D,'Summary new'!$D12)</f>
        <v>0.68963190908733107</v>
      </c>
      <c r="AK12" s="1">
        <f>AVERAGEIFS('New data'!AK:AK,'New data'!$B:$B,'Summary new'!$B12,'New data'!$C:$C,'Summary new'!$C12,'New data'!$D:$D,'Summary new'!$D12)</f>
        <v>-0.19994107949801651</v>
      </c>
      <c r="AL12" s="1">
        <f>AVERAGEIFS('New data'!AL:AL,'New data'!$B:$B,'Summary new'!$B12,'New data'!$C:$C,'Summary new'!$C12,'New data'!$D:$D,'Summary new'!$D12)</f>
        <v>-0.19329304190113089</v>
      </c>
      <c r="AM12" s="1">
        <f>AVERAGEIFS('New data'!AM:AM,'New data'!$B:$B,'Summary new'!$B12,'New data'!$C:$C,'Summary new'!$C12,'New data'!$D:$D,'Summary new'!$D12)</f>
        <v>2.439153317399712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160.61415195465048</v>
      </c>
      <c r="G13" s="1">
        <f>AVERAGEIFS('New data'!G:G,'New data'!$B:$B,'Summary new'!$B13,'New data'!$C:$C,'Summary new'!$C13,'New data'!$D:$D,'Summary new'!$D13)</f>
        <v>90.183903455733883</v>
      </c>
      <c r="H13" s="1">
        <f>AVERAGEIFS('New data'!H:H,'New data'!$B:$B,'Summary new'!$B13,'New data'!$C:$C,'Summary new'!$C13,'New data'!$D:$D,'Summary new'!$D13)</f>
        <v>170.76492357253994</v>
      </c>
      <c r="I13" s="1">
        <f>AVERAGEIFS('New data'!I:I,'New data'!$B:$B,'Summary new'!$B13,'New data'!$C:$C,'Summary new'!$C13,'New data'!$D:$D,'Summary new'!$D13)</f>
        <v>98.027499914169056</v>
      </c>
      <c r="J13" s="1">
        <f>AVERAGEIFS('New data'!J:J,'New data'!$B:$B,'Summary new'!$B13,'New data'!$C:$C,'Summary new'!$C13,'New data'!$D:$D,'Summary new'!$D13)</f>
        <v>161.95096659660305</v>
      </c>
      <c r="K13" s="1">
        <f>AVERAGEIFS('New data'!K:K,'New data'!$B:$B,'Summary new'!$B13,'New data'!$C:$C,'Summary new'!$C13,'New data'!$D:$D,'Summary new'!$D13)</f>
        <v>93.006372570991076</v>
      </c>
      <c r="L13" s="1">
        <f>AVERAGEIFS('New data'!L:L,'New data'!$B:$B,'Summary new'!$B13,'New data'!$C:$C,'Summary new'!$C13,'New data'!$D:$D,'Summary new'!$D13)</f>
        <v>94.365698133195977</v>
      </c>
      <c r="M13" s="1">
        <f>AVERAGEIFS('New data'!M:M,'New data'!$B:$B,'Summary new'!$B13,'New data'!$C:$C,'Summary new'!$C13,'New data'!$D:$D,'Summary new'!$D13)</f>
        <v>67.008988618850623</v>
      </c>
      <c r="N13" s="3">
        <f>AVERAGEIFS('New data'!N:N,'New data'!$B:$B,'Summary new'!$B13,'New data'!$C:$C,'Summary new'!$C13,'New data'!$D:$D,'Summary new'!$D13)</f>
        <v>0.7422499973326917</v>
      </c>
      <c r="O13" s="3">
        <f>AVERAGEIFS('New data'!O:O,'New data'!$B:$B,'Summary new'!$B13,'New data'!$C:$C,'Summary new'!$C13,'New data'!$D:$D,'Summary new'!$D13)</f>
        <v>0.67195524275302843</v>
      </c>
      <c r="P13" s="3">
        <f>AVERAGEIFS('New data'!P:P,'New data'!$B:$B,'Summary new'!$B13,'New data'!$C:$C,'Summary new'!$C13,'New data'!$D:$D,'Summary new'!$D13)</f>
        <v>0.74008343368768659</v>
      </c>
      <c r="Q13" s="3">
        <f>AVERAGEIFS('New data'!Q:Q,'New data'!$B:$B,'Summary new'!$B13,'New data'!$C:$C,'Summary new'!$C13,'New data'!$D:$D,'Summary new'!$D13)</f>
        <v>0.66385040933606854</v>
      </c>
      <c r="R13" s="3">
        <f>AVERAGEIFS('New data'!R:R,'New data'!$B:$B,'Summary new'!$B13,'New data'!$C:$C,'Summary new'!$C13,'New data'!$D:$D,'Summary new'!$D13)</f>
        <v>0.66815149411559061</v>
      </c>
      <c r="S13" s="3">
        <f>AVERAGEIFS('New data'!S:S,'New data'!$B:$B,'Summary new'!$B13,'New data'!$C:$C,'Summary new'!$C13,'New data'!$D:$D,'Summary new'!$D13)</f>
        <v>0.66944649443030335</v>
      </c>
      <c r="T13" s="3">
        <f>AVERAGEIFS('New data'!T:T,'New data'!$B:$B,'Summary new'!$B13,'New data'!$C:$C,'Summary new'!$C13,'New data'!$D:$D,'Summary new'!$D13)</f>
        <v>0.686949092894792</v>
      </c>
      <c r="U13" s="1">
        <f>AVERAGEIFS('New data'!U:U,'New data'!$B:$B,'Summary new'!$B13,'New data'!$C:$C,'Summary new'!$C13,'New data'!$D:$D,'Summary new'!$D13)</f>
        <v>30.375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1342.6729253530502</v>
      </c>
      <c r="AB13" s="1">
        <f>AVERAGEIFS('New data'!AB:AB,'New data'!$B:$B,'Summary new'!$B13,'New data'!$C:$C,'Summary new'!$C13,'New data'!$D:$D,'Summary new'!$D13)</f>
        <v>157.17677791416642</v>
      </c>
      <c r="AC13" s="1">
        <f>AVERAGEIFS('New data'!AC:AC,'New data'!$B:$B,'Summary new'!$B13,'New data'!$C:$C,'Summary new'!$C13,'New data'!$D:$D,'Summary new'!$D13)</f>
        <v>46.658077716827336</v>
      </c>
      <c r="AD13" s="1">
        <f>AVERAGEIFS('New data'!AD:AD,'New data'!$B:$B,'Summary new'!$B13,'New data'!$C:$C,'Summary new'!$C13,'New data'!$D:$D,'Summary new'!$D13)</f>
        <v>77.761679649352971</v>
      </c>
      <c r="AE13" s="1">
        <f>AVERAGEIFS('New data'!AE:AE,'New data'!$B:$B,'Summary new'!$B13,'New data'!$C:$C,'Summary new'!$C13,'New data'!$D:$D,'Summary new'!$D13)</f>
        <v>7.7479818421415843</v>
      </c>
      <c r="AF13" s="1">
        <f>AVERAGEIFS('New data'!AF:AF,'New data'!$B:$B,'Summary new'!$B13,'New data'!$C:$C,'Summary new'!$C13,'New data'!$D:$D,'Summary new'!$D13)</f>
        <v>9.6274210906121809</v>
      </c>
      <c r="AG13" s="1">
        <f>AVERAGEIFS('New data'!AG:AG,'New data'!$B:$B,'Summary new'!$B13,'New data'!$C:$C,'Summary new'!$C13,'New data'!$D:$D,'Summary new'!$D13)</f>
        <v>1.4219306409358938</v>
      </c>
      <c r="AH13" s="1">
        <f>AVERAGEIFS('New data'!AH:AH,'New data'!$B:$B,'Summary new'!$B13,'New data'!$C:$C,'Summary new'!$C13,'New data'!$D:$D,'Summary new'!$D13)</f>
        <v>2.2690155208110765</v>
      </c>
      <c r="AI13" s="1">
        <f>AVERAGEIFS('New data'!AI:AI,'New data'!$B:$B,'Summary new'!$B13,'New data'!$C:$C,'Summary new'!$C13,'New data'!$D:$D,'Summary new'!$D13)</f>
        <v>9.1522605123124361E-3</v>
      </c>
      <c r="AJ13" s="1">
        <f>AVERAGEIFS('New data'!AJ:AJ,'New data'!$B:$B,'Summary new'!$B13,'New data'!$C:$C,'Summary new'!$C13,'New data'!$D:$D,'Summary new'!$D13)</f>
        <v>0.69837745427155962</v>
      </c>
      <c r="AK13" s="1">
        <f>AVERAGEIFS('New data'!AK:AK,'New data'!$B:$B,'Summary new'!$B13,'New data'!$C:$C,'Summary new'!$C13,'New data'!$D:$D,'Summary new'!$D13)</f>
        <v>-0.30287678902399429</v>
      </c>
      <c r="AL13" s="1">
        <f>AVERAGEIFS('New data'!AL:AL,'New data'!$B:$B,'Summary new'!$B13,'New data'!$C:$C,'Summary new'!$C13,'New data'!$D:$D,'Summary new'!$D13)</f>
        <v>-0.29076859313113945</v>
      </c>
      <c r="AM13" s="1">
        <f>AVERAGEIFS('New data'!AM:AM,'New data'!$B:$B,'Summary new'!$B13,'New data'!$C:$C,'Summary new'!$C13,'New data'!$D:$D,'Summary new'!$D13)</f>
        <v>2.5649819541516807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151.70138788223241</v>
      </c>
      <c r="G14" s="1">
        <f>AVERAGEIFS('New data'!G:G,'New data'!$B:$B,'Summary new'!$B14,'New data'!$C:$C,'Summary new'!$C14,'New data'!$D:$D,'Summary new'!$D14)</f>
        <v>104.00136184692353</v>
      </c>
      <c r="H14" s="1">
        <f>AVERAGEIFS('New data'!H:H,'New data'!$B:$B,'Summary new'!$B14,'New data'!$C:$C,'Summary new'!$C14,'New data'!$D:$D,'Summary new'!$D14)</f>
        <v>162.2284011840816</v>
      </c>
      <c r="I14" s="1">
        <f>AVERAGEIFS('New data'!I:I,'New data'!$B:$B,'Summary new'!$B14,'New data'!$C:$C,'Summary new'!$C14,'New data'!$D:$D,'Summary new'!$D14)</f>
        <v>113.6825013160703</v>
      </c>
      <c r="J14" s="1">
        <f>AVERAGEIFS('New data'!J:J,'New data'!$B:$B,'Summary new'!$B14,'New data'!$C:$C,'Summary new'!$C14,'New data'!$D:$D,'Summary new'!$D14)</f>
        <v>151.46302294731117</v>
      </c>
      <c r="K14" s="1">
        <f>AVERAGEIFS('New data'!K:K,'New data'!$B:$B,'Summary new'!$B14,'New data'!$C:$C,'Summary new'!$C14,'New data'!$D:$D,'Summary new'!$D14)</f>
        <v>107.44750261306731</v>
      </c>
      <c r="L14" s="1">
        <f>AVERAGEIFS('New data'!L:L,'New data'!$B:$B,'Summary new'!$B14,'New data'!$C:$C,'Summary new'!$C14,'New data'!$D:$D,'Summary new'!$D14)</f>
        <v>63.21632385253902</v>
      </c>
      <c r="M14" s="1">
        <f>AVERAGEIFS('New data'!M:M,'New data'!$B:$B,'Summary new'!$B14,'New data'!$C:$C,'Summary new'!$C14,'New data'!$D:$D,'Summary new'!$D14)</f>
        <v>39.126270174980114</v>
      </c>
      <c r="N14" s="3">
        <f>AVERAGEIFS('New data'!N:N,'New data'!$B:$B,'Summary new'!$B14,'New data'!$C:$C,'Summary new'!$C14,'New data'!$D:$D,'Summary new'!$D14)</f>
        <v>0.61399999447166898</v>
      </c>
      <c r="O14" s="3">
        <f>AVERAGEIFS('New data'!O:O,'New data'!$B:$B,'Summary new'!$B14,'New data'!$C:$C,'Summary new'!$C14,'New data'!$D:$D,'Summary new'!$D14)</f>
        <v>0.52454598993062929</v>
      </c>
      <c r="P14" s="3">
        <f>AVERAGEIFS('New data'!P:P,'New data'!$B:$B,'Summary new'!$B14,'New data'!$C:$C,'Summary new'!$C14,'New data'!$D:$D,'Summary new'!$D14)</f>
        <v>0.68998939171433404</v>
      </c>
      <c r="Q14" s="3">
        <f>AVERAGEIFS('New data'!Q:Q,'New data'!$B:$B,'Summary new'!$B14,'New data'!$C:$C,'Summary new'!$C14,'New data'!$D:$D,'Summary new'!$D14)</f>
        <v>0.63977943029108475</v>
      </c>
      <c r="R14" s="3">
        <f>AVERAGEIFS('New data'!R:R,'New data'!$B:$B,'Summary new'!$B14,'New data'!$C:$C,'Summary new'!$C14,'New data'!$D:$D,'Summary new'!$D14)</f>
        <v>0.65305435284972135</v>
      </c>
      <c r="S14" s="3">
        <f>AVERAGEIFS('New data'!S:S,'New data'!$B:$B,'Summary new'!$B14,'New data'!$C:$C,'Summary new'!$C14,'New data'!$D:$D,'Summary new'!$D14)</f>
        <v>0.67457268014550165</v>
      </c>
      <c r="T14" s="3">
        <f>AVERAGEIFS('New data'!T:T,'New data'!$B:$B,'Summary new'!$B14,'New data'!$C:$C,'Summary new'!$C14,'New data'!$D:$D,'Summary new'!$D14)</f>
        <v>0.68633985146880105</v>
      </c>
      <c r="U14" s="1">
        <f>AVERAGEIFS('New data'!U:U,'New data'!$B:$B,'Summary new'!$B14,'New data'!$C:$C,'Summary new'!$C14,'New data'!$D:$D,'Summary new'!$D14)</f>
        <v>20.875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46.128502782434126</v>
      </c>
      <c r="AB14" s="1">
        <f>AVERAGEIFS('New data'!AB:AB,'New data'!$B:$B,'Summary new'!$B14,'New data'!$C:$C,'Summary new'!$C14,'New data'!$D:$D,'Summary new'!$D14)</f>
        <v>162.88213586807248</v>
      </c>
      <c r="AC14" s="1">
        <f>AVERAGEIFS('New data'!AC:AC,'New data'!$B:$B,'Summary new'!$B14,'New data'!$C:$C,'Summary new'!$C14,'New data'!$D:$D,'Summary new'!$D14)</f>
        <v>37.995082378387423</v>
      </c>
      <c r="AD14" s="1">
        <f>AVERAGEIFS('New data'!AD:AD,'New data'!$B:$B,'Summary new'!$B14,'New data'!$C:$C,'Summary new'!$C14,'New data'!$D:$D,'Summary new'!$D14)</f>
        <v>77.761679649352971</v>
      </c>
      <c r="AE14" s="1">
        <f>AVERAGEIFS('New data'!AE:AE,'New data'!$B:$B,'Summary new'!$B14,'New data'!$C:$C,'Summary new'!$C14,'New data'!$D:$D,'Summary new'!$D14)</f>
        <v>10.165383825078589</v>
      </c>
      <c r="AF14" s="1">
        <f>AVERAGEIFS('New data'!AF:AF,'New data'!$B:$B,'Summary new'!$B14,'New data'!$C:$C,'Summary new'!$C14,'New data'!$D:$D,'Summary new'!$D14)</f>
        <v>9.8767201420850874</v>
      </c>
      <c r="AG14" s="1">
        <f>AVERAGEIFS('New data'!AG:AG,'New data'!$B:$B,'Summary new'!$B14,'New data'!$C:$C,'Summary new'!$C14,'New data'!$D:$D,'Summary new'!$D14)</f>
        <v>1.1839325577020587</v>
      </c>
      <c r="AH14" s="1">
        <f>AVERAGEIFS('New data'!AH:AH,'New data'!$B:$B,'Summary new'!$B14,'New data'!$C:$C,'Summary new'!$C14,'New data'!$D:$D,'Summary new'!$D14)</f>
        <v>2.2690155208110765</v>
      </c>
      <c r="AI14" s="1">
        <f>AVERAGEIFS('New data'!AI:AI,'New data'!$B:$B,'Summary new'!$B14,'New data'!$C:$C,'Summary new'!$C14,'New data'!$D:$D,'Summary new'!$D14)</f>
        <v>6.6530557855807859E-2</v>
      </c>
      <c r="AJ14" s="1">
        <f>AVERAGEIFS('New data'!AJ:AJ,'New data'!$B:$B,'Summary new'!$B14,'New data'!$C:$C,'Summary new'!$C14,'New data'!$D:$D,'Summary new'!$D14)</f>
        <v>0.37201697288394792</v>
      </c>
      <c r="AK14" s="1">
        <f>AVERAGEIFS('New data'!AK:AK,'New data'!$B:$B,'Summary new'!$B14,'New data'!$C:$C,'Summary new'!$C14,'New data'!$D:$D,'Summary new'!$D14)</f>
        <v>-0.26117998090005778</v>
      </c>
      <c r="AL14" s="1">
        <f>AVERAGEIFS('New data'!AL:AL,'New data'!$B:$B,'Summary new'!$B14,'New data'!$C:$C,'Summary new'!$C14,'New data'!$D:$D,'Summary new'!$D14)</f>
        <v>-0.25405179653870524</v>
      </c>
      <c r="AM14" s="1">
        <f>AVERAGEIFS('New data'!AM:AM,'New data'!$B:$B,'Summary new'!$B14,'New data'!$C:$C,'Summary new'!$C14,'New data'!$D:$D,'Summary new'!$D14)</f>
        <v>2.8773853073790669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173.29582333564738</v>
      </c>
      <c r="G15" s="1">
        <f>AVERAGEIFS('New data'!G:G,'New data'!$B:$B,'Summary new'!$B15,'New data'!$C:$C,'Summary new'!$C15,'New data'!$D:$D,'Summary new'!$D15)</f>
        <v>132.26313781738241</v>
      </c>
      <c r="H15" s="1">
        <f>AVERAGEIFS('New data'!H:H,'New data'!$B:$B,'Summary new'!$B15,'New data'!$C:$C,'Summary new'!$C15,'New data'!$D:$D,'Summary new'!$D15)</f>
        <v>189.43791198730432</v>
      </c>
      <c r="I15" s="1">
        <f>AVERAGEIFS('New data'!I:I,'New data'!$B:$B,'Summary new'!$B15,'New data'!$C:$C,'Summary new'!$C15,'New data'!$D:$D,'Summary new'!$D15)</f>
        <v>136.92824673652615</v>
      </c>
      <c r="J15" s="1">
        <f>AVERAGEIFS('New data'!J:J,'New data'!$B:$B,'Summary new'!$B15,'New data'!$C:$C,'Summary new'!$C15,'New data'!$D:$D,'Summary new'!$D15)</f>
        <v>178.74582958221413</v>
      </c>
      <c r="K15" s="1">
        <f>AVERAGEIFS('New data'!K:K,'New data'!$B:$B,'Summary new'!$B15,'New data'!$C:$C,'Summary new'!$C15,'New data'!$D:$D,'Summary new'!$D15)</f>
        <v>130.72549951076485</v>
      </c>
      <c r="L15" s="1">
        <f>AVERAGEIFS('New data'!L:L,'New data'!$B:$B,'Summary new'!$B15,'New data'!$C:$C,'Summary new'!$C15,'New data'!$D:$D,'Summary new'!$D15)</f>
        <v>62.360646384102935</v>
      </c>
      <c r="M15" s="1">
        <f>AVERAGEIFS('New data'!M:M,'New data'!$B:$B,'Summary new'!$B15,'New data'!$C:$C,'Summary new'!$C15,'New data'!$D:$D,'Summary new'!$D15)</f>
        <v>32.849959731101961</v>
      </c>
      <c r="N15" s="3">
        <f>AVERAGEIFS('New data'!N:N,'New data'!$B:$B,'Summary new'!$B15,'New data'!$C:$C,'Summary new'!$C15,'New data'!$D:$D,'Summary new'!$D15)</f>
        <v>0.5892499983310695</v>
      </c>
      <c r="O15" s="3">
        <f>AVERAGEIFS('New data'!O:O,'New data'!$B:$B,'Summary new'!$B15,'New data'!$C:$C,'Summary new'!$C15,'New data'!$D:$D,'Summary new'!$D15)</f>
        <v>0.60905055329203572</v>
      </c>
      <c r="P15" s="3">
        <f>AVERAGEIFS('New data'!P:P,'New data'!$B:$B,'Summary new'!$B15,'New data'!$C:$C,'Summary new'!$C15,'New data'!$D:$D,'Summary new'!$D15)</f>
        <v>0.70632524043321543</v>
      </c>
      <c r="Q15" s="3">
        <f>AVERAGEIFS('New data'!Q:Q,'New data'!$B:$B,'Summary new'!$B15,'New data'!$C:$C,'Summary new'!$C15,'New data'!$D:$D,'Summary new'!$D15)</f>
        <v>0.65126360270362116</v>
      </c>
      <c r="R15" s="3">
        <f>AVERAGEIFS('New data'!R:R,'New data'!$B:$B,'Summary new'!$B15,'New data'!$C:$C,'Summary new'!$C15,'New data'!$D:$D,'Summary new'!$D15)</f>
        <v>0.66887640580534913</v>
      </c>
      <c r="S15" s="3">
        <f>AVERAGEIFS('New data'!S:S,'New data'!$B:$B,'Summary new'!$B15,'New data'!$C:$C,'Summary new'!$C15,'New data'!$D:$D,'Summary new'!$D15)</f>
        <v>0.69012448564171758</v>
      </c>
      <c r="T15" s="3">
        <f>AVERAGEIFS('New data'!T:T,'New data'!$B:$B,'Summary new'!$B15,'New data'!$C:$C,'Summary new'!$C15,'New data'!$D:$D,'Summary new'!$D15)</f>
        <v>0.70362656190991357</v>
      </c>
      <c r="U15" s="1">
        <f>AVERAGEIFS('New data'!U:U,'New data'!$B:$B,'Summary new'!$B15,'New data'!$C:$C,'Summary new'!$C15,'New data'!$D:$D,'Summary new'!$D15)</f>
        <v>20.5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47.33846578747027</v>
      </c>
      <c r="AB15" s="1">
        <f>AVERAGEIFS('New data'!AB:AB,'New data'!$B:$B,'Summary new'!$B15,'New data'!$C:$C,'Summary new'!$C15,'New data'!$D:$D,'Summary new'!$D15)</f>
        <v>157.09966224431983</v>
      </c>
      <c r="AC15" s="1">
        <f>AVERAGEIFS('New data'!AC:AC,'New data'!$B:$B,'Summary new'!$B15,'New data'!$C:$C,'Summary new'!$C15,'New data'!$D:$D,'Summary new'!$D15)</f>
        <v>37.422721385955768</v>
      </c>
      <c r="AD15" s="1">
        <f>AVERAGEIFS('New data'!AD:AD,'New data'!$B:$B,'Summary new'!$B15,'New data'!$C:$C,'Summary new'!$C15,'New data'!$D:$D,'Summary new'!$D15)</f>
        <v>77.761679649352971</v>
      </c>
      <c r="AE15" s="1">
        <f>AVERAGEIFS('New data'!AE:AE,'New data'!$B:$B,'Summary new'!$B15,'New data'!$C:$C,'Summary new'!$C15,'New data'!$D:$D,'Summary new'!$D15)</f>
        <v>10.746485630515959</v>
      </c>
      <c r="AF15" s="1">
        <f>AVERAGEIFS('New data'!AF:AF,'New data'!$B:$B,'Summary new'!$B15,'New data'!$C:$C,'Summary new'!$C15,'New data'!$D:$D,'Summary new'!$D15)</f>
        <v>9.7430674815550251</v>
      </c>
      <c r="AG15" s="1">
        <f>AVERAGEIFS('New data'!AG:AG,'New data'!$B:$B,'Summary new'!$B15,'New data'!$C:$C,'Summary new'!$C15,'New data'!$D:$D,'Summary new'!$D15)</f>
        <v>1.1770951598882624</v>
      </c>
      <c r="AH15" s="1">
        <f>AVERAGEIFS('New data'!AH:AH,'New data'!$B:$B,'Summary new'!$B15,'New data'!$C:$C,'Summary new'!$C15,'New data'!$D:$D,'Summary new'!$D15)</f>
        <v>2.2690155208110765</v>
      </c>
      <c r="AI15" s="1">
        <f>AVERAGEIFS('New data'!AI:AI,'New data'!$B:$B,'Summary new'!$B15,'New data'!$C:$C,'Summary new'!$C15,'New data'!$D:$D,'Summary new'!$D15)</f>
        <v>8.8901736926516234E-2</v>
      </c>
      <c r="AJ15" s="1">
        <f>AVERAGEIFS('New data'!AJ:AJ,'New data'!$B:$B,'Summary new'!$B15,'New data'!$C:$C,'Summary new'!$C15,'New data'!$D:$D,'Summary new'!$D15)</f>
        <v>0.33762633046916957</v>
      </c>
      <c r="AK15" s="1">
        <f>AVERAGEIFS('New data'!AK:AK,'New data'!$B:$B,'Summary new'!$B15,'New data'!$C:$C,'Summary new'!$C15,'New data'!$D:$D,'Summary new'!$D15)</f>
        <v>-0.28746678309337842</v>
      </c>
      <c r="AL15" s="1">
        <f>AVERAGEIFS('New data'!AL:AL,'New data'!$B:$B,'Summary new'!$B15,'New data'!$C:$C,'Summary new'!$C15,'New data'!$D:$D,'Summary new'!$D15)</f>
        <v>-0.28476409177577372</v>
      </c>
      <c r="AM15" s="1">
        <f>AVERAGEIFS('New data'!AM:AM,'New data'!$B:$B,'Summary new'!$B15,'New data'!$C:$C,'Summary new'!$C15,'New data'!$D:$D,'Summary new'!$D15)</f>
        <v>4.6460387019395917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162.6962797641751</v>
      </c>
      <c r="G16" s="1">
        <f>AVERAGEIFS('New data'!G:G,'New data'!$B:$B,'Summary new'!$B16,'New data'!$C:$C,'Summary new'!$C16,'New data'!$D:$D,'Summary new'!$D16)</f>
        <v>123.6995005607604</v>
      </c>
      <c r="H16" s="1">
        <f>AVERAGEIFS('New data'!H:H,'New data'!$B:$B,'Summary new'!$B16,'New data'!$C:$C,'Summary new'!$C16,'New data'!$D:$D,'Summary new'!$D16)</f>
        <v>181.66930913925137</v>
      </c>
      <c r="I16" s="1">
        <f>AVERAGEIFS('New data'!I:I,'New data'!$B:$B,'Summary new'!$B16,'New data'!$C:$C,'Summary new'!$C16,'New data'!$D:$D,'Summary new'!$D16)</f>
        <v>129.17587590217562</v>
      </c>
      <c r="J16" s="1">
        <f>AVERAGEIFS('New data'!J:J,'New data'!$B:$B,'Summary new'!$B16,'New data'!$C:$C,'Summary new'!$C16,'New data'!$D:$D,'Summary new'!$D16)</f>
        <v>172.8902111053464</v>
      </c>
      <c r="K16" s="1">
        <f>AVERAGEIFS('New data'!K:K,'New data'!$B:$B,'Summary new'!$B16,'New data'!$C:$C,'Summary new'!$C16,'New data'!$D:$D,'Summary new'!$D16)</f>
        <v>124.22087514400457</v>
      </c>
      <c r="L16" s="1">
        <f>AVERAGEIFS('New data'!L:L,'New data'!$B:$B,'Summary new'!$B16,'New data'!$C:$C,'Summary new'!$C16,'New data'!$D:$D,'Summary new'!$D16)</f>
        <v>64.413931437900899</v>
      </c>
      <c r="M16" s="1">
        <f>AVERAGEIFS('New data'!M:M,'New data'!$B:$B,'Summary new'!$B16,'New data'!$C:$C,'Summary new'!$C16,'New data'!$D:$D,'Summary new'!$D16)</f>
        <v>63.419920980930264</v>
      </c>
      <c r="N16" s="3">
        <f>AVERAGEIFS('New data'!N:N,'New data'!$B:$B,'Summary new'!$B16,'New data'!$C:$C,'Summary new'!$C16,'New data'!$D:$D,'Summary new'!$D16)</f>
        <v>0.55424999818205811</v>
      </c>
      <c r="O16" s="3">
        <f>AVERAGEIFS('New data'!O:O,'New data'!$B:$B,'Summary new'!$B16,'New data'!$C:$C,'Summary new'!$C16,'New data'!$D:$D,'Summary new'!$D16)</f>
        <v>0.67066087573766653</v>
      </c>
      <c r="P16" s="3">
        <f>AVERAGEIFS('New data'!P:P,'New data'!$B:$B,'Summary new'!$B16,'New data'!$C:$C,'Summary new'!$C16,'New data'!$D:$D,'Summary new'!$D16)</f>
        <v>0.71964380145072882</v>
      </c>
      <c r="Q16" s="3">
        <f>AVERAGEIFS('New data'!Q:Q,'New data'!$B:$B,'Summary new'!$B16,'New data'!$C:$C,'Summary new'!$C16,'New data'!$D:$D,'Summary new'!$D16)</f>
        <v>0.65875420808929852</v>
      </c>
      <c r="R16" s="3">
        <f>AVERAGEIFS('New data'!R:R,'New data'!$B:$B,'Summary new'!$B16,'New data'!$C:$C,'Summary new'!$C16,'New data'!$D:$D,'Summary new'!$D16)</f>
        <v>0.67153887823224012</v>
      </c>
      <c r="S16" s="3">
        <f>AVERAGEIFS('New data'!S:S,'New data'!$B:$B,'Summary new'!$B16,'New data'!$C:$C,'Summary new'!$C16,'New data'!$D:$D,'Summary new'!$D16)</f>
        <v>0.69707545265555337</v>
      </c>
      <c r="T16" s="3">
        <f>AVERAGEIFS('New data'!T:T,'New data'!$B:$B,'Summary new'!$B16,'New data'!$C:$C,'Summary new'!$C16,'New data'!$D:$D,'Summary new'!$D16)</f>
        <v>0.71404929086565927</v>
      </c>
      <c r="U16" s="1">
        <f>AVERAGEIFS('New data'!U:U,'New data'!$B:$B,'Summary new'!$B16,'New data'!$C:$C,'Summary new'!$C16,'New data'!$D:$D,'Summary new'!$D16)</f>
        <v>20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50.431958254426576</v>
      </c>
      <c r="AB16" s="1">
        <f>AVERAGEIFS('New data'!AB:AB,'New data'!$B:$B,'Summary new'!$B16,'New data'!$C:$C,'Summary new'!$C16,'New data'!$D:$D,'Summary new'!$D16)</f>
        <v>157.66373517364252</v>
      </c>
      <c r="AC16" s="1">
        <f>AVERAGEIFS('New data'!AC:AC,'New data'!$B:$B,'Summary new'!$B16,'New data'!$C:$C,'Summary new'!$C16,'New data'!$D:$D,'Summary new'!$D16)</f>
        <v>37.625665426254209</v>
      </c>
      <c r="AD16" s="1">
        <f>AVERAGEIFS('New data'!AD:AD,'New data'!$B:$B,'Summary new'!$B16,'New data'!$C:$C,'Summary new'!$C16,'New data'!$D:$D,'Summary new'!$D16)</f>
        <v>77.761679649352971</v>
      </c>
      <c r="AE16" s="1">
        <f>AVERAGEIFS('New data'!AE:AE,'New data'!$B:$B,'Summary new'!$B16,'New data'!$C:$C,'Summary new'!$C16,'New data'!$D:$D,'Summary new'!$D16)</f>
        <v>11.47616869350893</v>
      </c>
      <c r="AF16" s="1">
        <f>AVERAGEIFS('New data'!AF:AF,'New data'!$B:$B,'Summary new'!$B16,'New data'!$C:$C,'Summary new'!$C16,'New data'!$D:$D,'Summary new'!$D16)</f>
        <v>9.8043083841912306</v>
      </c>
      <c r="AG16" s="1">
        <f>AVERAGEIFS('New data'!AG:AG,'New data'!$B:$B,'Summary new'!$B16,'New data'!$C:$C,'Summary new'!$C16,'New data'!$D:$D,'Summary new'!$D16)</f>
        <v>1.1850008219480448</v>
      </c>
      <c r="AH16" s="1">
        <f>AVERAGEIFS('New data'!AH:AH,'New data'!$B:$B,'Summary new'!$B16,'New data'!$C:$C,'Summary new'!$C16,'New data'!$D:$D,'Summary new'!$D16)</f>
        <v>2.2690155208110765</v>
      </c>
      <c r="AI16" s="1">
        <f>AVERAGEIFS('New data'!AI:AI,'New data'!$B:$B,'Summary new'!$B16,'New data'!$C:$C,'Summary new'!$C16,'New data'!$D:$D,'Summary new'!$D16)</f>
        <v>0.14022137166135845</v>
      </c>
      <c r="AJ16" s="1">
        <f>AVERAGEIFS('New data'!AJ:AJ,'New data'!$B:$B,'Summary new'!$B16,'New data'!$C:$C,'Summary new'!$C16,'New data'!$D:$D,'Summary new'!$D16)</f>
        <v>0.66899028217265899</v>
      </c>
      <c r="AK16" s="1">
        <f>AVERAGEIFS('New data'!AK:AK,'New data'!$B:$B,'Summary new'!$B16,'New data'!$C:$C,'Summary new'!$C16,'New data'!$D:$D,'Summary new'!$D16)</f>
        <v>-0.30832696283013178</v>
      </c>
      <c r="AL16" s="1">
        <f>AVERAGEIFS('New data'!AL:AL,'New data'!$B:$B,'Summary new'!$B16,'New data'!$C:$C,'Summary new'!$C16,'New data'!$D:$D,'Summary new'!$D16)</f>
        <v>-0.30487560939295377</v>
      </c>
      <c r="AM16" s="1">
        <f>AVERAGEIFS('New data'!AM:AM,'New data'!$B:$B,'Summary new'!$B16,'New data'!$C:$C,'Summary new'!$C16,'New data'!$D:$D,'Summary new'!$D16)</f>
        <v>6.1138038903778913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190.63891339302032</v>
      </c>
      <c r="G17" s="1">
        <f>AVERAGEIFS('New data'!G:G,'New data'!$B:$B,'Summary new'!$B17,'New data'!$C:$C,'Summary new'!$C17,'New data'!$D:$D,'Summary new'!$D17)</f>
        <v>131.14299774169905</v>
      </c>
      <c r="H17" s="1">
        <f>AVERAGEIFS('New data'!H:H,'New data'!$B:$B,'Summary new'!$B17,'New data'!$C:$C,'Summary new'!$C17,'New data'!$D:$D,'Summary new'!$D17)</f>
        <v>204.72850465774519</v>
      </c>
      <c r="I17" s="1">
        <f>AVERAGEIFS('New data'!I:I,'New data'!$B:$B,'Summary new'!$B17,'New data'!$C:$C,'Summary new'!$C17,'New data'!$D:$D,'Summary new'!$D17)</f>
        <v>148.93737578392009</v>
      </c>
      <c r="J17" s="1">
        <f>AVERAGEIFS('New data'!J:J,'New data'!$B:$B,'Summary new'!$B17,'New data'!$C:$C,'Summary new'!$C17,'New data'!$D:$D,'Summary new'!$D17)</f>
        <v>196.05632424354539</v>
      </c>
      <c r="K17" s="1">
        <f>AVERAGEIFS('New data'!K:K,'New data'!$B:$B,'Summary new'!$B17,'New data'!$C:$C,'Summary new'!$C17,'New data'!$D:$D,'Summary new'!$D17)</f>
        <v>143.63487446308119</v>
      </c>
      <c r="L17" s="1">
        <f>AVERAGEIFS('New data'!L:L,'New data'!$B:$B,'Summary new'!$B17,'New data'!$C:$C,'Summary new'!$C17,'New data'!$D:$D,'Summary new'!$D17)</f>
        <v>66.592507498604803</v>
      </c>
      <c r="M17" s="1">
        <f>AVERAGEIFS('New data'!M:M,'New data'!$B:$B,'Summary new'!$B17,'New data'!$C:$C,'Summary new'!$C17,'New data'!$D:$D,'Summary new'!$D17)</f>
        <v>29.26399567723271</v>
      </c>
      <c r="N17" s="3">
        <f>AVERAGEIFS('New data'!N:N,'New data'!$B:$B,'Summary new'!$B17,'New data'!$C:$C,'Summary new'!$C17,'New data'!$D:$D,'Summary new'!$D17)</f>
        <v>0.59987499937415079</v>
      </c>
      <c r="O17" s="3">
        <f>AVERAGEIFS('New data'!O:O,'New data'!$B:$B,'Summary new'!$B17,'New data'!$C:$C,'Summary new'!$C17,'New data'!$D:$D,'Summary new'!$D17)</f>
        <v>0.63865369185805276</v>
      </c>
      <c r="P17" s="3">
        <f>AVERAGEIFS('New data'!P:P,'New data'!$B:$B,'Summary new'!$B17,'New data'!$C:$C,'Summary new'!$C17,'New data'!$D:$D,'Summary new'!$D17)</f>
        <v>0.71052025258541063</v>
      </c>
      <c r="Q17" s="3">
        <f>AVERAGEIFS('New data'!Q:Q,'New data'!$B:$B,'Summary new'!$B17,'New data'!$C:$C,'Summary new'!$C17,'New data'!$D:$D,'Summary new'!$D17)</f>
        <v>0.66319913325179536</v>
      </c>
      <c r="R17" s="3">
        <f>AVERAGEIFS('New data'!R:R,'New data'!$B:$B,'Summary new'!$B17,'New data'!$C:$C,'Summary new'!$C17,'New data'!$D:$D,'Summary new'!$D17)</f>
        <v>0.68808146566152528</v>
      </c>
      <c r="S17" s="3">
        <f>AVERAGEIFS('New data'!S:S,'New data'!$B:$B,'Summary new'!$B17,'New data'!$C:$C,'Summary new'!$C17,'New data'!$D:$D,'Summary new'!$D17)</f>
        <v>0.70903909951448396</v>
      </c>
      <c r="T17" s="3">
        <f>AVERAGEIFS('New data'!T:T,'New data'!$B:$B,'Summary new'!$B17,'New data'!$C:$C,'Summary new'!$C17,'New data'!$D:$D,'Summary new'!$D17)</f>
        <v>0.72056327760219518</v>
      </c>
      <c r="U17" s="1">
        <f>AVERAGEIFS('New data'!U:U,'New data'!$B:$B,'Summary new'!$B17,'New data'!$C:$C,'Summary new'!$C17,'New data'!$D:$D,'Summary new'!$D17)</f>
        <v>20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40.912305232137307</v>
      </c>
      <c r="AB17" s="1">
        <f>AVERAGEIFS('New data'!AB:AB,'New data'!$B:$B,'Summary new'!$B17,'New data'!$C:$C,'Summary new'!$C17,'New data'!$D:$D,'Summary new'!$D17)</f>
        <v>157.17507405579073</v>
      </c>
      <c r="AC17" s="1">
        <f>AVERAGEIFS('New data'!AC:AC,'New data'!$B:$B,'Summary new'!$B17,'New data'!$C:$C,'Summary new'!$C17,'New data'!$D:$D,'Summary new'!$D17)</f>
        <v>36.735321521758991</v>
      </c>
      <c r="AD17" s="1">
        <f>AVERAGEIFS('New data'!AD:AD,'New data'!$B:$B,'Summary new'!$B17,'New data'!$C:$C,'Summary new'!$C17,'New data'!$D:$D,'Summary new'!$D17)</f>
        <v>77.761679649352971</v>
      </c>
      <c r="AE17" s="1">
        <f>AVERAGEIFS('New data'!AE:AE,'New data'!$B:$B,'Summary new'!$B17,'New data'!$C:$C,'Summary new'!$C17,'New data'!$D:$D,'Summary new'!$D17)</f>
        <v>9.370099339168501</v>
      </c>
      <c r="AF17" s="1">
        <f>AVERAGEIFS('New data'!AF:AF,'New data'!$B:$B,'Summary new'!$B17,'New data'!$C:$C,'Summary new'!$C17,'New data'!$D:$D,'Summary new'!$D17)</f>
        <v>9.732497702352692</v>
      </c>
      <c r="AG17" s="1">
        <f>AVERAGEIFS('New data'!AG:AG,'New data'!$B:$B,'Summary new'!$B17,'New data'!$C:$C,'Summary new'!$C17,'New data'!$D:$D,'Summary new'!$D17)</f>
        <v>1.1639027595519975</v>
      </c>
      <c r="AH17" s="1">
        <f>AVERAGEIFS('New data'!AH:AH,'New data'!$B:$B,'Summary new'!$B17,'New data'!$C:$C,'Summary new'!$C17,'New data'!$D:$D,'Summary new'!$D17)</f>
        <v>2.2690155208110765</v>
      </c>
      <c r="AI17" s="1">
        <f>AVERAGEIFS('New data'!AI:AI,'New data'!$B:$B,'Summary new'!$B17,'New data'!$C:$C,'Summary new'!$C17,'New data'!$D:$D,'Summary new'!$D17)</f>
        <v>0.13116278267048315</v>
      </c>
      <c r="AJ17" s="1">
        <f>AVERAGEIFS('New data'!AJ:AJ,'New data'!$B:$B,'Summary new'!$B17,'New data'!$C:$C,'Summary new'!$C17,'New data'!$D:$D,'Summary new'!$D17)</f>
        <v>0.60950817331197227</v>
      </c>
      <c r="AK17" s="1">
        <f>AVERAGEIFS('New data'!AK:AK,'New data'!$B:$B,'Summary new'!$B17,'New data'!$C:$C,'Summary new'!$C17,'New data'!$D:$D,'Summary new'!$D17)</f>
        <v>-0.33511248803613736</v>
      </c>
      <c r="AL17" s="1">
        <f>AVERAGEIFS('New data'!AL:AL,'New data'!$B:$B,'Summary new'!$B17,'New data'!$C:$C,'Summary new'!$C17,'New data'!$D:$D,'Summary new'!$D17)</f>
        <v>-0.32660751209001182</v>
      </c>
      <c r="AM17" s="1">
        <f>AVERAGEIFS('New data'!AM:AM,'New data'!$B:$B,'Summary new'!$B17,'New data'!$C:$C,'Summary new'!$C17,'New data'!$D:$D,'Summary new'!$D17)</f>
        <v>6.6025103877863405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358</v>
      </c>
      <c r="F18" s="1">
        <f>AVERAGEIFS('New data'!F:F,'New data'!$B:$B,'Summary new'!$B18,'New data'!$C:$C,'Summary new'!$C18,'New data'!$D:$D,'Summary new'!$D18)</f>
        <v>66.902272582054096</v>
      </c>
      <c r="G18" s="1">
        <f>AVERAGEIFS('New data'!G:G,'New data'!$B:$B,'Summary new'!$B18,'New data'!$C:$C,'Summary new'!$C18,'New data'!$D:$D,'Summary new'!$D18)</f>
        <v>131.92798042297346</v>
      </c>
      <c r="H18" s="1">
        <f>AVERAGEIFS('New data'!H:H,'New data'!$B:$B,'Summary new'!$B18,'New data'!$C:$C,'Summary new'!$C18,'New data'!$D:$D,'Summary new'!$D18)</f>
        <v>76.139475345611473</v>
      </c>
      <c r="I18" s="1">
        <f>AVERAGEIFS('New data'!I:I,'New data'!$B:$B,'Summary new'!$B18,'New data'!$C:$C,'Summary new'!$C18,'New data'!$D:$D,'Summary new'!$D18)</f>
        <v>49.788874387741053</v>
      </c>
      <c r="J18" s="1">
        <f>AVERAGEIFS('New data'!J:J,'New data'!$B:$B,'Summary new'!$B18,'New data'!$C:$C,'Summary new'!$C18,'New data'!$D:$D,'Summary new'!$D18)</f>
        <v>67.535906791686898</v>
      </c>
      <c r="K18" s="1">
        <f>AVERAGEIFS('New data'!K:K,'New data'!$B:$B,'Summary new'!$B18,'New data'!$C:$C,'Summary new'!$C18,'New data'!$D:$D,'Summary new'!$D18)</f>
        <v>44.718250334262791</v>
      </c>
      <c r="L18" s="1">
        <f>AVERAGEIFS('New data'!L:L,'New data'!$B:$B,'Summary new'!$B18,'New data'!$C:$C,'Summary new'!$C18,'New data'!$D:$D,'Summary new'!$D18)</f>
        <v>100.73212933540317</v>
      </c>
      <c r="M18" s="1">
        <f>AVERAGEIFS('New data'!M:M,'New data'!$B:$B,'Summary new'!$B18,'New data'!$C:$C,'Summary new'!$C18,'New data'!$D:$D,'Summary new'!$D18)</f>
        <v>64.55495369434351</v>
      </c>
      <c r="N18" s="3">
        <f>AVERAGEIFS('New data'!N:N,'New data'!$B:$B,'Summary new'!$B18,'New data'!$C:$C,'Summary new'!$C18,'New data'!$D:$D,'Summary new'!$D18)</f>
        <v>0.76212499663233713</v>
      </c>
      <c r="O18" s="3">
        <f>AVERAGEIFS('New data'!O:O,'New data'!$B:$B,'Summary new'!$B18,'New data'!$C:$C,'Summary new'!$C18,'New data'!$D:$D,'Summary new'!$D18)</f>
        <v>0.35632896982133339</v>
      </c>
      <c r="P18" s="3">
        <f>AVERAGEIFS('New data'!P:P,'New data'!$B:$B,'Summary new'!$B18,'New data'!$C:$C,'Summary new'!$C18,'New data'!$D:$D,'Summary new'!$D18)</f>
        <v>0.39658164884895053</v>
      </c>
      <c r="Q18" s="3">
        <f>AVERAGEIFS('New data'!Q:Q,'New data'!$B:$B,'Summary new'!$B18,'New data'!$C:$C,'Summary new'!$C18,'New data'!$D:$D,'Summary new'!$D18)</f>
        <v>0.47567225860896395</v>
      </c>
      <c r="R18" s="3">
        <f>AVERAGEIFS('New data'!R:R,'New data'!$B:$B,'Summary new'!$B18,'New data'!$C:$C,'Summary new'!$C18,'New data'!$D:$D,'Summary new'!$D18)</f>
        <v>0.54557084478437867</v>
      </c>
      <c r="S18" s="3">
        <f>AVERAGEIFS('New data'!S:S,'New data'!$B:$B,'Summary new'!$B18,'New data'!$C:$C,'Summary new'!$C18,'New data'!$D:$D,'Summary new'!$D18)</f>
        <v>0.62175115011632398</v>
      </c>
      <c r="T18" s="3">
        <f>AVERAGEIFS('New data'!T:T,'New data'!$B:$B,'Summary new'!$B18,'New data'!$C:$C,'Summary new'!$C18,'New data'!$D:$D,'Summary new'!$D18)</f>
        <v>0.6555302198976275</v>
      </c>
      <c r="U18" s="1">
        <f>AVERAGEIFS('New data'!U:U,'New data'!$B:$B,'Summary new'!$B18,'New data'!$C:$C,'Summary new'!$C18,'New data'!$D:$D,'Summary new'!$D18)</f>
        <v>23.75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1571.3974195718763</v>
      </c>
      <c r="AB18" s="1">
        <f>AVERAGEIFS('New data'!AB:AB,'New data'!$B:$B,'Summary new'!$B18,'New data'!$C:$C,'Summary new'!$C18,'New data'!$D:$D,'Summary new'!$D18)</f>
        <v>163.20640831440681</v>
      </c>
      <c r="AC18" s="1">
        <f>AVERAGEIFS('New data'!AC:AC,'New data'!$B:$B,'Summary new'!$B18,'New data'!$C:$C,'Summary new'!$C18,'New data'!$D:$D,'Summary new'!$D18)</f>
        <v>61.81978416442864</v>
      </c>
      <c r="AD18" s="1">
        <f>AVERAGEIFS('New data'!AD:AD,'New data'!$B:$B,'Summary new'!$B18,'New data'!$C:$C,'Summary new'!$C18,'New data'!$D:$D,'Summary new'!$D18)</f>
        <v>77.761679649352971</v>
      </c>
      <c r="AE18" s="1">
        <f>AVERAGEIFS('New data'!AE:AE,'New data'!$B:$B,'Summary new'!$B18,'New data'!$C:$C,'Summary new'!$C18,'New data'!$D:$D,'Summary new'!$D18)</f>
        <v>6.8870181222446103</v>
      </c>
      <c r="AF18" s="1">
        <f>AVERAGEIFS('New data'!AF:AF,'New data'!$B:$B,'Summary new'!$B18,'New data'!$C:$C,'Summary new'!$C18,'New data'!$D:$D,'Summary new'!$D18)</f>
        <v>9.8792279390618063</v>
      </c>
      <c r="AG18" s="1">
        <f>AVERAGEIFS('New data'!AG:AG,'New data'!$B:$B,'Summary new'!$B18,'New data'!$C:$C,'Summary new'!$C18,'New data'!$D:$D,'Summary new'!$D18)</f>
        <v>2.1453588455915389</v>
      </c>
      <c r="AH18" s="1">
        <f>AVERAGEIFS('New data'!AH:AH,'New data'!$B:$B,'Summary new'!$B18,'New data'!$C:$C,'Summary new'!$C18,'New data'!$D:$D,'Summary new'!$D18)</f>
        <v>2.2690155208110765</v>
      </c>
      <c r="AI18" s="1">
        <f>AVERAGEIFS('New data'!AI:AI,'New data'!$B:$B,'Summary new'!$B18,'New data'!$C:$C,'Summary new'!$C18,'New data'!$D:$D,'Summary new'!$D18)</f>
        <v>1.2514970865425079E-2</v>
      </c>
      <c r="AJ18" s="1">
        <f>AVERAGEIFS('New data'!AJ:AJ,'New data'!$B:$B,'Summary new'!$B18,'New data'!$C:$C,'Summary new'!$C18,'New data'!$D:$D,'Summary new'!$D18)</f>
        <v>0.39973225917668076</v>
      </c>
      <c r="AK18" s="1">
        <f>AVERAGEIFS('New data'!AK:AK,'New data'!$B:$B,'Summary new'!$B18,'New data'!$C:$C,'Summary new'!$C18,'New data'!$D:$D,'Summary new'!$D18)</f>
        <v>0.37689868129096382</v>
      </c>
      <c r="AL18" s="1">
        <f>AVERAGEIFS('New data'!AL:AL,'New data'!$B:$B,'Summary new'!$B18,'New data'!$C:$C,'Summary new'!$C18,'New data'!$D:$D,'Summary new'!$D18)</f>
        <v>0.31190823399039502</v>
      </c>
      <c r="AM18" s="1">
        <f>AVERAGEIFS('New data'!AM:AM,'New data'!$B:$B,'Summary new'!$B18,'New data'!$C:$C,'Summary new'!$C18,'New data'!$D:$D,'Summary new'!$D18)</f>
        <v>0.43719455126258916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359</v>
      </c>
      <c r="F19" s="1">
        <f>AVERAGEIFS('New data'!F:F,'New data'!$B:$B,'Summary new'!$B19,'New data'!$C:$C,'Summary new'!$C19,'New data'!$D:$D,'Summary new'!$D19)</f>
        <v>117.51623344421353</v>
      </c>
      <c r="G19" s="1">
        <f>AVERAGEIFS('New data'!G:G,'New data'!$B:$B,'Summary new'!$B19,'New data'!$C:$C,'Summary new'!$C19,'New data'!$D:$D,'Summary new'!$D19)</f>
        <v>170.03770589828471</v>
      </c>
      <c r="H19" s="1">
        <f>AVERAGEIFS('New data'!H:H,'New data'!$B:$B,'Summary new'!$B19,'New data'!$C:$C,'Summary new'!$C19,'New data'!$D:$D,'Summary new'!$D19)</f>
        <v>127.51094770431484</v>
      </c>
      <c r="I19" s="1">
        <f>AVERAGEIFS('New data'!I:I,'New data'!$B:$B,'Summary new'!$B19,'New data'!$C:$C,'Summary new'!$C19,'New data'!$D:$D,'Summary new'!$D19)</f>
        <v>76.720125436782752</v>
      </c>
      <c r="J19" s="1">
        <f>AVERAGEIFS('New data'!J:J,'New data'!$B:$B,'Summary new'!$B19,'New data'!$C:$C,'Summary new'!$C19,'New data'!$D:$D,'Summary new'!$D19)</f>
        <v>117.95501518249495</v>
      </c>
      <c r="K19" s="1">
        <f>AVERAGEIFS('New data'!K:K,'New data'!$B:$B,'Summary new'!$B19,'New data'!$C:$C,'Summary new'!$C19,'New data'!$D:$D,'Summary new'!$D19)</f>
        <v>71.056126236915489</v>
      </c>
      <c r="L19" s="1">
        <f>AVERAGEIFS('New data'!L:L,'New data'!$B:$B,'Summary new'!$B19,'New data'!$C:$C,'Summary new'!$C19,'New data'!$D:$D,'Summary new'!$D19)</f>
        <v>113.53108286857578</v>
      </c>
      <c r="M19" s="1">
        <f>AVERAGEIFS('New data'!M:M,'New data'!$B:$B,'Summary new'!$B19,'New data'!$C:$C,'Summary new'!$C19,'New data'!$D:$D,'Summary new'!$D19)</f>
        <v>86.255635499954138</v>
      </c>
      <c r="N19" s="3">
        <f>AVERAGEIFS('New data'!N:N,'New data'!$B:$B,'Summary new'!$B19,'New data'!$C:$C,'Summary new'!$C19,'New data'!$D:$D,'Summary new'!$D19)</f>
        <v>0.75537500157952264</v>
      </c>
      <c r="O19" s="3">
        <f>AVERAGEIFS('New data'!O:O,'New data'!$B:$B,'Summary new'!$B19,'New data'!$C:$C,'Summary new'!$C19,'New data'!$D:$D,'Summary new'!$D19)</f>
        <v>0.46433196403086135</v>
      </c>
      <c r="P19" s="3">
        <f>AVERAGEIFS('New data'!P:P,'New data'!$B:$B,'Summary new'!$B19,'New data'!$C:$C,'Summary new'!$C19,'New data'!$D:$D,'Summary new'!$D19)</f>
        <v>0.50954622775316205</v>
      </c>
      <c r="Q19" s="3">
        <f>AVERAGEIFS('New data'!Q:Q,'New data'!$B:$B,'Summary new'!$B19,'New data'!$C:$C,'Summary new'!$C19,'New data'!$D:$D,'Summary new'!$D19)</f>
        <v>0.56267887969817598</v>
      </c>
      <c r="R19" s="3">
        <f>AVERAGEIFS('New data'!R:R,'New data'!$B:$B,'Summary new'!$B19,'New data'!$C:$C,'Summary new'!$C19,'New data'!$D:$D,'Summary new'!$D19)</f>
        <v>0.61953156813979116</v>
      </c>
      <c r="S19" s="3">
        <f>AVERAGEIFS('New data'!S:S,'New data'!$B:$B,'Summary new'!$B19,'New data'!$C:$C,'Summary new'!$C19,'New data'!$D:$D,'Summary new'!$D19)</f>
        <v>0.64689882472157434</v>
      </c>
      <c r="T19" s="3">
        <f>AVERAGEIFS('New data'!T:T,'New data'!$B:$B,'Summary new'!$B19,'New data'!$C:$C,'Summary new'!$C19,'New data'!$D:$D,'Summary new'!$D19)</f>
        <v>0.66166563704609804</v>
      </c>
      <c r="U19" s="1">
        <f>AVERAGEIFS('New data'!U:U,'New data'!$B:$B,'Summary new'!$B19,'New data'!$C:$C,'Summary new'!$C19,'New data'!$D:$D,'Summary new'!$D19)</f>
        <v>25.875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2278.7122551202774</v>
      </c>
      <c r="AB19" s="1">
        <f>AVERAGEIFS('New data'!AB:AB,'New data'!$B:$B,'Summary new'!$B19,'New data'!$C:$C,'Summary new'!$C19,'New data'!$D:$D,'Summary new'!$D19)</f>
        <v>161.34955402463669</v>
      </c>
      <c r="AC19" s="1">
        <f>AVERAGEIFS('New data'!AC:AC,'New data'!$B:$B,'Summary new'!$B19,'New data'!$C:$C,'Summary new'!$C19,'New data'!$D:$D,'Summary new'!$D19)</f>
        <v>57.496195793151827</v>
      </c>
      <c r="AD19" s="1">
        <f>AVERAGEIFS('New data'!AD:AD,'New data'!$B:$B,'Summary new'!$B19,'New data'!$C:$C,'Summary new'!$C19,'New data'!$D:$D,'Summary new'!$D19)</f>
        <v>77.761679649352971</v>
      </c>
      <c r="AE19" s="1">
        <f>AVERAGEIFS('New data'!AE:AE,'New data'!$B:$B,'Summary new'!$B19,'New data'!$C:$C,'Summary new'!$C19,'New data'!$D:$D,'Summary new'!$D19)</f>
        <v>7.3317440839018575</v>
      </c>
      <c r="AF19" s="1">
        <f>AVERAGEIFS('New data'!AF:AF,'New data'!$B:$B,'Summary new'!$B19,'New data'!$C:$C,'Summary new'!$C19,'New data'!$D:$D,'Summary new'!$D19)</f>
        <v>9.9293844432104237</v>
      </c>
      <c r="AG19" s="1">
        <f>AVERAGEIFS('New data'!AG:AG,'New data'!$B:$B,'Summary new'!$B19,'New data'!$C:$C,'Summary new'!$C19,'New data'!$D:$D,'Summary new'!$D19)</f>
        <v>2.0559561401605548</v>
      </c>
      <c r="AH19" s="1">
        <f>AVERAGEIFS('New data'!AH:AH,'New data'!$B:$B,'Summary new'!$B19,'New data'!$C:$C,'Summary new'!$C19,'New data'!$D:$D,'Summary new'!$D19)</f>
        <v>2.2690155208110765</v>
      </c>
      <c r="AI19" s="1">
        <f>AVERAGEIFS('New data'!AI:AI,'New data'!$B:$B,'Summary new'!$B19,'New data'!$C:$C,'Summary new'!$C19,'New data'!$D:$D,'Summary new'!$D19)</f>
        <v>7.7829212757358377E-3</v>
      </c>
      <c r="AJ19" s="1">
        <f>AVERAGEIFS('New data'!AJ:AJ,'New data'!$B:$B,'Summary new'!$B19,'New data'!$C:$C,'Summary new'!$C19,'New data'!$D:$D,'Summary new'!$D19)</f>
        <v>0.32201800864199309</v>
      </c>
      <c r="AK19" s="1">
        <f>AVERAGEIFS('New data'!AK:AK,'New data'!$B:$B,'Summary new'!$B19,'New data'!$C:$C,'Summary new'!$C19,'New data'!$D:$D,'Summary new'!$D19)</f>
        <v>3.238563560175052E-2</v>
      </c>
      <c r="AL19" s="1">
        <f>AVERAGEIFS('New data'!AL:AL,'New data'!$B:$B,'Summary new'!$B19,'New data'!$C:$C,'Summary new'!$C19,'New data'!$D:$D,'Summary new'!$D19)</f>
        <v>-1.7103071467609615E-2</v>
      </c>
      <c r="AM19" s="1">
        <f>AVERAGEIFS('New data'!AM:AM,'New data'!$B:$B,'Summary new'!$B19,'New data'!$C:$C,'Summary new'!$C19,'New data'!$D:$D,'Summary new'!$D19)</f>
        <v>0.93659344390413057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360</v>
      </c>
      <c r="F20" s="1">
        <f>AVERAGEIFS('New data'!F:F,'New data'!$B:$B,'Summary new'!$B20,'New data'!$C:$C,'Summary new'!$C20,'New data'!$D:$D,'Summary new'!$D20)</f>
        <v>288.19856238365151</v>
      </c>
      <c r="G20" s="1">
        <f>AVERAGEIFS('New data'!G:G,'New data'!$B:$B,'Summary new'!$B20,'New data'!$C:$C,'Summary new'!$C20,'New data'!$D:$D,'Summary new'!$D20)</f>
        <v>586.9204821535152</v>
      </c>
      <c r="H20" s="1">
        <f>AVERAGEIFS('New data'!H:H,'New data'!$B:$B,'Summary new'!$B20,'New data'!$C:$C,'Summary new'!$C20,'New data'!$D:$D,'Summary new'!$D20)</f>
        <v>301.93733787536598</v>
      </c>
      <c r="I20" s="1">
        <f>AVERAGEIFS('New data'!I:I,'New data'!$B:$B,'Summary new'!$B20,'New data'!$C:$C,'Summary new'!$C20,'New data'!$D:$D,'Summary new'!$D20)</f>
        <v>163.04937386512714</v>
      </c>
      <c r="J20" s="1">
        <f>AVERAGEIFS('New data'!J:J,'New data'!$B:$B,'Summary new'!$B20,'New data'!$C:$C,'Summary new'!$C20,'New data'!$D:$D,'Summary new'!$D20)</f>
        <v>292.42890858650179</v>
      </c>
      <c r="K20" s="1">
        <f>AVERAGEIFS('New data'!K:K,'New data'!$B:$B,'Summary new'!$B20,'New data'!$C:$C,'Summary new'!$C20,'New data'!$D:$D,'Summary new'!$D20)</f>
        <v>157.58549869060479</v>
      </c>
      <c r="L20" s="1">
        <f>AVERAGEIFS('New data'!L:L,'New data'!$B:$B,'Summary new'!$B20,'New data'!$C:$C,'Summary new'!$C20,'New data'!$D:$D,'Summary new'!$D20)</f>
        <v>116.13270592689491</v>
      </c>
      <c r="M20" s="1">
        <f>AVERAGEIFS('New data'!M:M,'New data'!$B:$B,'Summary new'!$B20,'New data'!$C:$C,'Summary new'!$C20,'New data'!$D:$D,'Summary new'!$D20)</f>
        <v>164.30287075042716</v>
      </c>
      <c r="N20" s="3">
        <f>AVERAGEIFS('New data'!N:N,'New data'!$B:$B,'Summary new'!$B20,'New data'!$C:$C,'Summary new'!$C20,'New data'!$D:$D,'Summary new'!$D20)</f>
        <v>0.72024999931454614</v>
      </c>
      <c r="O20" s="3">
        <f>AVERAGEIFS('New data'!O:O,'New data'!$B:$B,'Summary new'!$B20,'New data'!$C:$C,'Summary new'!$C20,'New data'!$D:$D,'Summary new'!$D20)</f>
        <v>0.55454112589359228</v>
      </c>
      <c r="P20" s="3">
        <f>AVERAGEIFS('New data'!P:P,'New data'!$B:$B,'Summary new'!$B20,'New data'!$C:$C,'Summary new'!$C20,'New data'!$D:$D,'Summary new'!$D20)</f>
        <v>0.59231452643871252</v>
      </c>
      <c r="Q20" s="3">
        <f>AVERAGEIFS('New data'!Q:Q,'New data'!$B:$B,'Summary new'!$B20,'New data'!$C:$C,'Summary new'!$C20,'New data'!$D:$D,'Summary new'!$D20)</f>
        <v>0.66396486796953391</v>
      </c>
      <c r="R20" s="3">
        <f>AVERAGEIFS('New data'!R:R,'New data'!$B:$B,'Summary new'!$B20,'New data'!$C:$C,'Summary new'!$C20,'New data'!$D:$D,'Summary new'!$D20)</f>
        <v>0.73023305460810606</v>
      </c>
      <c r="S20" s="3">
        <f>AVERAGEIFS('New data'!S:S,'New data'!$B:$B,'Summary new'!$B20,'New data'!$C:$C,'Summary new'!$C20,'New data'!$D:$D,'Summary new'!$D20)</f>
        <v>0.75430097058415368</v>
      </c>
      <c r="T20" s="3">
        <f>AVERAGEIFS('New data'!T:T,'New data'!$B:$B,'Summary new'!$B20,'New data'!$C:$C,'Summary new'!$C20,'New data'!$D:$D,'Summary new'!$D20)</f>
        <v>0.75664808228611879</v>
      </c>
      <c r="U20" s="1">
        <f>AVERAGEIFS('New data'!U:U,'New data'!$B:$B,'Summary new'!$B20,'New data'!$C:$C,'Summary new'!$C20,'New data'!$D:$D,'Summary new'!$D20)</f>
        <v>34.625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339.15404129028201</v>
      </c>
      <c r="AB20" s="1">
        <f>AVERAGEIFS('New data'!AB:AB,'New data'!$B:$B,'Summary new'!$B20,'New data'!$C:$C,'Summary new'!$C20,'New data'!$D:$D,'Summary new'!$D20)</f>
        <v>157.49665094166977</v>
      </c>
      <c r="AC20" s="1">
        <f>AVERAGEIFS('New data'!AC:AC,'New data'!$B:$B,'Summary new'!$B20,'New data'!$C:$C,'Summary new'!$C20,'New data'!$D:$D,'Summary new'!$D20)</f>
        <v>41.417423486709566</v>
      </c>
      <c r="AD20" s="1">
        <f>AVERAGEIFS('New data'!AD:AD,'New data'!$B:$B,'Summary new'!$B20,'New data'!$C:$C,'Summary new'!$C20,'New data'!$D:$D,'Summary new'!$D20)</f>
        <v>77.761679649352971</v>
      </c>
      <c r="AE20" s="1">
        <f>AVERAGEIFS('New data'!AE:AE,'New data'!$B:$B,'Summary new'!$B20,'New data'!$C:$C,'Summary new'!$C20,'New data'!$D:$D,'Summary new'!$D20)</f>
        <v>10.081405003089451</v>
      </c>
      <c r="AF20" s="1">
        <f>AVERAGEIFS('New data'!AF:AF,'New data'!$B:$B,'Summary new'!$B20,'New data'!$C:$C,'Summary new'!$C20,'New data'!$D:$D,'Summary new'!$D20)</f>
        <v>9.6444809958338684</v>
      </c>
      <c r="AG20" s="1">
        <f>AVERAGEIFS('New data'!AG:AG,'New data'!$B:$B,'Summary new'!$B20,'New data'!$C:$C,'Summary new'!$C20,'New data'!$D:$D,'Summary new'!$D20)</f>
        <v>1.6461038589477488</v>
      </c>
      <c r="AH20" s="1">
        <f>AVERAGEIFS('New data'!AH:AH,'New data'!$B:$B,'Summary new'!$B20,'New data'!$C:$C,'Summary new'!$C20,'New data'!$D:$D,'Summary new'!$D20)</f>
        <v>2.2690155208110765</v>
      </c>
      <c r="AI20" s="1">
        <f>AVERAGEIFS('New data'!AI:AI,'New data'!$B:$B,'Summary new'!$B20,'New data'!$C:$C,'Summary new'!$C20,'New data'!$D:$D,'Summary new'!$D20)</f>
        <v>1.0971577617674928E-2</v>
      </c>
      <c r="AJ20" s="1">
        <f>AVERAGEIFS('New data'!AJ:AJ,'New data'!$B:$B,'Summary new'!$B20,'New data'!$C:$C,'Summary new'!$C20,'New data'!$D:$D,'Summary new'!$D20)</f>
        <v>0.29687883983368352</v>
      </c>
      <c r="AK20" s="1">
        <f>AVERAGEIFS('New data'!AK:AK,'New data'!$B:$B,'Summary new'!$B20,'New data'!$C:$C,'Summary new'!$C20,'New data'!$D:$D,'Summary new'!$D20)</f>
        <v>-0.31098732275722185</v>
      </c>
      <c r="AL20" s="1">
        <f>AVERAGEIFS('New data'!AL:AL,'New data'!$B:$B,'Summary new'!$B20,'New data'!$C:$C,'Summary new'!$C20,'New data'!$D:$D,'Summary new'!$D20)</f>
        <v>-0.31403642656892566</v>
      </c>
      <c r="AM20" s="1">
        <f>AVERAGEIFS('New data'!AM:AM,'New data'!$B:$B,'Summary new'!$B20,'New data'!$C:$C,'Summary new'!$C20,'New data'!$D:$D,'Summary new'!$D20)</f>
        <v>3.9808223763652966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361</v>
      </c>
      <c r="F21" s="1">
        <f>AVERAGEIFS('New data'!F:F,'New data'!$B:$B,'Summary new'!$B21,'New data'!$C:$C,'Summary new'!$C21,'New data'!$D:$D,'Summary new'!$D21)</f>
        <v>197.55355954170201</v>
      </c>
      <c r="G21" s="1">
        <f>AVERAGEIFS('New data'!G:G,'New data'!$B:$B,'Summary new'!$B21,'New data'!$C:$C,'Summary new'!$C21,'New data'!$D:$D,'Summary new'!$D21)</f>
        <v>129.38031601905786</v>
      </c>
      <c r="H21" s="1">
        <f>AVERAGEIFS('New data'!H:H,'New data'!$B:$B,'Summary new'!$B21,'New data'!$C:$C,'Summary new'!$C21,'New data'!$D:$D,'Summary new'!$D21)</f>
        <v>206.35415601730315</v>
      </c>
      <c r="I21" s="1">
        <f>AVERAGEIFS('New data'!I:I,'New data'!$B:$B,'Summary new'!$B21,'New data'!$C:$C,'Summary new'!$C21,'New data'!$D:$D,'Summary new'!$D21)</f>
        <v>115.3491256237028</v>
      </c>
      <c r="J21" s="1">
        <f>AVERAGEIFS('New data'!J:J,'New data'!$B:$B,'Summary new'!$B21,'New data'!$C:$C,'Summary new'!$C21,'New data'!$D:$D,'Summary new'!$D21)</f>
        <v>197.87780642509421</v>
      </c>
      <c r="K21" s="1">
        <f>AVERAGEIFS('New data'!K:K,'New data'!$B:$B,'Summary new'!$B21,'New data'!$C:$C,'Summary new'!$C21,'New data'!$D:$D,'Summary new'!$D21)</f>
        <v>110.55062508583035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66.567700207233372</v>
      </c>
      <c r="N21" s="3">
        <f>AVERAGEIFS('New data'!N:N,'New data'!$B:$B,'Summary new'!$B21,'New data'!$C:$C,'Summary new'!$C21,'New data'!$D:$D,'Summary new'!$D21)</f>
        <v>0.68349999561905816</v>
      </c>
      <c r="O21" s="3">
        <f>AVERAGEIFS('New data'!O:O,'New data'!$B:$B,'Summary new'!$B21,'New data'!$C:$C,'Summary new'!$C21,'New data'!$D:$D,'Summary new'!$D21)</f>
        <v>0.63193883001804307</v>
      </c>
      <c r="P21" s="3">
        <f>AVERAGEIFS('New data'!P:P,'New data'!$B:$B,'Summary new'!$B21,'New data'!$C:$C,'Summary new'!$C21,'New data'!$D:$D,'Summary new'!$D21)</f>
        <v>0.70126806199550584</v>
      </c>
      <c r="Q21" s="3">
        <f>AVERAGEIFS('New data'!Q:Q,'New data'!$B:$B,'Summary new'!$B21,'New data'!$C:$C,'Summary new'!$C21,'New data'!$D:$D,'Summary new'!$D21)</f>
        <v>0.67873744256910273</v>
      </c>
      <c r="R21" s="3">
        <f>AVERAGEIFS('New data'!R:R,'New data'!$B:$B,'Summary new'!$B21,'New data'!$C:$C,'Summary new'!$C21,'New data'!$D:$D,'Summary new'!$D21)</f>
        <v>0.71248123049735979</v>
      </c>
      <c r="S21" s="3">
        <f>AVERAGEIFS('New data'!S:S,'New data'!$B:$B,'Summary new'!$B21,'New data'!$C:$C,'Summary new'!$C21,'New data'!$D:$D,'Summary new'!$D21)</f>
        <v>0.71029184013605073</v>
      </c>
      <c r="T21" s="3">
        <f>AVERAGEIFS('New data'!T:T,'New data'!$B:$B,'Summary new'!$B21,'New data'!$C:$C,'Summary new'!$C21,'New data'!$D:$D,'Summary new'!$D21)</f>
        <v>0.71731859445571844</v>
      </c>
      <c r="U21" s="1">
        <f>AVERAGEIFS('New data'!U:U,'New data'!$B:$B,'Summary new'!$B21,'New data'!$C:$C,'Summary new'!$C21,'New data'!$D:$D,'Summary new'!$D21)</f>
        <v>31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1887.2563472986217</v>
      </c>
      <c r="AB21" s="1">
        <f>AVERAGEIFS('New data'!AB:AB,'New data'!$B:$B,'Summary new'!$B21,'New data'!$C:$C,'Summary new'!$C21,'New data'!$D:$D,'Summary new'!$D21)</f>
        <v>158.02689478546367</v>
      </c>
      <c r="AC21" s="1">
        <f>AVERAGEIFS('New data'!AC:AC,'New data'!$B:$B,'Summary new'!$B21,'New data'!$C:$C,'Summary new'!$C21,'New data'!$D:$D,'Summary new'!$D21)</f>
        <v>50.261660099029477</v>
      </c>
      <c r="AD21" s="1">
        <f>AVERAGEIFS('New data'!AD:AD,'New data'!$B:$B,'Summary new'!$B21,'New data'!$C:$C,'Summary new'!$C21,'New data'!$D:$D,'Summary new'!$D21)</f>
        <v>77.761679649352971</v>
      </c>
      <c r="AE21" s="1">
        <f>AVERAGEIFS('New data'!AE:AE,'New data'!$B:$B,'Summary new'!$B21,'New data'!$C:$C,'Summary new'!$C21,'New data'!$D:$D,'Summary new'!$D21)</f>
        <v>6.7662490655202321</v>
      </c>
      <c r="AF21" s="1">
        <f>AVERAGEIFS('New data'!AF:AF,'New data'!$B:$B,'Summary new'!$B21,'New data'!$C:$C,'Summary new'!$C21,'New data'!$D:$D,'Summary new'!$D21)</f>
        <v>9.7147826079744739</v>
      </c>
      <c r="AG21" s="1">
        <f>AVERAGEIFS('New data'!AG:AG,'New data'!$B:$B,'Summary new'!$B21,'New data'!$C:$C,'Summary new'!$C21,'New data'!$D:$D,'Summary new'!$D21)</f>
        <v>1.8002801686525289</v>
      </c>
      <c r="AH21" s="1">
        <f>AVERAGEIFS('New data'!AH:AH,'New data'!$B:$B,'Summary new'!$B21,'New data'!$C:$C,'Summary new'!$C21,'New data'!$D:$D,'Summary new'!$D21)</f>
        <v>2.2690155208110765</v>
      </c>
      <c r="AI21" s="1">
        <f>AVERAGEIFS('New data'!AI:AI,'New data'!$B:$B,'Summary new'!$B21,'New data'!$C:$C,'Summary new'!$C21,'New data'!$D:$D,'Summary new'!$D21)</f>
        <v>1.2883122809861782E-2</v>
      </c>
      <c r="AJ21" s="1">
        <f>AVERAGEIFS('New data'!AJ:AJ,'New data'!$B:$B,'Summary new'!$B21,'New data'!$C:$C,'Summary new'!$C21,'New data'!$D:$D,'Summary new'!$D21)</f>
        <v>0.50290882396819026</v>
      </c>
      <c r="AK21" s="1">
        <f>AVERAGEIFS('New data'!AK:AK,'New data'!$B:$B,'Summary new'!$B21,'New data'!$C:$C,'Summary new'!$C21,'New data'!$D:$D,'Summary new'!$D21)</f>
        <v>-0.33403538685186113</v>
      </c>
      <c r="AL21" s="1">
        <f>AVERAGEIFS('New data'!AL:AL,'New data'!$B:$B,'Summary new'!$B21,'New data'!$C:$C,'Summary new'!$C21,'New data'!$D:$D,'Summary new'!$D21)</f>
        <v>-0.32157957096319512</v>
      </c>
      <c r="AM21" s="1">
        <f>AVERAGEIFS('New data'!AM:AM,'New data'!$B:$B,'Summary new'!$B21,'New data'!$C:$C,'Summary new'!$C21,'New data'!$D:$D,'Summary new'!$D21)</f>
        <v>3.847275385076752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362</v>
      </c>
      <c r="F22" s="1">
        <f>AVERAGEIFS('New data'!F:F,'New data'!$B:$B,'Summary new'!$B22,'New data'!$C:$C,'Summary new'!$C22,'New data'!$D:$D,'Summary new'!$D22)</f>
        <v>98.320871114730721</v>
      </c>
      <c r="G22" s="1">
        <f>AVERAGEIFS('New data'!G:G,'New data'!$B:$B,'Summary new'!$B22,'New data'!$C:$C,'Summary new'!$C22,'New data'!$D:$D,'Summary new'!$D22)</f>
        <v>111.24398350715617</v>
      </c>
      <c r="H22" s="1">
        <f>AVERAGEIFS('New data'!H:H,'New data'!$B:$B,'Summary new'!$B22,'New data'!$C:$C,'Summary new'!$C22,'New data'!$D:$D,'Summary new'!$D22)</f>
        <v>111.07513999938936</v>
      </c>
      <c r="I22" s="1">
        <f>AVERAGEIFS('New data'!I:I,'New data'!$B:$B,'Summary new'!$B22,'New data'!$C:$C,'Summary new'!$C22,'New data'!$D:$D,'Summary new'!$D22)</f>
        <v>65.430124998092566</v>
      </c>
      <c r="J22" s="1">
        <f>AVERAGEIFS('New data'!J:J,'New data'!$B:$B,'Summary new'!$B22,'New data'!$C:$C,'Summary new'!$C22,'New data'!$D:$D,'Summary new'!$D22)</f>
        <v>100.30975580215443</v>
      </c>
      <c r="K22" s="1">
        <f>AVERAGEIFS('New data'!K:K,'New data'!$B:$B,'Summary new'!$B22,'New data'!$C:$C,'Summary new'!$C22,'New data'!$D:$D,'Summary new'!$D22)</f>
        <v>59.195124268531714</v>
      </c>
      <c r="L22" s="1">
        <f>AVERAGEIFS('New data'!L:L,'New data'!$B:$B,'Summary new'!$B22,'New data'!$C:$C,'Summary new'!$C22,'New data'!$D:$D,'Summary new'!$D22)</f>
        <v>67.622040884835357</v>
      </c>
      <c r="M22" s="1">
        <f>AVERAGEIFS('New data'!M:M,'New data'!$B:$B,'Summary new'!$B22,'New data'!$C:$C,'Summary new'!$C22,'New data'!$D:$D,'Summary new'!$D22)</f>
        <v>39.126270174980114</v>
      </c>
      <c r="N22" s="3">
        <f>AVERAGEIFS('New data'!N:N,'New data'!$B:$B,'Summary new'!$B22,'New data'!$C:$C,'Summary new'!$C22,'New data'!$D:$D,'Summary new'!$D22)</f>
        <v>0.61399999447166898</v>
      </c>
      <c r="O22" s="3">
        <f>AVERAGEIFS('New data'!O:O,'New data'!$B:$B,'Summary new'!$B22,'New data'!$C:$C,'Summary new'!$C22,'New data'!$D:$D,'Summary new'!$D22)</f>
        <v>0.43896355107426588</v>
      </c>
      <c r="P22" s="3">
        <f>AVERAGEIFS('New data'!P:P,'New data'!$B:$B,'Summary new'!$B22,'New data'!$C:$C,'Summary new'!$C22,'New data'!$D:$D,'Summary new'!$D22)</f>
        <v>0.56549839675426439</v>
      </c>
      <c r="Q22" s="3">
        <f>AVERAGEIFS('New data'!Q:Q,'New data'!$B:$B,'Summary new'!$B22,'New data'!$C:$C,'Summary new'!$C22,'New data'!$D:$D,'Summary new'!$D22)</f>
        <v>0.57755376573999906</v>
      </c>
      <c r="R22" s="3">
        <f>AVERAGEIFS('New data'!R:R,'New data'!$B:$B,'Summary new'!$B22,'New data'!$C:$C,'Summary new'!$C22,'New data'!$D:$D,'Summary new'!$D22)</f>
        <v>0.61852938681840841</v>
      </c>
      <c r="S22" s="3">
        <f>AVERAGEIFS('New data'!S:S,'New data'!$B:$B,'Summary new'!$B22,'New data'!$C:$C,'Summary new'!$C22,'New data'!$D:$D,'Summary new'!$D22)</f>
        <v>0.65266318991780226</v>
      </c>
      <c r="T22" s="3">
        <f>AVERAGEIFS('New data'!T:T,'New data'!$B:$B,'Summary new'!$B22,'New data'!$C:$C,'Summary new'!$C22,'New data'!$D:$D,'Summary new'!$D22)</f>
        <v>0.66833497956395127</v>
      </c>
      <c r="U22" s="1">
        <f>AVERAGEIFS('New data'!U:U,'New data'!$B:$B,'Summary new'!$B22,'New data'!$C:$C,'Summary new'!$C22,'New data'!$D:$D,'Summary new'!$D22)</f>
        <v>27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1984.2555003166199</v>
      </c>
      <c r="AB22" s="1">
        <f>AVERAGEIFS('New data'!AB:AB,'New data'!$B:$B,'Summary new'!$B22,'New data'!$C:$C,'Summary new'!$C22,'New data'!$D:$D,'Summary new'!$D22)</f>
        <v>168.77581485360849</v>
      </c>
      <c r="AC22" s="1">
        <f>AVERAGEIFS('New data'!AC:AC,'New data'!$B:$B,'Summary new'!$B22,'New data'!$C:$C,'Summary new'!$C22,'New data'!$D:$D,'Summary new'!$D22)</f>
        <v>58.321105957031193</v>
      </c>
      <c r="AD22" s="1">
        <f>AVERAGEIFS('New data'!AD:AD,'New data'!$B:$B,'Summary new'!$B22,'New data'!$C:$C,'Summary new'!$C22,'New data'!$D:$D,'Summary new'!$D22)</f>
        <v>77.761679649352971</v>
      </c>
      <c r="AE22" s="1">
        <f>AVERAGEIFS('New data'!AE:AE,'New data'!$B:$B,'Summary new'!$B22,'New data'!$C:$C,'Summary new'!$C22,'New data'!$D:$D,'Summary new'!$D22)</f>
        <v>7.7906469444278486</v>
      </c>
      <c r="AF22" s="1">
        <f>AVERAGEIFS('New data'!AF:AF,'New data'!$B:$B,'Summary new'!$B22,'New data'!$C:$C,'Summary new'!$C22,'New data'!$D:$D,'Summary new'!$D22)</f>
        <v>10.029454656876617</v>
      </c>
      <c r="AG22" s="1">
        <f>AVERAGEIFS('New data'!AG:AG,'New data'!$B:$B,'Summary new'!$B22,'New data'!$C:$C,'Summary new'!$C22,'New data'!$D:$D,'Summary new'!$D22)</f>
        <v>2.0266857892274803</v>
      </c>
      <c r="AH22" s="1">
        <f>AVERAGEIFS('New data'!AH:AH,'New data'!$B:$B,'Summary new'!$B22,'New data'!$C:$C,'Summary new'!$C22,'New data'!$D:$D,'Summary new'!$D22)</f>
        <v>2.2690155208110765</v>
      </c>
      <c r="AI22" s="1">
        <f>AVERAGEIFS('New data'!AI:AI,'New data'!$B:$B,'Summary new'!$B22,'New data'!$C:$C,'Summary new'!$C22,'New data'!$D:$D,'Summary new'!$D22)</f>
        <v>7.0226157955059793E-2</v>
      </c>
      <c r="AJ22" s="1">
        <f>AVERAGEIFS('New data'!AJ:AJ,'New data'!$B:$B,'Summary new'!$B22,'New data'!$C:$C,'Summary new'!$C22,'New data'!$D:$D,'Summary new'!$D22)</f>
        <v>0.2252922357595272</v>
      </c>
      <c r="AK22" s="1">
        <f>AVERAGEIFS('New data'!AK:AK,'New data'!$B:$B,'Summary new'!$B22,'New data'!$C:$C,'Summary new'!$C22,'New data'!$D:$D,'Summary new'!$D22)</f>
        <v>-1.6193556061739049E-2</v>
      </c>
      <c r="AL22" s="1">
        <f>AVERAGEIFS('New data'!AL:AL,'New data'!$B:$B,'Summary new'!$B22,'New data'!$C:$C,'Summary new'!$C22,'New data'!$D:$D,'Summary new'!$D22)</f>
        <v>-2.9392105365449703E-2</v>
      </c>
      <c r="AM22" s="1">
        <f>AVERAGEIFS('New data'!AM:AM,'New data'!$B:$B,'Summary new'!$B22,'New data'!$C:$C,'Summary new'!$C22,'New data'!$D:$D,'Summary new'!$D22)</f>
        <v>1.4403524058673762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363</v>
      </c>
      <c r="F23" s="1">
        <f>AVERAGEIFS('New data'!F:F,'New data'!$B:$B,'Summary new'!$B23,'New data'!$C:$C,'Summary new'!$C23,'New data'!$D:$D,'Summary new'!$D23)</f>
        <v>93.883877038955518</v>
      </c>
      <c r="G23" s="1">
        <f>AVERAGEIFS('New data'!G:G,'New data'!$B:$B,'Summary new'!$B23,'New data'!$C:$C,'Summary new'!$C23,'New data'!$D:$D,'Summary new'!$D23)</f>
        <v>139.38794994354225</v>
      </c>
      <c r="H23" s="1">
        <f>AVERAGEIFS('New data'!H:H,'New data'!$B:$B,'Summary new'!$B23,'New data'!$C:$C,'Summary new'!$C23,'New data'!$D:$D,'Summary new'!$D23)</f>
        <v>111.47044467926007</v>
      </c>
      <c r="I23" s="1">
        <f>AVERAGEIFS('New data'!I:I,'New data'!$B:$B,'Summary new'!$B23,'New data'!$C:$C,'Summary new'!$C23,'New data'!$D:$D,'Summary new'!$D23)</f>
        <v>65.245875835418559</v>
      </c>
      <c r="J23" s="1">
        <f>AVERAGEIFS('New data'!J:J,'New data'!$B:$B,'Summary new'!$B23,'New data'!$C:$C,'Summary new'!$C23,'New data'!$D:$D,'Summary new'!$D23)</f>
        <v>100.80052208900429</v>
      </c>
      <c r="K23" s="1">
        <f>AVERAGEIFS('New data'!K:K,'New data'!$B:$B,'Summary new'!$B23,'New data'!$C:$C,'Summary new'!$C23,'New data'!$D:$D,'Summary new'!$D23)</f>
        <v>59.043124556541372</v>
      </c>
      <c r="L23" s="1">
        <f>AVERAGEIFS('New data'!L:L,'New data'!$B:$B,'Summary new'!$B23,'New data'!$C:$C,'Summary new'!$C23,'New data'!$D:$D,'Summary new'!$D23)</f>
        <v>67.094317572457399</v>
      </c>
      <c r="M23" s="1">
        <f>AVERAGEIFS('New data'!M:M,'New data'!$B:$B,'Summary new'!$B23,'New data'!$C:$C,'Summary new'!$C23,'New data'!$D:$D,'Summary new'!$D23)</f>
        <v>32.849959731101961</v>
      </c>
      <c r="N23" s="3">
        <f>AVERAGEIFS('New data'!N:N,'New data'!$B:$B,'Summary new'!$B23,'New data'!$C:$C,'Summary new'!$C23,'New data'!$D:$D,'Summary new'!$D23)</f>
        <v>0.5892499983310695</v>
      </c>
      <c r="O23" s="3">
        <f>AVERAGEIFS('New data'!O:O,'New data'!$B:$B,'Summary new'!$B23,'New data'!$C:$C,'Summary new'!$C23,'New data'!$D:$D,'Summary new'!$D23)</f>
        <v>0.3946996328886595</v>
      </c>
      <c r="P23" s="3">
        <f>AVERAGEIFS('New data'!P:P,'New data'!$B:$B,'Summary new'!$B23,'New data'!$C:$C,'Summary new'!$C23,'New data'!$D:$D,'Summary new'!$D23)</f>
        <v>0.50891557894647088</v>
      </c>
      <c r="Q23" s="3">
        <f>AVERAGEIFS('New data'!Q:Q,'New data'!$B:$B,'Summary new'!$B23,'New data'!$C:$C,'Summary new'!$C23,'New data'!$D:$D,'Summary new'!$D23)</f>
        <v>0.57133694452997086</v>
      </c>
      <c r="R23" s="3">
        <f>AVERAGEIFS('New data'!R:R,'New data'!$B:$B,'Summary new'!$B23,'New data'!$C:$C,'Summary new'!$C23,'New data'!$D:$D,'Summary new'!$D23)</f>
        <v>0.61037127673625913</v>
      </c>
      <c r="S23" s="3">
        <f>AVERAGEIFS('New data'!S:S,'New data'!$B:$B,'Summary new'!$B23,'New data'!$C:$C,'Summary new'!$C23,'New data'!$D:$D,'Summary new'!$D23)</f>
        <v>0.6573155671358103</v>
      </c>
      <c r="T23" s="3">
        <f>AVERAGEIFS('New data'!T:T,'New data'!$B:$B,'Summary new'!$B23,'New data'!$C:$C,'Summary new'!$C23,'New data'!$D:$D,'Summary new'!$D23)</f>
        <v>0.68519821017980542</v>
      </c>
      <c r="U23" s="1">
        <f>AVERAGEIFS('New data'!U:U,'New data'!$B:$B,'Summary new'!$B23,'New data'!$C:$C,'Summary new'!$C23,'New data'!$D:$D,'Summary new'!$D23)</f>
        <v>32.125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2000.0973467826839</v>
      </c>
      <c r="AB23" s="1">
        <f>AVERAGEIFS('New data'!AB:AB,'New data'!$B:$B,'Summary new'!$B23,'New data'!$C:$C,'Summary new'!$C23,'New data'!$D:$D,'Summary new'!$D23)</f>
        <v>162.49953793734304</v>
      </c>
      <c r="AC23" s="1">
        <f>AVERAGEIFS('New data'!AC:AC,'New data'!$B:$B,'Summary new'!$B23,'New data'!$C:$C,'Summary new'!$C23,'New data'!$D:$D,'Summary new'!$D23)</f>
        <v>56.142305374145465</v>
      </c>
      <c r="AD23" s="1">
        <f>AVERAGEIFS('New data'!AD:AD,'New data'!$B:$B,'Summary new'!$B23,'New data'!$C:$C,'Summary new'!$C23,'New data'!$D:$D,'Summary new'!$D23)</f>
        <v>77.761679649352971</v>
      </c>
      <c r="AE23" s="1">
        <f>AVERAGEIFS('New data'!AE:AE,'New data'!$B:$B,'Summary new'!$B23,'New data'!$C:$C,'Summary new'!$C23,'New data'!$D:$D,'Summary new'!$D23)</f>
        <v>8.2852689921855802</v>
      </c>
      <c r="AF23" s="1">
        <f>AVERAGEIFS('New data'!AF:AF,'New data'!$B:$B,'Summary new'!$B23,'New data'!$C:$C,'Summary new'!$C23,'New data'!$D:$D,'Summary new'!$D23)</f>
        <v>9.7817058286163814</v>
      </c>
      <c r="AG23" s="1">
        <f>AVERAGEIFS('New data'!AG:AG,'New data'!$B:$B,'Summary new'!$B23,'New data'!$C:$C,'Summary new'!$C23,'New data'!$D:$D,'Summary new'!$D23)</f>
        <v>1.9841258972883162</v>
      </c>
      <c r="AH23" s="1">
        <f>AVERAGEIFS('New data'!AH:AH,'New data'!$B:$B,'Summary new'!$B23,'New data'!$C:$C,'Summary new'!$C23,'New data'!$D:$D,'Summary new'!$D23)</f>
        <v>2.2690155208110765</v>
      </c>
      <c r="AI23" s="1">
        <f>AVERAGEIFS('New data'!AI:AI,'New data'!$B:$B,'Summary new'!$B23,'New data'!$C:$C,'Summary new'!$C23,'New data'!$D:$D,'Summary new'!$D23)</f>
        <v>0.10670690711958852</v>
      </c>
      <c r="AJ23" s="1">
        <f>AVERAGEIFS('New data'!AJ:AJ,'New data'!$B:$B,'Summary new'!$B23,'New data'!$C:$C,'Summary new'!$C23,'New data'!$D:$D,'Summary new'!$D23)</f>
        <v>0.19239512156302896</v>
      </c>
      <c r="AK23" s="1">
        <f>AVERAGEIFS('New data'!AK:AK,'New data'!$B:$B,'Summary new'!$B23,'New data'!$C:$C,'Summary new'!$C23,'New data'!$D:$D,'Summary new'!$D23)</f>
        <v>-7.3412300169445541E-2</v>
      </c>
      <c r="AL23" s="1">
        <f>AVERAGEIFS('New data'!AL:AL,'New data'!$B:$B,'Summary new'!$B23,'New data'!$C:$C,'Summary new'!$C23,'New data'!$D:$D,'Summary new'!$D23)</f>
        <v>-7.715714140573908E-2</v>
      </c>
      <c r="AM23" s="1">
        <f>AVERAGEIFS('New data'!AM:AM,'New data'!$B:$B,'Summary new'!$B23,'New data'!$C:$C,'Summary new'!$C23,'New data'!$D:$D,'Summary new'!$D23)</f>
        <v>2.1203349753987055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364</v>
      </c>
      <c r="F24" s="1">
        <f>AVERAGEIFS('New data'!F:F,'New data'!$B:$B,'Summary new'!$B24,'New data'!$C:$C,'Summary new'!$C24,'New data'!$D:$D,'Summary new'!$D24)</f>
        <v>194.11214447021453</v>
      </c>
      <c r="G24" s="1">
        <f>AVERAGEIFS('New data'!G:G,'New data'!$B:$B,'Summary new'!$B24,'New data'!$C:$C,'Summary new'!$C24,'New data'!$D:$D,'Summary new'!$D24)</f>
        <v>554.51310167798465</v>
      </c>
      <c r="H24" s="1">
        <f>AVERAGEIFS('New data'!H:H,'New data'!$B:$B,'Summary new'!$B24,'New data'!$C:$C,'Summary new'!$C24,'New data'!$D:$D,'Summary new'!$D24)</f>
        <v>231.20133304595933</v>
      </c>
      <c r="I24" s="1">
        <f>AVERAGEIFS('New data'!I:I,'New data'!$B:$B,'Summary new'!$B24,'New data'!$C:$C,'Summary new'!$C24,'New data'!$D:$D,'Summary new'!$D24)</f>
        <v>125.19424772262546</v>
      </c>
      <c r="J24" s="1">
        <f>AVERAGEIFS('New data'!J:J,'New data'!$B:$B,'Summary new'!$B24,'New data'!$C:$C,'Summary new'!$C24,'New data'!$D:$D,'Summary new'!$D24)</f>
        <v>222.40868830680813</v>
      </c>
      <c r="K24" s="1">
        <f>AVERAGEIFS('New data'!K:K,'New data'!$B:$B,'Summary new'!$B24,'New data'!$C:$C,'Summary new'!$C24,'New data'!$D:$D,'Summary new'!$D24)</f>
        <v>120.23924779891931</v>
      </c>
      <c r="L24" s="1">
        <f>AVERAGEIFS('New data'!L:L,'New data'!$B:$B,'Summary new'!$B24,'New data'!$C:$C,'Summary new'!$C24,'New data'!$D:$D,'Summary new'!$D24)</f>
        <v>68.08786882672976</v>
      </c>
      <c r="M24" s="1">
        <f>AVERAGEIFS('New data'!M:M,'New data'!$B:$B,'Summary new'!$B24,'New data'!$C:$C,'Summary new'!$C24,'New data'!$D:$D,'Summary new'!$D24)</f>
        <v>57.934351980686145</v>
      </c>
      <c r="N24" s="3">
        <f>AVERAGEIFS('New data'!N:N,'New data'!$B:$B,'Summary new'!$B24,'New data'!$C:$C,'Summary new'!$C24,'New data'!$D:$D,'Summary new'!$D24)</f>
        <v>0.55424999818205811</v>
      </c>
      <c r="O24" s="3">
        <f>AVERAGEIFS('New data'!O:O,'New data'!$B:$B,'Summary new'!$B24,'New data'!$C:$C,'Summary new'!$C24,'New data'!$D:$D,'Summary new'!$D24)</f>
        <v>0.64583886414766267</v>
      </c>
      <c r="P24" s="3">
        <f>AVERAGEIFS('New data'!P:P,'New data'!$B:$B,'Summary new'!$B24,'New data'!$C:$C,'Summary new'!$C24,'New data'!$D:$D,'Summary new'!$D24)</f>
        <v>0.71783154457807496</v>
      </c>
      <c r="Q24" s="3">
        <f>AVERAGEIFS('New data'!Q:Q,'New data'!$B:$B,'Summary new'!$B24,'New data'!$C:$C,'Summary new'!$C24,'New data'!$D:$D,'Summary new'!$D24)</f>
        <v>0.730000885932236</v>
      </c>
      <c r="R24" s="3">
        <f>AVERAGEIFS('New data'!R:R,'New data'!$B:$B,'Summary new'!$B24,'New data'!$C:$C,'Summary new'!$C24,'New data'!$D:$D,'Summary new'!$D24)</f>
        <v>0.77366152405738786</v>
      </c>
      <c r="S24" s="3">
        <f>AVERAGEIFS('New data'!S:S,'New data'!$B:$B,'Summary new'!$B24,'New data'!$C:$C,'Summary new'!$C24,'New data'!$D:$D,'Summary new'!$D24)</f>
        <v>0.78564494848251298</v>
      </c>
      <c r="T24" s="3">
        <f>AVERAGEIFS('New data'!T:T,'New data'!$B:$B,'Summary new'!$B24,'New data'!$C:$C,'Summary new'!$C24,'New data'!$D:$D,'Summary new'!$D24)</f>
        <v>0.78905256837606386</v>
      </c>
      <c r="U24" s="1">
        <f>AVERAGEIFS('New data'!U:U,'New data'!$B:$B,'Summary new'!$B24,'New data'!$C:$C,'Summary new'!$C24,'New data'!$D:$D,'Summary new'!$D24)</f>
        <v>38.5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1301.9462780356398</v>
      </c>
      <c r="AB24" s="1">
        <f>AVERAGEIFS('New data'!AB:AB,'New data'!$B:$B,'Summary new'!$B24,'New data'!$C:$C,'Summary new'!$C24,'New data'!$D:$D,'Summary new'!$D24)</f>
        <v>162.61471677571527</v>
      </c>
      <c r="AC24" s="1">
        <f>AVERAGEIFS('New data'!AC:AC,'New data'!$B:$B,'Summary new'!$B24,'New data'!$C:$C,'Summary new'!$C24,'New data'!$D:$D,'Summary new'!$D24)</f>
        <v>43.814496517181354</v>
      </c>
      <c r="AD24" s="1">
        <f>AVERAGEIFS('New data'!AD:AD,'New data'!$B:$B,'Summary new'!$B24,'New data'!$C:$C,'Summary new'!$C24,'New data'!$D:$D,'Summary new'!$D24)</f>
        <v>77.761679649352971</v>
      </c>
      <c r="AE24" s="1">
        <f>AVERAGEIFS('New data'!AE:AE,'New data'!$B:$B,'Summary new'!$B24,'New data'!$C:$C,'Summary new'!$C24,'New data'!$D:$D,'Summary new'!$D24)</f>
        <v>9.8592736169230086</v>
      </c>
      <c r="AF24" s="1">
        <f>AVERAGEIFS('New data'!AF:AF,'New data'!$B:$B,'Summary new'!$B24,'New data'!$C:$C,'Summary new'!$C24,'New data'!$D:$D,'Summary new'!$D24)</f>
        <v>9.8002267442643554</v>
      </c>
      <c r="AG24" s="1">
        <f>AVERAGEIFS('New data'!AG:AG,'New data'!$B:$B,'Summary new'!$B24,'New data'!$C:$C,'Summary new'!$C24,'New data'!$D:$D,'Summary new'!$D24)</f>
        <v>1.7135002017021135</v>
      </c>
      <c r="AH24" s="1">
        <f>AVERAGEIFS('New data'!AH:AH,'New data'!$B:$B,'Summary new'!$B24,'New data'!$C:$C,'Summary new'!$C24,'New data'!$D:$D,'Summary new'!$D24)</f>
        <v>2.2690155208110765</v>
      </c>
      <c r="AI24" s="1">
        <f>AVERAGEIFS('New data'!AI:AI,'New data'!$B:$B,'Summary new'!$B24,'New data'!$C:$C,'Summary new'!$C24,'New data'!$D:$D,'Summary new'!$D24)</f>
        <v>0.15852786045830475</v>
      </c>
      <c r="AJ24" s="1">
        <f>AVERAGEIFS('New data'!AJ:AJ,'New data'!$B:$B,'Summary new'!$B24,'New data'!$C:$C,'Summary new'!$C24,'New data'!$D:$D,'Summary new'!$D24)</f>
        <v>0.34546442969716967</v>
      </c>
      <c r="AK24" s="1">
        <f>AVERAGEIFS('New data'!AK:AK,'New data'!$B:$B,'Summary new'!$B24,'New data'!$C:$C,'Summary new'!$C24,'New data'!$D:$D,'Summary new'!$D24)</f>
        <v>-0.48005943222234959</v>
      </c>
      <c r="AL24" s="1">
        <f>AVERAGEIFS('New data'!AL:AL,'New data'!$B:$B,'Summary new'!$B24,'New data'!$C:$C,'Summary new'!$C24,'New data'!$D:$D,'Summary new'!$D24)</f>
        <v>-0.45231105246270786</v>
      </c>
      <c r="AM24" s="1">
        <f>AVERAGEIFS('New data'!AM:AM,'New data'!$B:$B,'Summary new'!$B24,'New data'!$C:$C,'Summary new'!$C24,'New data'!$D:$D,'Summary new'!$D24)</f>
        <v>13.884153952613154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365</v>
      </c>
      <c r="F25" s="1">
        <f>AVERAGEIFS('New data'!F:F,'New data'!$B:$B,'Summary new'!$B25,'New data'!$C:$C,'Summary new'!$C25,'New data'!$D:$D,'Summary new'!$D25)</f>
        <v>154.22509050369231</v>
      </c>
      <c r="G25" s="1">
        <f>AVERAGEIFS('New data'!G:G,'New data'!$B:$B,'Summary new'!$B25,'New data'!$C:$C,'Summary new'!$C25,'New data'!$D:$D,'Summary new'!$D25)</f>
        <v>217.967076539993</v>
      </c>
      <c r="H25" s="1">
        <f>AVERAGEIFS('New data'!H:H,'New data'!$B:$B,'Summary new'!$B25,'New data'!$C:$C,'Summary new'!$C25,'New data'!$D:$D,'Summary new'!$D25)</f>
        <v>191.03977632522546</v>
      </c>
      <c r="I25" s="1">
        <f>AVERAGEIFS('New data'!I:I,'New data'!$B:$B,'Summary new'!$B25,'New data'!$C:$C,'Summary new'!$C25,'New data'!$D:$D,'Summary new'!$D25)</f>
        <v>105.29162812232947</v>
      </c>
      <c r="J25" s="1">
        <f>AVERAGEIFS('New data'!J:J,'New data'!$B:$B,'Summary new'!$B25,'New data'!$C:$C,'Summary new'!$C25,'New data'!$D:$D,'Summary new'!$D25)</f>
        <v>182.41135454177825</v>
      </c>
      <c r="K25" s="1">
        <f>AVERAGEIFS('New data'!K:K,'New data'!$B:$B,'Summary new'!$B25,'New data'!$C:$C,'Summary new'!$C25,'New data'!$D:$D,'Summary new'!$D25)</f>
        <v>99.989122867583916</v>
      </c>
      <c r="L25" s="1">
        <f>AVERAGEIFS('New data'!L:L,'New data'!$B:$B,'Summary new'!$B25,'New data'!$C:$C,'Summary new'!$C25,'New data'!$D:$D,'Summary new'!$D25)</f>
        <v>72.239037377493659</v>
      </c>
      <c r="M25" s="1">
        <f>AVERAGEIFS('New data'!M:M,'New data'!$B:$B,'Summary new'!$B25,'New data'!$C:$C,'Summary new'!$C25,'New data'!$D:$D,'Summary new'!$D25)</f>
        <v>29.26399567723271</v>
      </c>
      <c r="N25" s="3">
        <f>AVERAGEIFS('New data'!N:N,'New data'!$B:$B,'Summary new'!$B25,'New data'!$C:$C,'Summary new'!$C25,'New data'!$D:$D,'Summary new'!$D25)</f>
        <v>0.59987499937415079</v>
      </c>
      <c r="O25" s="3">
        <f>AVERAGEIFS('New data'!O:O,'New data'!$B:$B,'Summary new'!$B25,'New data'!$C:$C,'Summary new'!$C25,'New data'!$D:$D,'Summary new'!$D25)</f>
        <v>0.57259663939475958</v>
      </c>
      <c r="P25" s="3">
        <f>AVERAGEIFS('New data'!P:P,'New data'!$B:$B,'Summary new'!$B25,'New data'!$C:$C,'Summary new'!$C25,'New data'!$D:$D,'Summary new'!$D25)</f>
        <v>0.66650817543268148</v>
      </c>
      <c r="Q25" s="3">
        <f>AVERAGEIFS('New data'!Q:Q,'New data'!$B:$B,'Summary new'!$B25,'New data'!$C:$C,'Summary new'!$C25,'New data'!$D:$D,'Summary new'!$D25)</f>
        <v>0.65730558213387935</v>
      </c>
      <c r="R25" s="3">
        <f>AVERAGEIFS('New data'!R:R,'New data'!$B:$B,'Summary new'!$B25,'New data'!$C:$C,'Summary new'!$C25,'New data'!$D:$D,'Summary new'!$D25)</f>
        <v>0.69572015851736035</v>
      </c>
      <c r="S25" s="3">
        <f>AVERAGEIFS('New data'!S:S,'New data'!$B:$B,'Summary new'!$B25,'New data'!$C:$C,'Summary new'!$C25,'New data'!$D:$D,'Summary new'!$D25)</f>
        <v>0.72332358360290483</v>
      </c>
      <c r="T25" s="3">
        <f>AVERAGEIFS('New data'!T:T,'New data'!$B:$B,'Summary new'!$B25,'New data'!$C:$C,'Summary new'!$C25,'New data'!$D:$D,'Summary new'!$D25)</f>
        <v>0.74219632148742642</v>
      </c>
      <c r="U25" s="1">
        <f>AVERAGEIFS('New data'!U:U,'New data'!$B:$B,'Summary new'!$B25,'New data'!$C:$C,'Summary new'!$C25,'New data'!$D:$D,'Summary new'!$D25)</f>
        <v>33.875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1612.4411280751224</v>
      </c>
      <c r="AB25" s="1">
        <f>AVERAGEIFS('New data'!AB:AB,'New data'!$B:$B,'Summary new'!$B25,'New data'!$C:$C,'Summary new'!$C25,'New data'!$D:$D,'Summary new'!$D25)</f>
        <v>162.42031681537617</v>
      </c>
      <c r="AC25" s="1">
        <f>AVERAGEIFS('New data'!AC:AC,'New data'!$B:$B,'Summary new'!$B25,'New data'!$C:$C,'Summary new'!$C25,'New data'!$D:$D,'Summary new'!$D25)</f>
        <v>53.210030555725055</v>
      </c>
      <c r="AD25" s="1">
        <f>AVERAGEIFS('New data'!AD:AD,'New data'!$B:$B,'Summary new'!$B25,'New data'!$C:$C,'Summary new'!$C25,'New data'!$D:$D,'Summary new'!$D25)</f>
        <v>77.761679649352971</v>
      </c>
      <c r="AE25" s="1">
        <f>AVERAGEIFS('New data'!AE:AE,'New data'!$B:$B,'Summary new'!$B25,'New data'!$C:$C,'Summary new'!$C25,'New data'!$D:$D,'Summary new'!$D25)</f>
        <v>7.37464885250664</v>
      </c>
      <c r="AF25" s="1">
        <f>AVERAGEIFS('New data'!AF:AF,'New data'!$B:$B,'Summary new'!$B25,'New data'!$C:$C,'Summary new'!$C25,'New data'!$D:$D,'Summary new'!$D25)</f>
        <v>9.7853904434013881</v>
      </c>
      <c r="AG25" s="1">
        <f>AVERAGEIFS('New data'!AG:AG,'New data'!$B:$B,'Summary new'!$B25,'New data'!$C:$C,'Summary new'!$C25,'New data'!$D:$D,'Summary new'!$D25)</f>
        <v>1.8967473953962273</v>
      </c>
      <c r="AH25" s="1">
        <f>AVERAGEIFS('New data'!AH:AH,'New data'!$B:$B,'Summary new'!$B25,'New data'!$C:$C,'Summary new'!$C25,'New data'!$D:$D,'Summary new'!$D25)</f>
        <v>2.2690155208110765</v>
      </c>
      <c r="AI25" s="1">
        <f>AVERAGEIFS('New data'!AI:AI,'New data'!$B:$B,'Summary new'!$B25,'New data'!$C:$C,'Summary new'!$C25,'New data'!$D:$D,'Summary new'!$D25)</f>
        <v>0.17643857046001787</v>
      </c>
      <c r="AJ25" s="1">
        <f>AVERAGEIFS('New data'!AJ:AJ,'New data'!$B:$B,'Summary new'!$B25,'New data'!$C:$C,'Summary new'!$C25,'New data'!$D:$D,'Summary new'!$D25)</f>
        <v>0.3027785076546784</v>
      </c>
      <c r="AK25" s="1">
        <f>AVERAGEIFS('New data'!AK:AK,'New data'!$B:$B,'Summary new'!$B25,'New data'!$C:$C,'Summary new'!$C25,'New data'!$D:$D,'Summary new'!$D25)</f>
        <v>-0.32805532309072816</v>
      </c>
      <c r="AL25" s="1">
        <f>AVERAGEIFS('New data'!AL:AL,'New data'!$B:$B,'Summary new'!$B25,'New data'!$C:$C,'Summary new'!$C25,'New data'!$D:$D,'Summary new'!$D25)</f>
        <v>-0.31715544627688025</v>
      </c>
      <c r="AM25" s="1">
        <f>AVERAGEIFS('New data'!AM:AM,'New data'!$B:$B,'Summary new'!$B25,'New data'!$C:$C,'Summary new'!$C25,'New data'!$D:$D,'Summary new'!$D25)</f>
        <v>23.464361100498582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374</v>
      </c>
      <c r="F26" s="1">
        <f>AVERAGEIFS('New data'!F:F,'New data'!$B:$B,'Summary new'!$B26,'New data'!$C:$C,'Summary new'!$C26,'New data'!$D:$D,'Summary new'!$D26)</f>
        <v>76.117985486984125</v>
      </c>
      <c r="G26" s="1">
        <f>AVERAGEIFS('New data'!G:G,'New data'!$B:$B,'Summary new'!$B26,'New data'!$C:$C,'Summary new'!$C26,'New data'!$D:$D,'Summary new'!$D26)</f>
        <v>56.795582771301234</v>
      </c>
      <c r="H26" s="1">
        <f>AVERAGEIFS('New data'!H:H,'New data'!$B:$B,'Summary new'!$B26,'New data'!$C:$C,'Summary new'!$C26,'New data'!$D:$D,'Summary new'!$D26)</f>
        <v>85.448366880416671</v>
      </c>
      <c r="I26" s="1">
        <f>AVERAGEIFS('New data'!I:I,'New data'!$B:$B,'Summary new'!$B26,'New data'!$C:$C,'Summary new'!$C26,'New data'!$D:$D,'Summary new'!$D26)</f>
        <v>54.530374765396083</v>
      </c>
      <c r="J26" s="1">
        <f>AVERAGEIFS('New data'!J:J,'New data'!$B:$B,'Summary new'!$B26,'New data'!$C:$C,'Summary new'!$C26,'New data'!$D:$D,'Summary new'!$D26)</f>
        <v>76.068691372871314</v>
      </c>
      <c r="K26" s="1">
        <f>AVERAGEIFS('New data'!K:K,'New data'!$B:$B,'Summary new'!$B26,'New data'!$C:$C,'Summary new'!$C26,'New data'!$D:$D,'Summary new'!$D26)</f>
        <v>48.943250298500033</v>
      </c>
      <c r="L26" s="1">
        <f>AVERAGEIFS('New data'!L:L,'New data'!$B:$B,'Summary new'!$B26,'New data'!$C:$C,'Summary new'!$C26,'New data'!$D:$D,'Summary new'!$D26)</f>
        <v>93.850455692835894</v>
      </c>
      <c r="M26" s="1">
        <f>AVERAGEIFS('New data'!M:M,'New data'!$B:$B,'Summary new'!$B26,'New data'!$C:$C,'Summary new'!$C26,'New data'!$D:$D,'Summary new'!$D26)</f>
        <v>74.220077157020512</v>
      </c>
      <c r="N26" s="3">
        <f>AVERAGEIFS('New data'!N:N,'New data'!$B:$B,'Summary new'!$B26,'New data'!$C:$C,'Summary new'!$C26,'New data'!$D:$D,'Summary new'!$D26)</f>
        <v>0.76799999736249425</v>
      </c>
      <c r="O26" s="3">
        <f>AVERAGEIFS('New data'!O:O,'New data'!$B:$B,'Summary new'!$B26,'New data'!$C:$C,'Summary new'!$C26,'New data'!$D:$D,'Summary new'!$D26)</f>
        <v>0.53271665610372954</v>
      </c>
      <c r="P26" s="3">
        <f>AVERAGEIFS('New data'!P:P,'New data'!$B:$B,'Summary new'!$B26,'New data'!$C:$C,'Summary new'!$C26,'New data'!$D:$D,'Summary new'!$D26)</f>
        <v>0.57093516923487153</v>
      </c>
      <c r="Q26" s="3">
        <f>AVERAGEIFS('New data'!Q:Q,'New data'!$B:$B,'Summary new'!$B26,'New data'!$C:$C,'Summary new'!$C26,'New data'!$D:$D,'Summary new'!$D26)</f>
        <v>0.52003414665319947</v>
      </c>
      <c r="R26" s="3">
        <f>AVERAGEIFS('New data'!R:R,'New data'!$B:$B,'Summary new'!$B26,'New data'!$C:$C,'Summary new'!$C26,'New data'!$D:$D,'Summary new'!$D26)</f>
        <v>0.55743549019098237</v>
      </c>
      <c r="S26" s="3">
        <f>AVERAGEIFS('New data'!S:S,'New data'!$B:$B,'Summary new'!$B26,'New data'!$C:$C,'Summary new'!$C26,'New data'!$D:$D,'Summary new'!$D26)</f>
        <v>0.60370179638266508</v>
      </c>
      <c r="T26" s="3">
        <f>AVERAGEIFS('New data'!T:T,'New data'!$B:$B,'Summary new'!$B26,'New data'!$C:$C,'Summary new'!$C26,'New data'!$D:$D,'Summary new'!$D26)</f>
        <v>0.62088244780898061</v>
      </c>
      <c r="U26" s="1">
        <f>AVERAGEIFS('New data'!U:U,'New data'!$B:$B,'Summary new'!$B26,'New data'!$C:$C,'Summary new'!$C26,'New data'!$D:$D,'Summary new'!$D26)</f>
        <v>19.25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139.19702079147089</v>
      </c>
      <c r="AB26" s="1">
        <f>AVERAGEIFS('New data'!AB:AB,'New data'!$B:$B,'Summary new'!$B26,'New data'!$C:$C,'Summary new'!$C26,'New data'!$D:$D,'Summary new'!$D26)</f>
        <v>157.88378464430559</v>
      </c>
      <c r="AC26" s="1">
        <f>AVERAGEIFS('New data'!AC:AC,'New data'!$B:$B,'Summary new'!$B26,'New data'!$C:$C,'Summary new'!$C26,'New data'!$D:$D,'Summary new'!$D26)</f>
        <v>70.846040725707951</v>
      </c>
      <c r="AD26" s="1">
        <f>AVERAGEIFS('New data'!AD:AD,'New data'!$B:$B,'Summary new'!$B26,'New data'!$C:$C,'Summary new'!$C26,'New data'!$D:$D,'Summary new'!$D26)</f>
        <v>77.761679649352971</v>
      </c>
      <c r="AE26" s="1">
        <f>AVERAGEIFS('New data'!AE:AE,'New data'!$B:$B,'Summary new'!$B26,'New data'!$C:$C,'Summary new'!$C26,'New data'!$D:$D,'Summary new'!$D26)</f>
        <v>7.1768369097262461</v>
      </c>
      <c r="AF26" s="1">
        <f>AVERAGEIFS('New data'!AF:AF,'New data'!$B:$B,'Summary new'!$B26,'New data'!$C:$C,'Summary new'!$C26,'New data'!$D:$D,'Summary new'!$D26)</f>
        <v>9.6858312743715853</v>
      </c>
      <c r="AG26" s="1">
        <f>AVERAGEIFS('New data'!AG:AG,'New data'!$B:$B,'Summary new'!$B26,'New data'!$C:$C,'Summary new'!$C26,'New data'!$D:$D,'Summary new'!$D26)</f>
        <v>2.272397398948665</v>
      </c>
      <c r="AH26" s="1">
        <f>AVERAGEIFS('New data'!AH:AH,'New data'!$B:$B,'Summary new'!$B26,'New data'!$C:$C,'Summary new'!$C26,'New data'!$D:$D,'Summary new'!$D26)</f>
        <v>2.2690155208110765</v>
      </c>
      <c r="AI26" s="1">
        <f>AVERAGEIFS('New data'!AI:AI,'New data'!$B:$B,'Summary new'!$B26,'New data'!$C:$C,'Summary new'!$C26,'New data'!$D:$D,'Summary new'!$D26)</f>
        <v>2.6532781085258087E-2</v>
      </c>
      <c r="AJ26" s="1">
        <f>AVERAGEIFS('New data'!AJ:AJ,'New data'!$B:$B,'Summary new'!$B26,'New data'!$C:$C,'Summary new'!$C26,'New data'!$D:$D,'Summary new'!$D26)</f>
        <v>0.40429039280514512</v>
      </c>
      <c r="AK26" s="1">
        <f>AVERAGEIFS('New data'!AK:AK,'New data'!$B:$B,'Summary new'!$B26,'New data'!$C:$C,'Summary new'!$C26,'New data'!$D:$D,'Summary new'!$D26)</f>
        <v>0.19497123614226314</v>
      </c>
      <c r="AL26" s="1">
        <f>AVERAGEIFS('New data'!AL:AL,'New data'!$B:$B,'Summary new'!$B26,'New data'!$C:$C,'Summary new'!$C26,'New data'!$D:$D,'Summary new'!$D26)</f>
        <v>0.15193074813306018</v>
      </c>
      <c r="AM26" s="1">
        <f>AVERAGEIFS('New data'!AM:AM,'New data'!$B:$B,'Summary new'!$B26,'New data'!$C:$C,'Summary new'!$C26,'New data'!$D:$D,'Summary new'!$D26)</f>
        <v>0.768510961287447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375</v>
      </c>
      <c r="F27" s="1">
        <f>AVERAGEIFS('New data'!F:F,'New data'!$B:$B,'Summary new'!$B27,'New data'!$C:$C,'Summary new'!$C27,'New data'!$D:$D,'Summary new'!$D27)</f>
        <v>91.239052772521646</v>
      </c>
      <c r="G27" s="1">
        <f>AVERAGEIFS('New data'!G:G,'New data'!$B:$B,'Summary new'!$B27,'New data'!$C:$C,'Summary new'!$C27,'New data'!$D:$D,'Summary new'!$D27)</f>
        <v>60.313774108886676</v>
      </c>
      <c r="H27" s="1">
        <f>AVERAGEIFS('New data'!H:H,'New data'!$B:$B,'Summary new'!$B27,'New data'!$C:$C,'Summary new'!$C27,'New data'!$D:$D,'Summary new'!$D27)</f>
        <v>99.485997200011909</v>
      </c>
      <c r="I27" s="1">
        <f>AVERAGEIFS('New data'!I:I,'New data'!$B:$B,'Summary new'!$B27,'New data'!$C:$C,'Summary new'!$C27,'New data'!$D:$D,'Summary new'!$D27)</f>
        <v>62.623124837875345</v>
      </c>
      <c r="J27" s="1">
        <f>AVERAGEIFS('New data'!J:J,'New data'!$B:$B,'Summary new'!$B27,'New data'!$C:$C,'Summary new'!$C27,'New data'!$D:$D,'Summary new'!$D27)</f>
        <v>90.973545074462592</v>
      </c>
      <c r="K27" s="1">
        <f>AVERAGEIFS('New data'!K:K,'New data'!$B:$B,'Summary new'!$B27,'New data'!$C:$C,'Summary new'!$C27,'New data'!$D:$D,'Summary new'!$D27)</f>
        <v>57.639500737190211</v>
      </c>
      <c r="L27" s="1">
        <f>AVERAGEIFS('New data'!L:L,'New data'!$B:$B,'Summary new'!$B27,'New data'!$C:$C,'Summary new'!$C27,'New data'!$D:$D,'Summary new'!$D27)</f>
        <v>102.21228000095867</v>
      </c>
      <c r="M27" s="1">
        <f>AVERAGEIFS('New data'!M:M,'New data'!$B:$B,'Summary new'!$B27,'New data'!$C:$C,'Summary new'!$C27,'New data'!$D:$D,'Summary new'!$D27)</f>
        <v>72.818739175796324</v>
      </c>
      <c r="N27" s="3">
        <f>AVERAGEIFS('New data'!N:N,'New data'!$B:$B,'Summary new'!$B27,'New data'!$C:$C,'Summary new'!$C27,'New data'!$D:$D,'Summary new'!$D27)</f>
        <v>0.74125000461935975</v>
      </c>
      <c r="O27" s="3">
        <f>AVERAGEIFS('New data'!O:O,'New data'!$B:$B,'Summary new'!$B27,'New data'!$C:$C,'Summary new'!$C27,'New data'!$D:$D,'Summary new'!$D27)</f>
        <v>0.56446054577827409</v>
      </c>
      <c r="P27" s="3">
        <f>AVERAGEIFS('New data'!P:P,'New data'!$B:$B,'Summary new'!$B27,'New data'!$C:$C,'Summary new'!$C27,'New data'!$D:$D,'Summary new'!$D27)</f>
        <v>0.63245077803730909</v>
      </c>
      <c r="Q27" s="3">
        <f>AVERAGEIFS('New data'!Q:Q,'New data'!$B:$B,'Summary new'!$B27,'New data'!$C:$C,'Summary new'!$C27,'New data'!$D:$D,'Summary new'!$D27)</f>
        <v>0.55923796069099618</v>
      </c>
      <c r="R27" s="3">
        <f>AVERAGEIFS('New data'!R:R,'New data'!$B:$B,'Summary new'!$B27,'New data'!$C:$C,'Summary new'!$C27,'New data'!$D:$D,'Summary new'!$D27)</f>
        <v>0.5922699905931943</v>
      </c>
      <c r="S27" s="3">
        <f>AVERAGEIFS('New data'!S:S,'New data'!$B:$B,'Summary new'!$B27,'New data'!$C:$C,'Summary new'!$C27,'New data'!$D:$D,'Summary new'!$D27)</f>
        <v>0.62956961244344667</v>
      </c>
      <c r="T27" s="3">
        <f>AVERAGEIFS('New data'!T:T,'New data'!$B:$B,'Summary new'!$B27,'New data'!$C:$C,'Summary new'!$C27,'New data'!$D:$D,'Summary new'!$D27)</f>
        <v>0.64720119535922982</v>
      </c>
      <c r="U27" s="1">
        <f>AVERAGEIFS('New data'!U:U,'New data'!$B:$B,'Summary new'!$B27,'New data'!$C:$C,'Summary new'!$C27,'New data'!$D:$D,'Summary new'!$D27)</f>
        <v>19.5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139.75207977369416</v>
      </c>
      <c r="AB27" s="1">
        <f>AVERAGEIFS('New data'!AB:AB,'New data'!$B:$B,'Summary new'!$B27,'New data'!$C:$C,'Summary new'!$C27,'New data'!$D:$D,'Summary new'!$D27)</f>
        <v>157.92478524148459</v>
      </c>
      <c r="AC27" s="1">
        <f>AVERAGEIFS('New data'!AC:AC,'New data'!$B:$B,'Summary new'!$B27,'New data'!$C:$C,'Summary new'!$C27,'New data'!$D:$D,'Summary new'!$D27)</f>
        <v>70.81973075866695</v>
      </c>
      <c r="AD27" s="1">
        <f>AVERAGEIFS('New data'!AD:AD,'New data'!$B:$B,'Summary new'!$B27,'New data'!$C:$C,'Summary new'!$C27,'New data'!$D:$D,'Summary new'!$D27)</f>
        <v>77.761679649352971</v>
      </c>
      <c r="AE27" s="1">
        <f>AVERAGEIFS('New data'!AE:AE,'New data'!$B:$B,'Summary new'!$B27,'New data'!$C:$C,'Summary new'!$C27,'New data'!$D:$D,'Summary new'!$D27)</f>
        <v>8.5803829079959328</v>
      </c>
      <c r="AF27" s="1">
        <f>AVERAGEIFS('New data'!AF:AF,'New data'!$B:$B,'Summary new'!$B27,'New data'!$C:$C,'Summary new'!$C27,'New data'!$D:$D,'Summary new'!$D27)</f>
        <v>9.7742852335795654</v>
      </c>
      <c r="AG27" s="1">
        <f>AVERAGEIFS('New data'!AG:AG,'New data'!$B:$B,'Summary new'!$B27,'New data'!$C:$C,'Summary new'!$C27,'New data'!$D:$D,'Summary new'!$D27)</f>
        <v>2.2779249548911999</v>
      </c>
      <c r="AH27" s="1">
        <f>AVERAGEIFS('New data'!AH:AH,'New data'!$B:$B,'Summary new'!$B27,'New data'!$C:$C,'Summary new'!$C27,'New data'!$D:$D,'Summary new'!$D27)</f>
        <v>2.2690155208110765</v>
      </c>
      <c r="AI27" s="1">
        <f>AVERAGEIFS('New data'!AI:AI,'New data'!$B:$B,'Summary new'!$B27,'New data'!$C:$C,'Summary new'!$C27,'New data'!$D:$D,'Summary new'!$D27)</f>
        <v>1.1137799151729525E-2</v>
      </c>
      <c r="AJ27" s="1">
        <f>AVERAGEIFS('New data'!AJ:AJ,'New data'!$B:$B,'Summary new'!$B27,'New data'!$C:$C,'Summary new'!$C27,'New data'!$D:$D,'Summary new'!$D27)</f>
        <v>0.53559343679860905</v>
      </c>
      <c r="AK27" s="1">
        <f>AVERAGEIFS('New data'!AK:AK,'New data'!$B:$B,'Summary new'!$B27,'New data'!$C:$C,'Summary new'!$C27,'New data'!$D:$D,'Summary new'!$D27)</f>
        <v>0.14570351504338022</v>
      </c>
      <c r="AL27" s="1">
        <f>AVERAGEIFS('New data'!AL:AL,'New data'!$B:$B,'Summary new'!$B27,'New data'!$C:$C,'Summary new'!$C27,'New data'!$D:$D,'Summary new'!$D27)</f>
        <v>0.12246974159113677</v>
      </c>
      <c r="AM27" s="1">
        <f>AVERAGEIFS('New data'!AM:AM,'New data'!$B:$B,'Summary new'!$B27,'New data'!$C:$C,'Summary new'!$C27,'New data'!$D:$D,'Summary new'!$D27)</f>
        <v>0.85262292401573736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376</v>
      </c>
      <c r="F28" s="1">
        <f>AVERAGEIFS('New data'!F:F,'New data'!$B:$B,'Summary new'!$B28,'New data'!$C:$C,'Summary new'!$C28,'New data'!$D:$D,'Summary new'!$D28)</f>
        <v>102.39012980461085</v>
      </c>
      <c r="G28" s="1">
        <f>AVERAGEIFS('New data'!G:G,'New data'!$B:$B,'Summary new'!$B28,'New data'!$C:$C,'Summary new'!$C28,'New data'!$D:$D,'Summary new'!$D28)</f>
        <v>68.018460273742548</v>
      </c>
      <c r="H28" s="1">
        <f>AVERAGEIFS('New data'!H:H,'New data'!$B:$B,'Summary new'!$B28,'New data'!$C:$C,'Summary new'!$C28,'New data'!$D:$D,'Summary new'!$D28)</f>
        <v>113.13959932327239</v>
      </c>
      <c r="I28" s="1">
        <f>AVERAGEIFS('New data'!I:I,'New data'!$B:$B,'Summary new'!$B28,'New data'!$C:$C,'Summary new'!$C28,'New data'!$D:$D,'Summary new'!$D28)</f>
        <v>69.564249038696261</v>
      </c>
      <c r="J28" s="1">
        <f>AVERAGEIFS('New data'!J:J,'New data'!$B:$B,'Summary new'!$B28,'New data'!$C:$C,'Summary new'!$C28,'New data'!$D:$D,'Summary new'!$D28)</f>
        <v>103.65650820732091</v>
      </c>
      <c r="K28" s="1">
        <f>AVERAGEIFS('New data'!K:K,'New data'!$B:$B,'Summary new'!$B28,'New data'!$C:$C,'Summary new'!$C28,'New data'!$D:$D,'Summary new'!$D28)</f>
        <v>64.136249899864154</v>
      </c>
      <c r="L28" s="1">
        <f>AVERAGEIFS('New data'!L:L,'New data'!$B:$B,'Summary new'!$B28,'New data'!$C:$C,'Summary new'!$C28,'New data'!$D:$D,'Summary new'!$D28)</f>
        <v>106.78373718261673</v>
      </c>
      <c r="M28" s="1">
        <f>AVERAGEIFS('New data'!M:M,'New data'!$B:$B,'Summary new'!$B28,'New data'!$C:$C,'Summary new'!$C28,'New data'!$D:$D,'Summary new'!$D28)</f>
        <v>61.122584581375051</v>
      </c>
      <c r="N28" s="3">
        <f>AVERAGEIFS('New data'!N:N,'New data'!$B:$B,'Summary new'!$B28,'New data'!$C:$C,'Summary new'!$C28,'New data'!$D:$D,'Summary new'!$D28)</f>
        <v>0.72137500066310145</v>
      </c>
      <c r="O28" s="3">
        <f>AVERAGEIFS('New data'!O:O,'New data'!$B:$B,'Summary new'!$B28,'New data'!$C:$C,'Summary new'!$C28,'New data'!$D:$D,'Summary new'!$D28)</f>
        <v>0.5948354490101333</v>
      </c>
      <c r="P28" s="3">
        <f>AVERAGEIFS('New data'!P:P,'New data'!$B:$B,'Summary new'!$B28,'New data'!$C:$C,'Summary new'!$C28,'New data'!$D:$D,'Summary new'!$D28)</f>
        <v>0.64210200682282415</v>
      </c>
      <c r="Q28" s="3">
        <f>AVERAGEIFS('New data'!Q:Q,'New data'!$B:$B,'Summary new'!$B28,'New data'!$C:$C,'Summary new'!$C28,'New data'!$D:$D,'Summary new'!$D28)</f>
        <v>0.56504041239224612</v>
      </c>
      <c r="R28" s="3">
        <f>AVERAGEIFS('New data'!R:R,'New data'!$B:$B,'Summary new'!$B28,'New data'!$C:$C,'Summary new'!$C28,'New data'!$D:$D,'Summary new'!$D28)</f>
        <v>0.58340751379728273</v>
      </c>
      <c r="S28" s="3">
        <f>AVERAGEIFS('New data'!S:S,'New data'!$B:$B,'Summary new'!$B28,'New data'!$C:$C,'Summary new'!$C28,'New data'!$D:$D,'Summary new'!$D28)</f>
        <v>0.6256816983222957</v>
      </c>
      <c r="T28" s="3">
        <f>AVERAGEIFS('New data'!T:T,'New data'!$B:$B,'Summary new'!$B28,'New data'!$C:$C,'Summary new'!$C28,'New data'!$D:$D,'Summary new'!$D28)</f>
        <v>0.64280892908573106</v>
      </c>
      <c r="U28" s="1">
        <f>AVERAGEIFS('New data'!U:U,'New data'!$B:$B,'Summary new'!$B28,'New data'!$C:$C,'Summary new'!$C28,'New data'!$D:$D,'Summary new'!$D28)</f>
        <v>21.125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94.794985301792508</v>
      </c>
      <c r="AB28" s="1">
        <f>AVERAGEIFS('New data'!AB:AB,'New data'!$B:$B,'Summary new'!$B28,'New data'!$C:$C,'Summary new'!$C28,'New data'!$D:$D,'Summary new'!$D28)</f>
        <v>158.29496911913145</v>
      </c>
      <c r="AC28" s="1">
        <f>AVERAGEIFS('New data'!AC:AC,'New data'!$B:$B,'Summary new'!$B28,'New data'!$C:$C,'Summary new'!$C28,'New data'!$D:$D,'Summary new'!$D28)</f>
        <v>46.633871078491161</v>
      </c>
      <c r="AD28" s="1">
        <f>AVERAGEIFS('New data'!AD:AD,'New data'!$B:$B,'Summary new'!$B28,'New data'!$C:$C,'Summary new'!$C28,'New data'!$D:$D,'Summary new'!$D28)</f>
        <v>77.761679649352971</v>
      </c>
      <c r="AE28" s="1">
        <f>AVERAGEIFS('New data'!AE:AE,'New data'!$B:$B,'Summary new'!$B28,'New data'!$C:$C,'Summary new'!$C28,'New data'!$D:$D,'Summary new'!$D28)</f>
        <v>9.6862402483820844</v>
      </c>
      <c r="AF28" s="1">
        <f>AVERAGEIFS('New data'!AF:AF,'New data'!$B:$B,'Summary new'!$B28,'New data'!$C:$C,'Summary new'!$C28,'New data'!$D:$D,'Summary new'!$D28)</f>
        <v>9.7595081119797946</v>
      </c>
      <c r="AG28" s="1">
        <f>AVERAGEIFS('New data'!AG:AG,'New data'!$B:$B,'Summary new'!$B28,'New data'!$C:$C,'Summary new'!$C28,'New data'!$D:$D,'Summary new'!$D28)</f>
        <v>1.52437043190002</v>
      </c>
      <c r="AH28" s="1">
        <f>AVERAGEIFS('New data'!AH:AH,'New data'!$B:$B,'Summary new'!$B28,'New data'!$C:$C,'Summary new'!$C28,'New data'!$D:$D,'Summary new'!$D28)</f>
        <v>2.2690155208110765</v>
      </c>
      <c r="AI28" s="1">
        <f>AVERAGEIFS('New data'!AI:AI,'New data'!$B:$B,'Summary new'!$B28,'New data'!$C:$C,'Summary new'!$C28,'New data'!$D:$D,'Summary new'!$D28)</f>
        <v>2.5737598551857383E-2</v>
      </c>
      <c r="AJ28" s="1">
        <f>AVERAGEIFS('New data'!AJ:AJ,'New data'!$B:$B,'Summary new'!$B28,'New data'!$C:$C,'Summary new'!$C28,'New data'!$D:$D,'Summary new'!$D28)</f>
        <v>0.5163591713781569</v>
      </c>
      <c r="AK28" s="1">
        <f>AVERAGEIFS('New data'!AK:AK,'New data'!$B:$B,'Summary new'!$B28,'New data'!$C:$C,'Summary new'!$C28,'New data'!$D:$D,'Summary new'!$D28)</f>
        <v>5.3593265596765013E-2</v>
      </c>
      <c r="AL28" s="1">
        <f>AVERAGEIFS('New data'!AL:AL,'New data'!$B:$B,'Summary new'!$B28,'New data'!$C:$C,'Summary new'!$C28,'New data'!$D:$D,'Summary new'!$D28)</f>
        <v>4.4437706258421486E-2</v>
      </c>
      <c r="AM28" s="1">
        <f>AVERAGEIFS('New data'!AM:AM,'New data'!$B:$B,'Summary new'!$B28,'New data'!$C:$C,'Summary new'!$C28,'New data'!$D:$D,'Summary new'!$D28)</f>
        <v>1.3702356930337509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377</v>
      </c>
      <c r="F29" s="1">
        <f>AVERAGEIFS('New data'!F:F,'New data'!$B:$B,'Summary new'!$B29,'New data'!$C:$C,'Summary new'!$C29,'New data'!$D:$D,'Summary new'!$D29)</f>
        <v>98.271183490752719</v>
      </c>
      <c r="G29" s="1">
        <f>AVERAGEIFS('New data'!G:G,'New data'!$B:$B,'Summary new'!$B29,'New data'!$C:$C,'Summary new'!$C29,'New data'!$D:$D,'Summary new'!$D29)</f>
        <v>61.342387199401813</v>
      </c>
      <c r="H29" s="1">
        <f>AVERAGEIFS('New data'!H:H,'New data'!$B:$B,'Summary new'!$B29,'New data'!$C:$C,'Summary new'!$C29,'New data'!$D:$D,'Summary new'!$D29)</f>
        <v>107.32221508026085</v>
      </c>
      <c r="I29" s="1">
        <f>AVERAGEIFS('New data'!I:I,'New data'!$B:$B,'Summary new'!$B29,'New data'!$C:$C,'Summary new'!$C29,'New data'!$D:$D,'Summary new'!$D29)</f>
        <v>65.142250061035</v>
      </c>
      <c r="J29" s="1">
        <f>AVERAGEIFS('New data'!J:J,'New data'!$B:$B,'Summary new'!$B29,'New data'!$C:$C,'Summary new'!$C29,'New data'!$D:$D,'Summary new'!$D29)</f>
        <v>98.826434373855108</v>
      </c>
      <c r="K29" s="1">
        <f>AVERAGEIFS('New data'!K:K,'New data'!$B:$B,'Summary new'!$B29,'New data'!$C:$C,'Summary new'!$C29,'New data'!$D:$D,'Summary new'!$D29)</f>
        <v>60.328374266624408</v>
      </c>
      <c r="L29" s="1">
        <f>AVERAGEIFS('New data'!L:L,'New data'!$B:$B,'Summary new'!$B29,'New data'!$C:$C,'Summary new'!$C29,'New data'!$D:$D,'Summary new'!$D29)</f>
        <v>89.267317635672143</v>
      </c>
      <c r="M29" s="1">
        <f>AVERAGEIFS('New data'!M:M,'New data'!$B:$B,'Summary new'!$B29,'New data'!$C:$C,'Summary new'!$C29,'New data'!$D:$D,'Summary new'!$D29)</f>
        <v>44.635000348090976</v>
      </c>
      <c r="N29" s="3">
        <f>AVERAGEIFS('New data'!N:N,'New data'!$B:$B,'Summary new'!$B29,'New data'!$C:$C,'Summary new'!$C29,'New data'!$D:$D,'Summary new'!$D29)</f>
        <v>0.68224999867379643</v>
      </c>
      <c r="O29" s="3">
        <f>AVERAGEIFS('New data'!O:O,'New data'!$B:$B,'Summary new'!$B29,'New data'!$C:$C,'Summary new'!$C29,'New data'!$D:$D,'Summary new'!$D29)</f>
        <v>0.59121114760637228</v>
      </c>
      <c r="P29" s="3">
        <f>AVERAGEIFS('New data'!P:P,'New data'!$B:$B,'Summary new'!$B29,'New data'!$C:$C,'Summary new'!$C29,'New data'!$D:$D,'Summary new'!$D29)</f>
        <v>0.66860276460647539</v>
      </c>
      <c r="Q29" s="3">
        <f>AVERAGEIFS('New data'!Q:Q,'New data'!$B:$B,'Summary new'!$B29,'New data'!$C:$C,'Summary new'!$C29,'New data'!$D:$D,'Summary new'!$D29)</f>
        <v>0.61499254460617481</v>
      </c>
      <c r="R29" s="3">
        <f>AVERAGEIFS('New data'!R:R,'New data'!$B:$B,'Summary new'!$B29,'New data'!$C:$C,'Summary new'!$C29,'New data'!$D:$D,'Summary new'!$D29)</f>
        <v>0.63463091477751687</v>
      </c>
      <c r="S29" s="3">
        <f>AVERAGEIFS('New data'!S:S,'New data'!$B:$B,'Summary new'!$B29,'New data'!$C:$C,'Summary new'!$C29,'New data'!$D:$D,'Summary new'!$D29)</f>
        <v>0.66189678013324693</v>
      </c>
      <c r="T29" s="3">
        <f>AVERAGEIFS('New data'!T:T,'New data'!$B:$B,'Summary new'!$B29,'New data'!$C:$C,'Summary new'!$C29,'New data'!$D:$D,'Summary new'!$D29)</f>
        <v>0.6766831278800961</v>
      </c>
      <c r="U29" s="1">
        <f>AVERAGEIFS('New data'!U:U,'New data'!$B:$B,'Summary new'!$B29,'New data'!$C:$C,'Summary new'!$C29,'New data'!$D:$D,'Summary new'!$D29)</f>
        <v>20.5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112.42353820055713</v>
      </c>
      <c r="AB29" s="1">
        <f>AVERAGEIFS('New data'!AB:AB,'New data'!$B:$B,'Summary new'!$B29,'New data'!$C:$C,'Summary new'!$C29,'New data'!$D:$D,'Summary new'!$D29)</f>
        <v>158.15581465512506</v>
      </c>
      <c r="AC29" s="1">
        <f>AVERAGEIFS('New data'!AC:AC,'New data'!$B:$B,'Summary new'!$B29,'New data'!$C:$C,'Summary new'!$C29,'New data'!$D:$D,'Summary new'!$D29)</f>
        <v>64.766083717346135</v>
      </c>
      <c r="AD29" s="1">
        <f>AVERAGEIFS('New data'!AD:AD,'New data'!$B:$B,'Summary new'!$B29,'New data'!$C:$C,'Summary new'!$C29,'New data'!$D:$D,'Summary new'!$D29)</f>
        <v>77.761679649352971</v>
      </c>
      <c r="AE29" s="1">
        <f>AVERAGEIFS('New data'!AE:AE,'New data'!$B:$B,'Summary new'!$B29,'New data'!$C:$C,'Summary new'!$C29,'New data'!$D:$D,'Summary new'!$D29)</f>
        <v>7.652680277591557</v>
      </c>
      <c r="AF29" s="1">
        <f>AVERAGEIFS('New data'!AF:AF,'New data'!$B:$B,'Summary new'!$B29,'New data'!$C:$C,'Summary new'!$C29,'New data'!$D:$D,'Summary new'!$D29)</f>
        <v>9.7673980030231</v>
      </c>
      <c r="AG29" s="1">
        <f>AVERAGEIFS('New data'!AG:AG,'New data'!$B:$B,'Summary new'!$B29,'New data'!$C:$C,'Summary new'!$C29,'New data'!$D:$D,'Summary new'!$D29)</f>
        <v>2.0509765446186035</v>
      </c>
      <c r="AH29" s="1">
        <f>AVERAGEIFS('New data'!AH:AH,'New data'!$B:$B,'Summary new'!$B29,'New data'!$C:$C,'Summary new'!$C29,'New data'!$D:$D,'Summary new'!$D29)</f>
        <v>2.2690155208110765</v>
      </c>
      <c r="AI29" s="1">
        <f>AVERAGEIFS('New data'!AI:AI,'New data'!$B:$B,'Summary new'!$B29,'New data'!$C:$C,'Summary new'!$C29,'New data'!$D:$D,'Summary new'!$D29)</f>
        <v>1.5042044380907883E-2</v>
      </c>
      <c r="AJ29" s="1">
        <f>AVERAGEIFS('New data'!AJ:AJ,'New data'!$B:$B,'Summary new'!$B29,'New data'!$C:$C,'Summary new'!$C29,'New data'!$D:$D,'Summary new'!$D29)</f>
        <v>0.64136647078903652</v>
      </c>
      <c r="AK29" s="1">
        <f>AVERAGEIFS('New data'!AK:AK,'New data'!$B:$B,'Summary new'!$B29,'New data'!$C:$C,'Summary new'!$C29,'New data'!$D:$D,'Summary new'!$D29)</f>
        <v>5.541203997104012E-2</v>
      </c>
      <c r="AL29" s="1">
        <f>AVERAGEIFS('New data'!AL:AL,'New data'!$B:$B,'Summary new'!$B29,'New data'!$C:$C,'Summary new'!$C29,'New data'!$D:$D,'Summary new'!$D29)</f>
        <v>5.2730386913546326E-2</v>
      </c>
      <c r="AM29" s="1">
        <f>AVERAGEIFS('New data'!AM:AM,'New data'!$B:$B,'Summary new'!$B29,'New data'!$C:$C,'Summary new'!$C29,'New data'!$D:$D,'Summary new'!$D29)</f>
        <v>1.366237481544323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378</v>
      </c>
      <c r="F30" s="1">
        <f>AVERAGEIFS('New data'!F:F,'New data'!$B:$B,'Summary new'!$B30,'New data'!$C:$C,'Summary new'!$C30,'New data'!$D:$D,'Summary new'!$D30)</f>
        <v>73.224569559097176</v>
      </c>
      <c r="G30" s="1">
        <f>AVERAGEIFS('New data'!G:G,'New data'!$B:$B,'Summary new'!$B30,'New data'!$C:$C,'Summary new'!$C30,'New data'!$D:$D,'Summary new'!$D30)</f>
        <v>63.488136291503807</v>
      </c>
      <c r="H30" s="1">
        <f>AVERAGEIFS('New data'!H:H,'New data'!$B:$B,'Summary new'!$B30,'New data'!$C:$C,'Summary new'!$C30,'New data'!$D:$D,'Summary new'!$D30)</f>
        <v>85.617043018340908</v>
      </c>
      <c r="I30" s="1">
        <f>AVERAGEIFS('New data'!I:I,'New data'!$B:$B,'Summary new'!$B30,'New data'!$C:$C,'Summary new'!$C30,'New data'!$D:$D,'Summary new'!$D30)</f>
        <v>52.619250297546344</v>
      </c>
      <c r="J30" s="1">
        <f>AVERAGEIFS('New data'!J:J,'New data'!$B:$B,'Summary new'!$B30,'New data'!$C:$C,'Summary new'!$C30,'New data'!$D:$D,'Summary new'!$D30)</f>
        <v>74.86765551567072</v>
      </c>
      <c r="K30" s="1">
        <f>AVERAGEIFS('New data'!K:K,'New data'!$B:$B,'Summary new'!$B30,'New data'!$C:$C,'Summary new'!$C30,'New data'!$D:$D,'Summary new'!$D30)</f>
        <v>46.37374985218046</v>
      </c>
      <c r="L30" s="1">
        <f>AVERAGEIFS('New data'!L:L,'New data'!$B:$B,'Summary new'!$B30,'New data'!$C:$C,'Summary new'!$C30,'New data'!$D:$D,'Summary new'!$D30)</f>
        <v>68.15524673461907</v>
      </c>
      <c r="M30" s="1">
        <f>AVERAGEIFS('New data'!M:M,'New data'!$B:$B,'Summary new'!$B30,'New data'!$C:$C,'Summary new'!$C30,'New data'!$D:$D,'Summary new'!$D30)</f>
        <v>48.834371447563115</v>
      </c>
      <c r="N30" s="3">
        <f>AVERAGEIFS('New data'!N:N,'New data'!$B:$B,'Summary new'!$B30,'New data'!$C:$C,'Summary new'!$C30,'New data'!$D:$D,'Summary new'!$D30)</f>
        <v>0.61325000505894378</v>
      </c>
      <c r="O30" s="3">
        <f>AVERAGEIFS('New data'!O:O,'New data'!$B:$B,'Summary new'!$B30,'New data'!$C:$C,'Summary new'!$C30,'New data'!$D:$D,'Summary new'!$D30)</f>
        <v>0.44455419108271549</v>
      </c>
      <c r="P30" s="3">
        <f>AVERAGEIFS('New data'!P:P,'New data'!$B:$B,'Summary new'!$B30,'New data'!$C:$C,'Summary new'!$C30,'New data'!$D:$D,'Summary new'!$D30)</f>
        <v>0.62325577065348592</v>
      </c>
      <c r="Q30" s="3">
        <f>AVERAGEIFS('New data'!Q:Q,'New data'!$B:$B,'Summary new'!$B30,'New data'!$C:$C,'Summary new'!$C30,'New data'!$D:$D,'Summary new'!$D30)</f>
        <v>0.57450711167809609</v>
      </c>
      <c r="R30" s="3">
        <f>AVERAGEIFS('New data'!R:R,'New data'!$B:$B,'Summary new'!$B30,'New data'!$C:$C,'Summary new'!$C30,'New data'!$D:$D,'Summary new'!$D30)</f>
        <v>0.60683939233422224</v>
      </c>
      <c r="S30" s="3">
        <f>AVERAGEIFS('New data'!S:S,'New data'!$B:$B,'Summary new'!$B30,'New data'!$C:$C,'Summary new'!$C30,'New data'!$D:$D,'Summary new'!$D30)</f>
        <v>0.64915330335497834</v>
      </c>
      <c r="T30" s="3">
        <f>AVERAGEIFS('New data'!T:T,'New data'!$B:$B,'Summary new'!$B30,'New data'!$C:$C,'Summary new'!$C30,'New data'!$D:$D,'Summary new'!$D30)</f>
        <v>0.66761834546923604</v>
      </c>
      <c r="U30" s="1">
        <f>AVERAGEIFS('New data'!U:U,'New data'!$B:$B,'Summary new'!$B30,'New data'!$C:$C,'Summary new'!$C30,'New data'!$D:$D,'Summary new'!$D30)</f>
        <v>19.5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124.90130650624612</v>
      </c>
      <c r="AB30" s="1">
        <f>AVERAGEIFS('New data'!AB:AB,'New data'!$B:$B,'Summary new'!$B30,'New data'!$C:$C,'Summary new'!$C30,'New data'!$D:$D,'Summary new'!$D30)</f>
        <v>156.95870067924244</v>
      </c>
      <c r="AC30" s="1">
        <f>AVERAGEIFS('New data'!AC:AC,'New data'!$B:$B,'Summary new'!$B30,'New data'!$C:$C,'Summary new'!$C30,'New data'!$D:$D,'Summary new'!$D30)</f>
        <v>69.531432151794405</v>
      </c>
      <c r="AD30" s="1">
        <f>AVERAGEIFS('New data'!AD:AD,'New data'!$B:$B,'Summary new'!$B30,'New data'!$C:$C,'Summary new'!$C30,'New data'!$D:$D,'Summary new'!$D30)</f>
        <v>77.761679649352971</v>
      </c>
      <c r="AE30" s="1">
        <f>AVERAGEIFS('New data'!AE:AE,'New data'!$B:$B,'Summary new'!$B30,'New data'!$C:$C,'Summary new'!$C30,'New data'!$D:$D,'Summary new'!$D30)</f>
        <v>8.4337215882260317</v>
      </c>
      <c r="AF30" s="1">
        <f>AVERAGEIFS('New data'!AF:AF,'New data'!$B:$B,'Summary new'!$B30,'New data'!$C:$C,'Summary new'!$C30,'New data'!$D:$D,'Summary new'!$D30)</f>
        <v>9.7279636983293933</v>
      </c>
      <c r="AG30" s="1">
        <f>AVERAGEIFS('New data'!AG:AG,'New data'!$B:$B,'Summary new'!$B30,'New data'!$C:$C,'Summary new'!$C30,'New data'!$D:$D,'Summary new'!$D30)</f>
        <v>2.2521898448467215</v>
      </c>
      <c r="AH30" s="1">
        <f>AVERAGEIFS('New data'!AH:AH,'New data'!$B:$B,'Summary new'!$B30,'New data'!$C:$C,'Summary new'!$C30,'New data'!$D:$D,'Summary new'!$D30)</f>
        <v>2.2690155208110765</v>
      </c>
      <c r="AI30" s="1">
        <f>AVERAGEIFS('New data'!AI:AI,'New data'!$B:$B,'Summary new'!$B30,'New data'!$C:$C,'Summary new'!$C30,'New data'!$D:$D,'Summary new'!$D30)</f>
        <v>7.8727659352501436E-2</v>
      </c>
      <c r="AJ30" s="1">
        <f>AVERAGEIFS('New data'!AJ:AJ,'New data'!$B:$B,'Summary new'!$B30,'New data'!$C:$C,'Summary new'!$C30,'New data'!$D:$D,'Summary new'!$D30)</f>
        <v>0.26580855065044451</v>
      </c>
      <c r="AK30" s="1">
        <f>AVERAGEIFS('New data'!AK:AK,'New data'!$B:$B,'Summary new'!$B30,'New data'!$C:$C,'Summary new'!$C30,'New data'!$D:$D,'Summary new'!$D30)</f>
        <v>0.1213824856869387</v>
      </c>
      <c r="AL30" s="1">
        <f>AVERAGEIFS('New data'!AL:AL,'New data'!$B:$B,'Summary new'!$B30,'New data'!$C:$C,'Summary new'!$C30,'New data'!$D:$D,'Summary new'!$D30)</f>
        <v>0.1024371016218969</v>
      </c>
      <c r="AM30" s="1">
        <f>AVERAGEIFS('New data'!AM:AM,'New data'!$B:$B,'Summary new'!$B30,'New data'!$C:$C,'Summary new'!$C30,'New data'!$D:$D,'Summary new'!$D30)</f>
        <v>0.88167713180441043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379</v>
      </c>
      <c r="F31" s="1">
        <f>AVERAGEIFS('New data'!F:F,'New data'!$B:$B,'Summary new'!$B31,'New data'!$C:$C,'Summary new'!$C31,'New data'!$D:$D,'Summary new'!$D31)</f>
        <v>70.368873119354177</v>
      </c>
      <c r="G31" s="1">
        <f>AVERAGEIFS('New data'!G:G,'New data'!$B:$B,'Summary new'!$B31,'New data'!$C:$C,'Summary new'!$C31,'New data'!$D:$D,'Summary new'!$D31)</f>
        <v>64.246616363525263</v>
      </c>
      <c r="H31" s="1">
        <f>AVERAGEIFS('New data'!H:H,'New data'!$B:$B,'Summary new'!$B31,'New data'!$C:$C,'Summary new'!$C31,'New data'!$D:$D,'Summary new'!$D31)</f>
        <v>84.574847221374313</v>
      </c>
      <c r="I31" s="1">
        <f>AVERAGEIFS('New data'!I:I,'New data'!$B:$B,'Summary new'!$B31,'New data'!$C:$C,'Summary new'!$C31,'New data'!$D:$D,'Summary new'!$D31)</f>
        <v>51.855750560760434</v>
      </c>
      <c r="J31" s="1">
        <f>AVERAGEIFS('New data'!J:J,'New data'!$B:$B,'Summary new'!$B31,'New data'!$C:$C,'Summary new'!$C31,'New data'!$D:$D,'Summary new'!$D31)</f>
        <v>73.79983210563644</v>
      </c>
      <c r="K31" s="1">
        <f>AVERAGEIFS('New data'!K:K,'New data'!$B:$B,'Summary new'!$B31,'New data'!$C:$C,'Summary new'!$C31,'New data'!$D:$D,'Summary new'!$D31)</f>
        <v>45.639999985694843</v>
      </c>
      <c r="L31" s="1">
        <f>AVERAGEIFS('New data'!L:L,'New data'!$B:$B,'Summary new'!$B31,'New data'!$C:$C,'Summary new'!$C31,'New data'!$D:$D,'Summary new'!$D31)</f>
        <v>67.637275423322336</v>
      </c>
      <c r="M31" s="1">
        <f>AVERAGEIFS('New data'!M:M,'New data'!$B:$B,'Summary new'!$B31,'New data'!$C:$C,'Summary new'!$C31,'New data'!$D:$D,'Summary new'!$D31)</f>
        <v>33.162490844726527</v>
      </c>
      <c r="N31" s="3">
        <f>AVERAGEIFS('New data'!N:N,'New data'!$B:$B,'Summary new'!$B31,'New data'!$C:$C,'Summary new'!$C31,'New data'!$D:$D,'Summary new'!$D31)</f>
        <v>0.58812499884515956</v>
      </c>
      <c r="O31" s="3">
        <f>AVERAGEIFS('New data'!O:O,'New data'!$B:$B,'Summary new'!$B31,'New data'!$C:$C,'Summary new'!$C31,'New data'!$D:$D,'Summary new'!$D31)</f>
        <v>0.49795433133840511</v>
      </c>
      <c r="P31" s="3">
        <f>AVERAGEIFS('New data'!P:P,'New data'!$B:$B,'Summary new'!$B31,'New data'!$C:$C,'Summary new'!$C31,'New data'!$D:$D,'Summary new'!$D31)</f>
        <v>0.6379650123417373</v>
      </c>
      <c r="Q31" s="3">
        <f>AVERAGEIFS('New data'!Q:Q,'New data'!$B:$B,'Summary new'!$B31,'New data'!$C:$C,'Summary new'!$C31,'New data'!$D:$D,'Summary new'!$D31)</f>
        <v>0.58178246853914117</v>
      </c>
      <c r="R31" s="3">
        <f>AVERAGEIFS('New data'!R:R,'New data'!$B:$B,'Summary new'!$B31,'New data'!$C:$C,'Summary new'!$C31,'New data'!$D:$D,'Summary new'!$D31)</f>
        <v>0.60940246284007982</v>
      </c>
      <c r="S31" s="3">
        <f>AVERAGEIFS('New data'!S:S,'New data'!$B:$B,'Summary new'!$B31,'New data'!$C:$C,'Summary new'!$C31,'New data'!$D:$D,'Summary new'!$D31)</f>
        <v>0.65819692239165251</v>
      </c>
      <c r="T31" s="3">
        <f>AVERAGEIFS('New data'!T:T,'New data'!$B:$B,'Summary new'!$B31,'New data'!$C:$C,'Summary new'!$C31,'New data'!$D:$D,'Summary new'!$D31)</f>
        <v>0.6807426549494261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129.65304347127667</v>
      </c>
      <c r="AB31" s="1">
        <f>AVERAGEIFS('New data'!AB:AB,'New data'!$B:$B,'Summary new'!$B31,'New data'!$C:$C,'Summary new'!$C31,'New data'!$D:$D,'Summary new'!$D31)</f>
        <v>156.55882667005054</v>
      </c>
      <c r="AC31" s="1">
        <f>AVERAGEIFS('New data'!AC:AC,'New data'!$B:$B,'Summary new'!$B31,'New data'!$C:$C,'Summary new'!$C31,'New data'!$D:$D,'Summary new'!$D31)</f>
        <v>68.481436252593937</v>
      </c>
      <c r="AD31" s="1">
        <f>AVERAGEIFS('New data'!AD:AD,'New data'!$B:$B,'Summary new'!$B31,'New data'!$C:$C,'Summary new'!$C31,'New data'!$D:$D,'Summary new'!$D31)</f>
        <v>77.761679649352971</v>
      </c>
      <c r="AE31" s="1">
        <f>AVERAGEIFS('New data'!AE:AE,'New data'!$B:$B,'Summary new'!$B31,'New data'!$C:$C,'Summary new'!$C31,'New data'!$D:$D,'Summary new'!$D31)</f>
        <v>8.9893476413562681</v>
      </c>
      <c r="AF31" s="1">
        <f>AVERAGEIFS('New data'!AF:AF,'New data'!$B:$B,'Summary new'!$B31,'New data'!$C:$C,'Summary new'!$C31,'New data'!$D:$D,'Summary new'!$D31)</f>
        <v>9.6919522397219939</v>
      </c>
      <c r="AG31" s="1">
        <f>AVERAGEIFS('New data'!AG:AG,'New data'!$B:$B,'Summary new'!$B31,'New data'!$C:$C,'Summary new'!$C31,'New data'!$D:$D,'Summary new'!$D31)</f>
        <v>2.2017630040645546</v>
      </c>
      <c r="AH31" s="1">
        <f>AVERAGEIFS('New data'!AH:AH,'New data'!$B:$B,'Summary new'!$B31,'New data'!$C:$C,'Summary new'!$C31,'New data'!$D:$D,'Summary new'!$D31)</f>
        <v>2.2690155208110765</v>
      </c>
      <c r="AI31" s="1">
        <f>AVERAGEIFS('New data'!AI:AI,'New data'!$B:$B,'Summary new'!$B31,'New data'!$C:$C,'Summary new'!$C31,'New data'!$D:$D,'Summary new'!$D31)</f>
        <v>0.11255962941430701</v>
      </c>
      <c r="AJ31" s="1">
        <f>AVERAGEIFS('New data'!AJ:AJ,'New data'!$B:$B,'Summary new'!$B31,'New data'!$C:$C,'Summary new'!$C31,'New data'!$D:$D,'Summary new'!$D31)</f>
        <v>0.24306959078091389</v>
      </c>
      <c r="AK31" s="1">
        <f>AVERAGEIFS('New data'!AK:AK,'New data'!$B:$B,'Summary new'!$B31,'New data'!$C:$C,'Summary new'!$C31,'New data'!$D:$D,'Summary new'!$D31)</f>
        <v>0.12489131833914226</v>
      </c>
      <c r="AL31" s="1">
        <f>AVERAGEIFS('New data'!AL:AL,'New data'!$B:$B,'Summary new'!$B31,'New data'!$C:$C,'Summary new'!$C31,'New data'!$D:$D,'Summary new'!$D31)</f>
        <v>0.10571694373876354</v>
      </c>
      <c r="AM31" s="1">
        <f>AVERAGEIFS('New data'!AM:AM,'New data'!$B:$B,'Summary new'!$B31,'New data'!$C:$C,'Summary new'!$C31,'New data'!$D:$D,'Summary new'!$D31)</f>
        <v>1.1938170729211341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380</v>
      </c>
      <c r="F32" s="1">
        <f>AVERAGEIFS('New data'!F:F,'New data'!$B:$B,'Summary new'!$B32,'New data'!$C:$C,'Summary new'!$C32,'New data'!$D:$D,'Summary new'!$D32)</f>
        <v>75.683093547820846</v>
      </c>
      <c r="G32" s="1">
        <f>AVERAGEIFS('New data'!G:G,'New data'!$B:$B,'Summary new'!$B32,'New data'!$C:$C,'Summary new'!$C32,'New data'!$D:$D,'Summary new'!$D32)</f>
        <v>69.714130640029765</v>
      </c>
      <c r="H32" s="1">
        <f>AVERAGEIFS('New data'!H:H,'New data'!$B:$B,'Summary new'!$B32,'New data'!$C:$C,'Summary new'!$C32,'New data'!$D:$D,'Summary new'!$D32)</f>
        <v>90.70498347282377</v>
      </c>
      <c r="I32" s="1">
        <f>AVERAGEIFS('New data'!I:I,'New data'!$B:$B,'Summary new'!$B32,'New data'!$C:$C,'Summary new'!$C32,'New data'!$D:$D,'Summary new'!$D32)</f>
        <v>54.932250261306606</v>
      </c>
      <c r="J32" s="1">
        <f>AVERAGEIFS('New data'!J:J,'New data'!$B:$B,'Summary new'!$B32,'New data'!$C:$C,'Summary new'!$C32,'New data'!$D:$D,'Summary new'!$D32)</f>
        <v>82.041731119155656</v>
      </c>
      <c r="K32" s="1">
        <f>AVERAGEIFS('New data'!K:K,'New data'!$B:$B,'Summary new'!$B32,'New data'!$C:$C,'Summary new'!$C32,'New data'!$D:$D,'Summary new'!$D32)</f>
        <v>50.069125533103872</v>
      </c>
      <c r="L32" s="1">
        <f>AVERAGEIFS('New data'!L:L,'New data'!$B:$B,'Summary new'!$B32,'New data'!$C:$C,'Summary new'!$C32,'New data'!$D:$D,'Summary new'!$D32)</f>
        <v>68.846335002354081</v>
      </c>
      <c r="M32" s="1">
        <f>AVERAGEIFS('New data'!M:M,'New data'!$B:$B,'Summary new'!$B32,'New data'!$C:$C,'Summary new'!$C32,'New data'!$D:$D,'Summary new'!$D32)</f>
        <v>35.840362817048927</v>
      </c>
      <c r="N32" s="3">
        <f>AVERAGEIFS('New data'!N:N,'New data'!$B:$B,'Summary new'!$B32,'New data'!$C:$C,'Summary new'!$C32,'New data'!$D:$D,'Summary new'!$D32)</f>
        <v>0.55362500250339475</v>
      </c>
      <c r="O32" s="3">
        <f>AVERAGEIFS('New data'!O:O,'New data'!$B:$B,'Summary new'!$B32,'New data'!$C:$C,'Summary new'!$C32,'New data'!$D:$D,'Summary new'!$D32)</f>
        <v>0.60736425966024354</v>
      </c>
      <c r="P32" s="3">
        <f>AVERAGEIFS('New data'!P:P,'New data'!$B:$B,'Summary new'!$B32,'New data'!$C:$C,'Summary new'!$C32,'New data'!$D:$D,'Summary new'!$D32)</f>
        <v>0.69415027648210481</v>
      </c>
      <c r="Q32" s="3">
        <f>AVERAGEIFS('New data'!Q:Q,'New data'!$B:$B,'Summary new'!$B32,'New data'!$C:$C,'Summary new'!$C32,'New data'!$D:$D,'Summary new'!$D32)</f>
        <v>0.62088258194138668</v>
      </c>
      <c r="R32" s="3">
        <f>AVERAGEIFS('New data'!R:R,'New data'!$B:$B,'Summary new'!$B32,'New data'!$C:$C,'Summary new'!$C32,'New data'!$D:$D,'Summary new'!$D32)</f>
        <v>0.63094544038176481</v>
      </c>
      <c r="S32" s="3">
        <f>AVERAGEIFS('New data'!S:S,'New data'!$B:$B,'Summary new'!$B32,'New data'!$C:$C,'Summary new'!$C32,'New data'!$D:$D,'Summary new'!$D32)</f>
        <v>0.68408102542161886</v>
      </c>
      <c r="T32" s="3">
        <f>AVERAGEIFS('New data'!T:T,'New data'!$B:$B,'Summary new'!$B32,'New data'!$C:$C,'Summary new'!$C32,'New data'!$D:$D,'Summary new'!$D32)</f>
        <v>0.71036591380834524</v>
      </c>
      <c r="U32" s="1">
        <f>AVERAGEIFS('New data'!U:U,'New data'!$B:$B,'Summary new'!$B32,'New data'!$C:$C,'Summary new'!$C32,'New data'!$D:$D,'Summary new'!$D32)</f>
        <v>19.875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118.42629874497644</v>
      </c>
      <c r="AB32" s="1">
        <f>AVERAGEIFS('New data'!AB:AB,'New data'!$B:$B,'Summary new'!$B32,'New data'!$C:$C,'Summary new'!$C32,'New data'!$D:$D,'Summary new'!$D32)</f>
        <v>156.3539288789033</v>
      </c>
      <c r="AC32" s="1">
        <f>AVERAGEIFS('New data'!AC:AC,'New data'!$B:$B,'Summary new'!$B32,'New data'!$C:$C,'Summary new'!$C32,'New data'!$D:$D,'Summary new'!$D32)</f>
        <v>56.894451141357365</v>
      </c>
      <c r="AD32" s="1">
        <f>AVERAGEIFS('New data'!AD:AD,'New data'!$B:$B,'Summary new'!$B32,'New data'!$C:$C,'Summary new'!$C32,'New data'!$D:$D,'Summary new'!$D32)</f>
        <v>77.761679649352971</v>
      </c>
      <c r="AE32" s="1">
        <f>AVERAGEIFS('New data'!AE:AE,'New data'!$B:$B,'Summary new'!$B32,'New data'!$C:$C,'Summary new'!$C32,'New data'!$D:$D,'Summary new'!$D32)</f>
        <v>9.9573830254375828</v>
      </c>
      <c r="AF32" s="1">
        <f>AVERAGEIFS('New data'!AF:AF,'New data'!$B:$B,'Summary new'!$B32,'New data'!$C:$C,'Summary new'!$C32,'New data'!$D:$D,'Summary new'!$D32)</f>
        <v>9.6644134109373976</v>
      </c>
      <c r="AG32" s="1">
        <f>AVERAGEIFS('New data'!AG:AG,'New data'!$B:$B,'Summary new'!$B32,'New data'!$C:$C,'Summary new'!$C32,'New data'!$D:$D,'Summary new'!$D32)</f>
        <v>1.8097199350595439</v>
      </c>
      <c r="AH32" s="1">
        <f>AVERAGEIFS('New data'!AH:AH,'New data'!$B:$B,'Summary new'!$B32,'New data'!$C:$C,'Summary new'!$C32,'New data'!$D:$D,'Summary new'!$D32)</f>
        <v>2.2690155208110765</v>
      </c>
      <c r="AI32" s="1">
        <f>AVERAGEIFS('New data'!AI:AI,'New data'!$B:$B,'Summary new'!$B32,'New data'!$C:$C,'Summary new'!$C32,'New data'!$D:$D,'Summary new'!$D32)</f>
        <v>0.1623719163796582</v>
      </c>
      <c r="AJ32" s="1">
        <f>AVERAGEIFS('New data'!AJ:AJ,'New data'!$B:$B,'Summary new'!$B32,'New data'!$C:$C,'Summary new'!$C32,'New data'!$D:$D,'Summary new'!$D32)</f>
        <v>0.42276252863192298</v>
      </c>
      <c r="AK32" s="1">
        <f>AVERAGEIFS('New data'!AK:AK,'New data'!$B:$B,'Summary new'!$B32,'New data'!$C:$C,'Summary new'!$C32,'New data'!$D:$D,'Summary new'!$D32)</f>
        <v>5.7555218573347937E-2</v>
      </c>
      <c r="AL32" s="1">
        <f>AVERAGEIFS('New data'!AL:AL,'New data'!$B:$B,'Summary new'!$B32,'New data'!$C:$C,'Summary new'!$C32,'New data'!$D:$D,'Summary new'!$D32)</f>
        <v>5.1889792086499235E-2</v>
      </c>
      <c r="AM32" s="1">
        <f>AVERAGEIFS('New data'!AM:AM,'New data'!$B:$B,'Summary new'!$B32,'New data'!$C:$C,'Summary new'!$C32,'New data'!$D:$D,'Summary new'!$D32)</f>
        <v>1.8491403690727108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381</v>
      </c>
      <c r="F33" s="1">
        <f>AVERAGEIFS('New data'!F:F,'New data'!$B:$B,'Summary new'!$B33,'New data'!$C:$C,'Summary new'!$C33,'New data'!$D:$D,'Summary new'!$D33)</f>
        <v>75.587813854217387</v>
      </c>
      <c r="G33" s="1">
        <f>AVERAGEIFS('New data'!G:G,'New data'!$B:$B,'Summary new'!$B33,'New data'!$C:$C,'Summary new'!$C33,'New data'!$D:$D,'Summary new'!$D33)</f>
        <v>62.990057468414207</v>
      </c>
      <c r="H33" s="1">
        <f>AVERAGEIFS('New data'!H:H,'New data'!$B:$B,'Summary new'!$B33,'New data'!$C:$C,'Summary new'!$C33,'New data'!$D:$D,'Summary new'!$D33)</f>
        <v>91.443048954009811</v>
      </c>
      <c r="I33" s="1">
        <f>AVERAGEIFS('New data'!I:I,'New data'!$B:$B,'Summary new'!$B33,'New data'!$C:$C,'Summary new'!$C33,'New data'!$D:$D,'Summary new'!$D33)</f>
        <v>55.613500118255509</v>
      </c>
      <c r="J33" s="1">
        <f>AVERAGEIFS('New data'!J:J,'New data'!$B:$B,'Summary new'!$B33,'New data'!$C:$C,'Summary new'!$C33,'New data'!$D:$D,'Summary new'!$D33)</f>
        <v>82.127434730529643</v>
      </c>
      <c r="K33" s="1">
        <f>AVERAGEIFS('New data'!K:K,'New data'!$B:$B,'Summary new'!$B33,'New data'!$C:$C,'Summary new'!$C33,'New data'!$D:$D,'Summary new'!$D33)</f>
        <v>50.160749912261856</v>
      </c>
      <c r="L33" s="1">
        <f>AVERAGEIFS('New data'!L:L,'New data'!$B:$B,'Summary new'!$B33,'New data'!$C:$C,'Summary new'!$C33,'New data'!$D:$D,'Summary new'!$D33)</f>
        <v>70.550639833722641</v>
      </c>
      <c r="M33" s="1">
        <f>AVERAGEIFS('New data'!M:M,'New data'!$B:$B,'Summary new'!$B33,'New data'!$C:$C,'Summary new'!$C33,'New data'!$D:$D,'Summary new'!$D33)</f>
        <v>30.924900352954829</v>
      </c>
      <c r="N33" s="3">
        <f>AVERAGEIFS('New data'!N:N,'New data'!$B:$B,'Summary new'!$B33,'New data'!$C:$C,'Summary new'!$C33,'New data'!$D:$D,'Summary new'!$D33)</f>
        <v>0.60049999319016867</v>
      </c>
      <c r="O33" s="3">
        <f>AVERAGEIFS('New data'!O:O,'New data'!$B:$B,'Summary new'!$B33,'New data'!$C:$C,'Summary new'!$C33,'New data'!$D:$D,'Summary new'!$D33)</f>
        <v>0.58137301728129365</v>
      </c>
      <c r="P33" s="3">
        <f>AVERAGEIFS('New data'!P:P,'New data'!$B:$B,'Summary new'!$B33,'New data'!$C:$C,'Summary new'!$C33,'New data'!$D:$D,'Summary new'!$D33)</f>
        <v>0.6665251702070234</v>
      </c>
      <c r="Q33" s="3">
        <f>AVERAGEIFS('New data'!Q:Q,'New data'!$B:$B,'Summary new'!$B33,'New data'!$C:$C,'Summary new'!$C33,'New data'!$D:$D,'Summary new'!$D33)</f>
        <v>0.60336940846767628</v>
      </c>
      <c r="R33" s="3">
        <f>AVERAGEIFS('New data'!R:R,'New data'!$B:$B,'Summary new'!$B33,'New data'!$C:$C,'Summary new'!$C33,'New data'!$D:$D,'Summary new'!$D33)</f>
        <v>0.63536176458001081</v>
      </c>
      <c r="S33" s="3">
        <f>AVERAGEIFS('New data'!S:S,'New data'!$B:$B,'Summary new'!$B33,'New data'!$C:$C,'Summary new'!$C33,'New data'!$D:$D,'Summary new'!$D33)</f>
        <v>0.68400615453720037</v>
      </c>
      <c r="T33" s="3">
        <f>AVERAGEIFS('New data'!T:T,'New data'!$B:$B,'Summary new'!$B33,'New data'!$C:$C,'Summary new'!$C33,'New data'!$D:$D,'Summary new'!$D33)</f>
        <v>0.70132835954427664</v>
      </c>
      <c r="U33" s="1">
        <f>AVERAGEIFS('New data'!U:U,'New data'!$B:$B,'Summary new'!$B33,'New data'!$C:$C,'Summary new'!$C33,'New data'!$D:$D,'Summary new'!$D33)</f>
        <v>20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108.76666096225372</v>
      </c>
      <c r="AB33" s="1">
        <f>AVERAGEIFS('New data'!AB:AB,'New data'!$B:$B,'Summary new'!$B33,'New data'!$C:$C,'Summary new'!$C33,'New data'!$D:$D,'Summary new'!$D33)</f>
        <v>156.48405130207527</v>
      </c>
      <c r="AC33" s="1">
        <f>AVERAGEIFS('New data'!AC:AC,'New data'!$B:$B,'Summary new'!$B33,'New data'!$C:$C,'Summary new'!$C33,'New data'!$D:$D,'Summary new'!$D33)</f>
        <v>66.385601997375446</v>
      </c>
      <c r="AD33" s="1">
        <f>AVERAGEIFS('New data'!AD:AD,'New data'!$B:$B,'Summary new'!$B33,'New data'!$C:$C,'Summary new'!$C33,'New data'!$D:$D,'Summary new'!$D33)</f>
        <v>77.761679649352971</v>
      </c>
      <c r="AE33" s="1">
        <f>AVERAGEIFS('New data'!AE:AE,'New data'!$B:$B,'Summary new'!$B33,'New data'!$C:$C,'Summary new'!$C33,'New data'!$D:$D,'Summary new'!$D33)</f>
        <v>7.8908792354631956</v>
      </c>
      <c r="AF33" s="1">
        <f>AVERAGEIFS('New data'!AF:AF,'New data'!$B:$B,'Summary new'!$B33,'New data'!$C:$C,'Summary new'!$C33,'New data'!$D:$D,'Summary new'!$D33)</f>
        <v>9.6686194362118627</v>
      </c>
      <c r="AG33" s="1">
        <f>AVERAGEIFS('New data'!AG:AG,'New data'!$B:$B,'Summary new'!$B33,'New data'!$C:$C,'Summary new'!$C33,'New data'!$D:$D,'Summary new'!$D33)</f>
        <v>2.1159633696079201</v>
      </c>
      <c r="AH33" s="1">
        <f>AVERAGEIFS('New data'!AH:AH,'New data'!$B:$B,'Summary new'!$B33,'New data'!$C:$C,'Summary new'!$C33,'New data'!$D:$D,'Summary new'!$D33)</f>
        <v>2.2690155208110765</v>
      </c>
      <c r="AI33" s="1">
        <f>AVERAGEIFS('New data'!AI:AI,'New data'!$B:$B,'Summary new'!$B33,'New data'!$C:$C,'Summary new'!$C33,'New data'!$D:$D,'Summary new'!$D33)</f>
        <v>0.15167780331697778</v>
      </c>
      <c r="AJ33" s="1">
        <f>AVERAGEIFS('New data'!AJ:AJ,'New data'!$B:$B,'Summary new'!$B33,'New data'!$C:$C,'Summary new'!$C33,'New data'!$D:$D,'Summary new'!$D33)</f>
        <v>0.38586239900222485</v>
      </c>
      <c r="AK33" s="1">
        <f>AVERAGEIFS('New data'!AK:AK,'New data'!$B:$B,'Summary new'!$B33,'New data'!$C:$C,'Summary new'!$C33,'New data'!$D:$D,'Summary new'!$D33)</f>
        <v>5.2182763419116457E-2</v>
      </c>
      <c r="AL33" s="1">
        <f>AVERAGEIFS('New data'!AL:AL,'New data'!$B:$B,'Summary new'!$B33,'New data'!$C:$C,'Summary new'!$C33,'New data'!$D:$D,'Summary new'!$D33)</f>
        <v>4.8442739787584885E-2</v>
      </c>
      <c r="AM33" s="1">
        <f>AVERAGEIFS('New data'!AM:AM,'New data'!$B:$B,'Summary new'!$B33,'New data'!$C:$C,'Summary new'!$C33,'New data'!$D:$D,'Summary new'!$D33)</f>
        <v>1.2032833992611554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57"/>
  <sheetViews>
    <sheetView topLeftCell="G1" workbookViewId="0">
      <pane ySplit="1" topLeftCell="A162" activePane="bottomLeft" state="frozen"/>
      <selection pane="bottomLeft" activeCell="P171" sqref="P171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hidden="1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hidden="1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hidden="1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hidden="1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hidden="1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hidden="1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hidden="1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hidden="1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hidden="1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hidden="1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hidden="1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hidden="1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hidden="1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hidden="1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hidden="1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hidden="1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hidden="1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hidden="1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hidden="1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hidden="1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hidden="1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hidden="1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hidden="1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hidden="1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hidden="1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hidden="1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hidden="1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hidden="1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hidden="1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hidden="1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hidden="1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hidden="1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hidden="1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hidden="1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hidden="1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hidden="1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hidden="1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hidden="1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hidden="1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hidden="1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hidden="1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hidden="1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hidden="1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hidden="1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hidden="1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hidden="1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hidden="1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hidden="1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hidden="1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hidden="1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hidden="1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hidden="1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hidden="1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hidden="1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hidden="1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hidden="1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hidden="1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hidden="1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hidden="1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hidden="1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hidden="1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hidden="1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hidden="1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hidden="1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hidden="1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hidden="1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hidden="1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hidden="1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hidden="1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hidden="1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hidden="1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hidden="1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hidden="1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hidden="1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hidden="1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hidden="1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hidden="1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hidden="1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hidden="1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hidden="1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hidden="1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hidden="1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hidden="1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hidden="1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hidden="1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hidden="1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hidden="1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hidden="1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hidden="1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hidden="1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hidden="1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hidden="1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hidden="1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hidden="1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hidden="1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hidden="1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hidden="1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hidden="1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hidden="1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hidden="1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hidden="1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hidden="1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hidden="1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hidden="1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hidden="1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hidden="1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hidden="1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hidden="1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hidden="1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hidden="1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hidden="1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hidden="1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hidden="1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hidden="1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hidden="1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hidden="1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hidden="1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hidden="1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hidden="1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hidden="1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hidden="1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hidden="1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hidden="1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hidden="1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hidden="1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hidden="1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hidden="1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hidden="1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hidden="1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hidden="1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hidden="1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hidden="1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hidden="1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hidden="1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hidden="1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hidden="1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hidden="1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hidden="1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hidden="1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hidden="1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hidden="1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hidden="1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hidden="1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hidden="1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hidden="1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hidden="1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hidden="1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hidden="1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hidden="1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hidden="1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hidden="1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hidden="1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hidden="1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hidden="1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hidden="1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hidden="1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hidden="1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hidden="1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hidden="1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hidden="1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hidden="1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hidden="1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hidden="1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hidden="1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hidden="1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hidden="1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hidden="1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hidden="1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hidden="1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hidden="1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hidden="1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hidden="1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hidden="1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hidden="1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hidden="1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hidden="1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hidden="1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hidden="1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hidden="1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hidden="1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hidden="1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hidden="1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hidden="1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hidden="1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hidden="1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hidden="1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hidden="1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hidden="1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hidden="1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hidden="1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hidden="1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hidden="1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hidden="1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hidden="1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hidden="1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hidden="1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hidden="1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hidden="1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hidden="1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hidden="1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hidden="1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hidden="1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hidden="1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hidden="1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hidden="1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hidden="1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hidden="1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hidden="1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hidden="1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hidden="1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hidden="1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hidden="1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hidden="1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hidden="1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hidden="1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hidden="1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hidden="1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hidden="1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hidden="1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hidden="1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hidden="1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hidden="1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hidden="1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hidden="1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filterColumn colId="6">
      <filters>
        <filter val="SponzaPlaneFull15"/>
        <filter val="SponzaPlaneFull15Longest"/>
        <filter val="SponzaPlaneFull45"/>
        <filter val="SponzaPlaneFull45Longest"/>
        <filter val="SponzaPlaneFullOblique"/>
        <filter val="SponzaPlaneFullObliqueLongest"/>
        <filter val="SponzaPlaneFullParallel"/>
        <filter val="SponzaPlaneFullParallelLongest"/>
        <filter val="SponzaPlaneFullSah15"/>
        <filter val="SponzaPlaneFullSah45"/>
        <filter val="SponzaPlaneFullSahOblique"/>
        <filter val="SponzaPlaneFullSahParallel"/>
        <filter val="SponzaPlaneFullStandard15"/>
        <filter val="SponzaPlaneFullStandard45"/>
        <filter val="SponzaPlaneFullStandardOblique"/>
        <filter val="SponzaPlaneFullStandardParallel"/>
        <filter val="SponzaPointFull15"/>
        <filter val="SponzaPointFull15Longest"/>
        <filter val="SponzaPointFull45"/>
        <filter val="SponzaPointFull45Longest"/>
        <filter val="SponzaPointFullOblique"/>
        <filter val="SponzaPointFullObliqueLongest"/>
        <filter val="SponzaPointFullParallel"/>
        <filter val="SponzaPointFullParallelLongest"/>
        <filter val="SponzaPointFullSah15"/>
        <filter val="SponzaPointFullSah45"/>
        <filter val="SponzaPointFullSahOblique"/>
        <filter val="SponzaPointFullSahParallel"/>
        <filter val="SponzaPointFullStandard15"/>
        <filter val="SponzaPointFullStandard45"/>
        <filter val="SponzaPointFullStandardOblique"/>
        <filter val="SponzaPointFullStandardParallel"/>
      </filters>
    </filterColumn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686</v>
      </c>
      <c r="B1" s="12" t="s">
        <v>687</v>
      </c>
      <c r="C1" s="12" t="s">
        <v>688</v>
      </c>
      <c r="D1" s="12" t="s">
        <v>689</v>
      </c>
      <c r="E1" s="12" t="s">
        <v>690</v>
      </c>
      <c r="F1" s="12" t="s">
        <v>691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17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676</v>
      </c>
      <c r="D1" s="33" t="s">
        <v>677</v>
      </c>
      <c r="E1" s="35" t="s">
        <v>90</v>
      </c>
      <c r="F1" s="6" t="s">
        <v>653</v>
      </c>
      <c r="G1" s="33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0.98600000143051103</v>
      </c>
      <c r="C2" s="34">
        <f>(AVERAGEIFS('New data'!$J:$J,'New data'!$E:$E,$A2)-AVERAGEIFS('New data'!$L:$L,'New data'!$E:$E,$A2))/AVERAGEIFS('New data'!$L:$L,'New data'!$E:$E,$A2)</f>
        <v>1.7372452936913205</v>
      </c>
      <c r="D2" s="3">
        <f>ABS($C2)</f>
        <v>1.7372452936913205</v>
      </c>
      <c r="E2" s="3">
        <f>AVERAGEIFS('New data'!$AM:$AM,'New data'!$E:$E,$A2)</f>
        <v>12.997391493245331</v>
      </c>
      <c r="F2" s="3">
        <f>ABS($E2)</f>
        <v>12.997391493245331</v>
      </c>
      <c r="G2" s="3">
        <f>ABS($D2-$F2)</f>
        <v>11.260146199554011</v>
      </c>
    </row>
    <row r="3" spans="1:9" hidden="1" x14ac:dyDescent="0.25">
      <c r="A3" t="s">
        <v>539</v>
      </c>
      <c r="B3" s="3">
        <f>AVERAGEIFS('New data'!$N:$N,'New data'!$E:$E,$A3)</f>
        <v>0.12600000202655701</v>
      </c>
      <c r="C3" s="34">
        <f>(AVERAGEIFS('New data'!$J:$J,'New data'!$E:$E,$A3)-AVERAGEIFS('New data'!$L:$L,'New data'!$E:$E,$A3))/AVERAGEIFS('New data'!$L:$L,'New data'!$E:$E,$A3)</f>
        <v>4.7984866529316543E-3</v>
      </c>
      <c r="D3" s="3">
        <f t="shared" ref="D3" si="0">ABS($C3)</f>
        <v>4.7984866529316543E-3</v>
      </c>
      <c r="E3" s="3">
        <f>AVERAGEIFS('New data'!$AM:$AM,'New data'!$E:$E,$A3)</f>
        <v>1.0049784228413052</v>
      </c>
      <c r="F3" s="3">
        <f t="shared" ref="F3" si="1">ABS($E3)</f>
        <v>1.0049784228413052</v>
      </c>
      <c r="G3" s="3">
        <f t="shared" ref="G3" si="2">ABS($D3-$F3)</f>
        <v>1.0001799361883736</v>
      </c>
    </row>
    <row r="4" spans="1:9" x14ac:dyDescent="0.25">
      <c r="A4" t="s">
        <v>617</v>
      </c>
      <c r="B4" s="3">
        <f>AVERAGEIFS('New data'!$N:$N,'New data'!$E:$E,$A4)</f>
        <v>0.87099999189376798</v>
      </c>
      <c r="C4" s="36">
        <f>(AVERAGEIFS('New data'!$J:$J,'New data'!$E:$E,$A4)-AVERAGEIFS('New data'!$L:$L,'New data'!$E:$E,$A4))/AVERAGEIFS('New data'!$L:$L,'New data'!$E:$E,$A4)</f>
        <v>0.31352474877460107</v>
      </c>
      <c r="D4" s="34">
        <f t="shared" ref="D4:D67" si="3">ABS($C4)</f>
        <v>0.31352474877460107</v>
      </c>
      <c r="E4" s="36">
        <f>AVERAGEIFS('New data'!$AM:$AM,'New data'!$E:$E,$A4)</f>
        <v>1.5145308810198228</v>
      </c>
      <c r="F4" s="3">
        <f t="shared" ref="F4:F67" si="4">ABS($E4)</f>
        <v>1.5145308810198228</v>
      </c>
      <c r="G4" s="34">
        <f>ABS($B4-$F4)</f>
        <v>0.64353088912605483</v>
      </c>
      <c r="H4" s="3">
        <f>AVERAGEIFS('New data'!$Q:$Q,'New data'!$E:$E,$A4)</f>
        <v>0.67955932988495149</v>
      </c>
      <c r="I4" s="14">
        <f>AVERAGEIFS('New data'!$J:$J,'New data'!$E:$E,$A4)</f>
        <v>130.89627075195301</v>
      </c>
    </row>
    <row r="5" spans="1:9" hidden="1" x14ac:dyDescent="0.25">
      <c r="A5" t="s">
        <v>511</v>
      </c>
      <c r="B5" s="3">
        <f>AVERAGEIFS('New data'!$N:$N,'New data'!$E:$E,$A5)</f>
        <v>0.23899999260902399</v>
      </c>
      <c r="C5" s="34">
        <f>(AVERAGEIFS('New data'!$J:$J,'New data'!$E:$E,$A5)-AVERAGEIFS('New data'!$L:$L,'New data'!$E:$E,$A5))/AVERAGEIFS('New data'!$L:$L,'New data'!$E:$E,$A5)</f>
        <v>-7.0381226811607606E-3</v>
      </c>
      <c r="D5" s="3">
        <f t="shared" si="3"/>
        <v>7.0381226811607606E-3</v>
      </c>
      <c r="E5" s="3">
        <f>AVERAGEIFS('New data'!$AM:$AM,'New data'!$E:$E,$A5)</f>
        <v>0.97213982437573954</v>
      </c>
      <c r="F5" s="3">
        <f t="shared" si="4"/>
        <v>0.97213982437573954</v>
      </c>
      <c r="G5" s="3">
        <f>ABS($D5-$F5)</f>
        <v>0.96510170169457876</v>
      </c>
    </row>
    <row r="6" spans="1:9" hidden="1" x14ac:dyDescent="0.25">
      <c r="A6" t="s">
        <v>543</v>
      </c>
      <c r="B6" s="3">
        <f>AVERAGEIFS('New data'!$N:$N,'New data'!$E:$E,$A6)</f>
        <v>0.10199999809265101</v>
      </c>
      <c r="C6" s="34">
        <f>(AVERAGEIFS('New data'!$J:$J,'New data'!$E:$E,$A6)-AVERAGEIFS('New data'!$L:$L,'New data'!$E:$E,$A6))/AVERAGEIFS('New data'!$L:$L,'New data'!$E:$E,$A6)</f>
        <v>2.2312218783013947E-2</v>
      </c>
      <c r="D6" s="3">
        <f t="shared" si="3"/>
        <v>2.2312218783013947E-2</v>
      </c>
      <c r="E6" s="3">
        <f>AVERAGEIFS('New data'!$AM:$AM,'New data'!$E:$E,$A6)</f>
        <v>1.0230422513353112</v>
      </c>
      <c r="F6" s="3">
        <f t="shared" si="4"/>
        <v>1.0230422513353112</v>
      </c>
      <c r="G6" s="3">
        <f>ABS($D6-$F6)</f>
        <v>1.0007300325522972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3.0974698827424717E-2</v>
      </c>
      <c r="D7" s="3">
        <f t="shared" si="3"/>
        <v>3.0974698827424717E-2</v>
      </c>
      <c r="E7" s="3">
        <f>AVERAGEIFS('New data'!$AM:$AM,'New data'!$E:$E,$A7)</f>
        <v>1.0313754660611485</v>
      </c>
      <c r="F7" s="3">
        <f t="shared" si="4"/>
        <v>1.0313754660611485</v>
      </c>
      <c r="G7" s="3">
        <f>ABS($D7-$F7)</f>
        <v>1.0004007672337238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3.5086636602674359E-2</v>
      </c>
      <c r="D8" s="3">
        <f t="shared" si="3"/>
        <v>3.5086636602674359E-2</v>
      </c>
      <c r="E8" s="3">
        <f>AVERAGEIFS('New data'!$AM:$AM,'New data'!$E:$E,$A8)</f>
        <v>1.0376934126704489</v>
      </c>
      <c r="F8" s="3">
        <f t="shared" si="4"/>
        <v>1.0376934126704489</v>
      </c>
      <c r="G8" s="3">
        <f>ABS($D8-$F8)</f>
        <v>1.0026067760677746</v>
      </c>
    </row>
    <row r="9" spans="1:9" hidden="1" x14ac:dyDescent="0.25">
      <c r="A9" t="s">
        <v>575</v>
      </c>
      <c r="B9" s="3">
        <f>AVERAGEIFS('New data'!$N:$N,'New data'!$E:$E,$A9)</f>
        <v>0.14100000262260401</v>
      </c>
      <c r="C9" s="34">
        <f>(AVERAGEIFS('New data'!$J:$J,'New data'!$E:$E,$A9)-AVERAGEIFS('New data'!$L:$L,'New data'!$E:$E,$A9))/AVERAGEIFS('New data'!$L:$L,'New data'!$E:$E,$A9)</f>
        <v>7.0775912296986935E-3</v>
      </c>
      <c r="D9" s="3">
        <f t="shared" si="3"/>
        <v>7.0775912296986935E-3</v>
      </c>
      <c r="E9" s="3">
        <f>AVERAGEIFS('New data'!$AM:$AM,'New data'!$E:$E,$A9)</f>
        <v>1.0073946242409393</v>
      </c>
      <c r="F9" s="3">
        <f t="shared" si="4"/>
        <v>1.0073946242409393</v>
      </c>
      <c r="G9" s="3">
        <f>ABS($D9-$F9)</f>
        <v>1.0003170330112405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36">
        <f>(AVERAGEIFS('New data'!$J:$J,'New data'!$E:$E,$A10)-AVERAGEIFS('New data'!$L:$L,'New data'!$E:$E,$A10))/AVERAGEIFS('New data'!$L:$L,'New data'!$E:$E,$A10)</f>
        <v>-7.4430507865836423E-2</v>
      </c>
      <c r="D10" s="34">
        <f t="shared" si="3"/>
        <v>7.4430507865836423E-2</v>
      </c>
      <c r="E10" s="36">
        <f>AVERAGEIFS('New data'!$AM:$AM,'New data'!$E:$E,$A10)</f>
        <v>0.86454121297035569</v>
      </c>
      <c r="F10" s="3">
        <f t="shared" si="4"/>
        <v>0.86454121297035569</v>
      </c>
      <c r="G10" s="34">
        <f>ABS($B10-$F10)</f>
        <v>2.7458806579967354E-2</v>
      </c>
      <c r="H10" s="3">
        <f>AVERAGEIFS('New data'!$Q:$Q,'New data'!$E:$E,$A10)</f>
        <v>0.79331472725945928</v>
      </c>
      <c r="I10" s="14">
        <f>AVERAGEIFS('New data'!$J:$J,'New data'!$E:$E,$A10)</f>
        <v>106.99674987792901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8.0013361801825111E-2</v>
      </c>
      <c r="D11" s="3">
        <f t="shared" si="3"/>
        <v>8.0013361801825111E-2</v>
      </c>
      <c r="E11" s="3">
        <f>AVERAGEIFS('New data'!$AM:$AM,'New data'!$E:$E,$A11)</f>
        <v>1.0875336983477115</v>
      </c>
      <c r="F11" s="3">
        <f t="shared" si="4"/>
        <v>1.0875336983477115</v>
      </c>
      <c r="G11" s="3">
        <f>ABS($D11-$F11)</f>
        <v>1.0075203365458865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4.7161230631434195E-2</v>
      </c>
      <c r="D12" s="3">
        <f t="shared" si="3"/>
        <v>4.7161230631434195E-2</v>
      </c>
      <c r="E12" s="3">
        <f>AVERAGEIFS('New data'!$AM:$AM,'New data'!$E:$E,$A12)</f>
        <v>1.0521308851874382</v>
      </c>
      <c r="F12" s="3">
        <f t="shared" si="4"/>
        <v>1.0521308851874382</v>
      </c>
      <c r="G12" s="3">
        <f>ABS($D12-$F12)</f>
        <v>1.0049696545560041</v>
      </c>
    </row>
    <row r="13" spans="1:9" x14ac:dyDescent="0.25">
      <c r="A13" t="s">
        <v>597</v>
      </c>
      <c r="B13" s="3">
        <f>AVERAGEIFS('New data'!$N:$N,'New data'!$E:$E,$A13)</f>
        <v>0.57499998807907104</v>
      </c>
      <c r="C13" s="36">
        <f>(AVERAGEIFS('New data'!$J:$J,'New data'!$E:$E,$A13)-AVERAGEIFS('New data'!$L:$L,'New data'!$E:$E,$A13))/AVERAGEIFS('New data'!$L:$L,'New data'!$E:$E,$A13)</f>
        <v>-0.13334009331952212</v>
      </c>
      <c r="D13" s="34">
        <f t="shared" si="3"/>
        <v>0.13334009331952212</v>
      </c>
      <c r="E13" s="36">
        <f>AVERAGEIFS('New data'!$AM:$AM,'New data'!$E:$E,$A13)</f>
        <v>0.54560425747534713</v>
      </c>
      <c r="F13" s="3">
        <f t="shared" si="4"/>
        <v>0.54560425747534713</v>
      </c>
      <c r="G13" s="34">
        <f>ABS($B13-$F13)</f>
        <v>2.9395730603723913E-2</v>
      </c>
      <c r="H13" s="3">
        <f>AVERAGEIFS('New data'!$Q:$Q,'New data'!$E:$E,$A13)</f>
        <v>0.69943972019949474</v>
      </c>
      <c r="I13" s="14">
        <f>AVERAGEIFS('New data'!$J:$J,'New data'!$E:$E,$A13)</f>
        <v>83.401191711425696</v>
      </c>
    </row>
    <row r="14" spans="1:9" hidden="1" x14ac:dyDescent="0.25">
      <c r="A14" t="s">
        <v>538</v>
      </c>
      <c r="B14" s="3">
        <f>AVERAGEIFS('New data'!$N:$N,'New data'!$E:$E,$A14)</f>
        <v>9.0000003576278603E-2</v>
      </c>
      <c r="C14" s="34">
        <f>(AVERAGEIFS('New data'!$J:$J,'New data'!$E:$E,$A14)-AVERAGEIFS('New data'!$L:$L,'New data'!$E:$E,$A14))/AVERAGEIFS('New data'!$L:$L,'New data'!$E:$E,$A14)</f>
        <v>2.1768930230754227E-2</v>
      </c>
      <c r="D14" s="3">
        <f t="shared" si="3"/>
        <v>2.1768930230754227E-2</v>
      </c>
      <c r="E14" s="3">
        <f>AVERAGEIFS('New data'!$AM:$AM,'New data'!$E:$E,$A14)</f>
        <v>1.022585378548883</v>
      </c>
      <c r="F14" s="3">
        <f t="shared" si="4"/>
        <v>1.022585378548883</v>
      </c>
      <c r="G14" s="3">
        <f>ABS($D14-$F14)</f>
        <v>1.0008164483181288</v>
      </c>
    </row>
    <row r="15" spans="1:9" hidden="1" x14ac:dyDescent="0.25">
      <c r="A15" t="s">
        <v>512</v>
      </c>
      <c r="B15" s="3">
        <f>AVERAGEIFS('New data'!$N:$N,'New data'!$E:$E,$A15)</f>
        <v>0.52600002288818304</v>
      </c>
      <c r="C15" s="34">
        <f>(AVERAGEIFS('New data'!$J:$J,'New data'!$E:$E,$A15)-AVERAGEIFS('New data'!$L:$L,'New data'!$E:$E,$A15))/AVERAGEIFS('New data'!$L:$L,'New data'!$E:$E,$A15)</f>
        <v>-3.1727117852697259E-2</v>
      </c>
      <c r="D15" s="3">
        <f t="shared" si="3"/>
        <v>3.1727117852697259E-2</v>
      </c>
      <c r="E15" s="3">
        <f>AVERAGEIFS('New data'!$AM:$AM,'New data'!$E:$E,$A15)</f>
        <v>0.90792431699859166</v>
      </c>
      <c r="F15" s="3">
        <f t="shared" si="4"/>
        <v>0.90792431699859166</v>
      </c>
      <c r="G15" s="3">
        <f>ABS($D15-$F15)</f>
        <v>0.87619719914589445</v>
      </c>
    </row>
    <row r="16" spans="1:9" hidden="1" x14ac:dyDescent="0.25">
      <c r="A16" t="s">
        <v>415</v>
      </c>
      <c r="B16" s="3">
        <f>AVERAGEIFS('New data'!$N:$N,'New data'!$E:$E,$A16)</f>
        <v>0.10000000149011599</v>
      </c>
      <c r="C16" s="34">
        <f>(AVERAGEIFS('New data'!$J:$J,'New data'!$E:$E,$A16)-AVERAGEIFS('New data'!$L:$L,'New data'!$E:$E,$A16))/AVERAGEIFS('New data'!$L:$L,'New data'!$E:$E,$A16)</f>
        <v>-6.2865954704030877E-2</v>
      </c>
      <c r="D16" s="3">
        <f t="shared" si="3"/>
        <v>6.2865954704030877E-2</v>
      </c>
      <c r="E16" s="3">
        <f>AVERAGEIFS('New data'!$AM:$AM,'New data'!$E:$E,$A16)</f>
        <v>0.93317413062968102</v>
      </c>
      <c r="F16" s="3">
        <f t="shared" si="4"/>
        <v>0.93317413062968102</v>
      </c>
      <c r="G16" s="3">
        <f>ABS($D16-$F16)</f>
        <v>0.87030817592565013</v>
      </c>
    </row>
    <row r="17" spans="1:9" x14ac:dyDescent="0.25">
      <c r="A17" t="s">
        <v>618</v>
      </c>
      <c r="B17" s="3">
        <f>AVERAGEIFS('New data'!$N:$N,'New data'!$E:$E,$A17)</f>
        <v>0.58899998664855902</v>
      </c>
      <c r="C17" s="36">
        <f>(AVERAGEIFS('New data'!$J:$J,'New data'!$E:$E,$A17)-AVERAGEIFS('New data'!$L:$L,'New data'!$E:$E,$A17))/AVERAGEIFS('New data'!$L:$L,'New data'!$E:$E,$A17)</f>
        <v>-9.6220693384551373E-2</v>
      </c>
      <c r="D17" s="34">
        <f t="shared" si="3"/>
        <v>9.6220693384551373E-2</v>
      </c>
      <c r="E17" s="36">
        <f>AVERAGEIFS('New data'!$AM:$AM,'New data'!$E:$E,$A17)</f>
        <v>0.63321228623608705</v>
      </c>
      <c r="F17" s="3">
        <f t="shared" si="4"/>
        <v>0.63321228623608705</v>
      </c>
      <c r="G17" s="34">
        <f>ABS($B17-$F17)</f>
        <v>4.4212299587528037E-2</v>
      </c>
      <c r="H17" s="3">
        <f>AVERAGEIFS('New data'!$Q:$Q,'New data'!$E:$E,$A17)</f>
        <v>0.74456870036527179</v>
      </c>
      <c r="I17" s="14">
        <f>AVERAGEIFS('New data'!$J:$J,'New data'!$E:$E,$A17)</f>
        <v>91.501945495605398</v>
      </c>
    </row>
    <row r="18" spans="1:9" hidden="1" x14ac:dyDescent="0.25">
      <c r="A18" t="s">
        <v>410</v>
      </c>
      <c r="B18" s="3">
        <f>AVERAGEIFS('New data'!$N:$N,'New data'!$E:$E,$A18)</f>
        <v>9.4999998807907104E-2</v>
      </c>
      <c r="C18" s="34">
        <f>(AVERAGEIFS('New data'!$J:$J,'New data'!$E:$E,$A18)-AVERAGEIFS('New data'!$L:$L,'New data'!$E:$E,$A18))/AVERAGEIFS('New data'!$L:$L,'New data'!$E:$E,$A18)</f>
        <v>-2.417196304073874E-2</v>
      </c>
      <c r="D18" s="3">
        <f t="shared" si="3"/>
        <v>2.417196304073874E-2</v>
      </c>
      <c r="E18" s="3">
        <f>AVERAGEIFS('New data'!$AM:$AM,'New data'!$E:$E,$A18)</f>
        <v>0.97352322832240612</v>
      </c>
      <c r="F18" s="3">
        <f t="shared" si="4"/>
        <v>0.97352322832240612</v>
      </c>
      <c r="G18" s="3">
        <f>ABS($D18-$F18)</f>
        <v>0.94935126528166736</v>
      </c>
    </row>
    <row r="19" spans="1:9" hidden="1" x14ac:dyDescent="0.25">
      <c r="A19" t="s">
        <v>466</v>
      </c>
      <c r="B19" s="3">
        <f>AVERAGEIFS('New data'!$N:$N,'New data'!$E:$E,$A19)</f>
        <v>9.4999998807907104E-2</v>
      </c>
      <c r="C19" s="34">
        <f>(AVERAGEIFS('New data'!$J:$J,'New data'!$E:$E,$A19)-AVERAGEIFS('New data'!$L:$L,'New data'!$E:$E,$A19))/AVERAGEIFS('New data'!$L:$L,'New data'!$E:$E,$A19)</f>
        <v>7.245916987460882E-3</v>
      </c>
      <c r="D19" s="3">
        <f t="shared" si="3"/>
        <v>7.245916987460882E-3</v>
      </c>
      <c r="E19" s="3">
        <f>AVERAGEIFS('New data'!$AM:$AM,'New data'!$E:$E,$A19)</f>
        <v>1.0077331724056053</v>
      </c>
      <c r="F19" s="3">
        <f t="shared" si="4"/>
        <v>1.0077331724056053</v>
      </c>
      <c r="G19" s="3">
        <f>ABS($D19-$F19)</f>
        <v>1.0004872554181445</v>
      </c>
    </row>
    <row r="20" spans="1:9" x14ac:dyDescent="0.25">
      <c r="A20" t="s">
        <v>639</v>
      </c>
      <c r="B20" s="3">
        <f>AVERAGEIFS('New data'!$N:$N,'New data'!$E:$E,$A20)</f>
        <v>0.90200001001357999</v>
      </c>
      <c r="C20" s="36">
        <f>(AVERAGEIFS('New data'!$J:$J,'New data'!$E:$E,$A20)-AVERAGEIFS('New data'!$L:$L,'New data'!$E:$E,$A20))/AVERAGEIFS('New data'!$L:$L,'New data'!$E:$E,$A20)</f>
        <v>0.17444164846496049</v>
      </c>
      <c r="D20" s="34">
        <f t="shared" si="3"/>
        <v>0.17444164846496049</v>
      </c>
      <c r="E20" s="36">
        <f>AVERAGEIFS('New data'!$AM:$AM,'New data'!$E:$E,$A20)</f>
        <v>1.2979321034782778</v>
      </c>
      <c r="F20" s="3">
        <f t="shared" si="4"/>
        <v>1.2979321034782778</v>
      </c>
      <c r="G20" s="34">
        <f>ABS($B20-$F20)</f>
        <v>0.39593209346469782</v>
      </c>
      <c r="H20" s="3">
        <f>AVERAGEIFS('New data'!$Q:$Q,'New data'!$E:$E,$A20)</f>
        <v>0.58297479811507746</v>
      </c>
      <c r="I20" s="14">
        <f>AVERAGEIFS('New data'!$J:$J,'New data'!$E:$E,$A20)</f>
        <v>113.400131225585</v>
      </c>
    </row>
    <row r="21" spans="1:9" hidden="1" x14ac:dyDescent="0.25">
      <c r="A21" t="s">
        <v>497</v>
      </c>
      <c r="B21" s="3">
        <f>AVERAGEIFS('New data'!$N:$N,'New data'!$E:$E,$A21)</f>
        <v>9.3999996781349099E-2</v>
      </c>
      <c r="C21" s="34">
        <f>(AVERAGEIFS('New data'!$J:$J,'New data'!$E:$E,$A21)-AVERAGEIFS('New data'!$L:$L,'New data'!$E:$E,$A21))/AVERAGEIFS('New data'!$L:$L,'New data'!$E:$E,$A21)</f>
        <v>4.8818984701178181E-2</v>
      </c>
      <c r="D21" s="3">
        <f t="shared" si="3"/>
        <v>4.8818984701178181E-2</v>
      </c>
      <c r="E21" s="3">
        <f>AVERAGEIFS('New data'!$AM:$AM,'New data'!$E:$E,$A21)</f>
        <v>1.0494885580544009</v>
      </c>
      <c r="F21" s="3">
        <f t="shared" si="4"/>
        <v>1.0494885580544009</v>
      </c>
      <c r="G21" s="3">
        <f>ABS($D21-$F21)</f>
        <v>1.0006695733532227</v>
      </c>
    </row>
    <row r="22" spans="1:9" hidden="1" x14ac:dyDescent="0.25">
      <c r="A22" t="s">
        <v>467</v>
      </c>
      <c r="B22" s="3">
        <f>AVERAGEIFS('New data'!$N:$N,'New data'!$E:$E,$A22)</f>
        <v>0.108000002801418</v>
      </c>
      <c r="C22" s="34">
        <f>(AVERAGEIFS('New data'!$J:$J,'New data'!$E:$E,$A22)-AVERAGEIFS('New data'!$L:$L,'New data'!$E:$E,$A22))/AVERAGEIFS('New data'!$L:$L,'New data'!$E:$E,$A22)</f>
        <v>5.2605727480411119E-2</v>
      </c>
      <c r="D22" s="3">
        <f t="shared" si="3"/>
        <v>5.2605727480411119E-2</v>
      </c>
      <c r="E22" s="3">
        <f>AVERAGEIFS('New data'!$AM:$AM,'New data'!$E:$E,$A22)</f>
        <v>1.0541520862451268</v>
      </c>
      <c r="F22" s="3">
        <f t="shared" si="4"/>
        <v>1.0541520862451268</v>
      </c>
      <c r="G22" s="3">
        <f>ABS($D22-$F22)</f>
        <v>1.0015463587647158</v>
      </c>
    </row>
    <row r="23" spans="1:9" hidden="1" x14ac:dyDescent="0.25">
      <c r="A23" t="s">
        <v>494</v>
      </c>
      <c r="B23" s="3">
        <f>AVERAGEIFS('New data'!$N:$N,'New data'!$E:$E,$A23)</f>
        <v>0.104999996721744</v>
      </c>
      <c r="C23" s="34">
        <f>(AVERAGEIFS('New data'!$J:$J,'New data'!$E:$E,$A23)-AVERAGEIFS('New data'!$L:$L,'New data'!$E:$E,$A23))/AVERAGEIFS('New data'!$L:$L,'New data'!$E:$E,$A23)</f>
        <v>4.6232058614072028E-4</v>
      </c>
      <c r="D23" s="3">
        <f t="shared" si="3"/>
        <v>4.6232058614072028E-4</v>
      </c>
      <c r="E23" s="3">
        <f>AVERAGEIFS('New data'!$AM:$AM,'New data'!$E:$E,$A23)</f>
        <v>1.0004965350526891</v>
      </c>
      <c r="F23" s="3">
        <f t="shared" si="4"/>
        <v>1.0004965350526891</v>
      </c>
      <c r="G23" s="3">
        <f>ABS($D23-$F23)</f>
        <v>1.0000342144665484</v>
      </c>
    </row>
    <row r="24" spans="1:9" x14ac:dyDescent="0.25">
      <c r="A24" t="s">
        <v>593</v>
      </c>
      <c r="B24" s="3">
        <f>AVERAGEIFS('New data'!$N:$N,'New data'!$E:$E,$A24)</f>
        <v>0.73699998855590798</v>
      </c>
      <c r="C24" s="36">
        <f>(AVERAGEIFS('New data'!$J:$J,'New data'!$E:$E,$A24)-AVERAGEIFS('New data'!$L:$L,'New data'!$E:$E,$A24))/AVERAGEIFS('New data'!$L:$L,'New data'!$E:$E,$A24)</f>
        <v>-0.32573717060301899</v>
      </c>
      <c r="D24" s="34">
        <f t="shared" si="3"/>
        <v>0.32573717060301899</v>
      </c>
      <c r="E24" s="36">
        <f>AVERAGEIFS('New data'!$AM:$AM,'New data'!$E:$E,$A24)</f>
        <v>0.44035903375408769</v>
      </c>
      <c r="F24" s="3">
        <f t="shared" si="4"/>
        <v>0.44035903375408769</v>
      </c>
      <c r="G24" s="34">
        <f>ABS($B24-$F24)</f>
        <v>0.29664095480182029</v>
      </c>
      <c r="H24" s="3">
        <f>AVERAGEIFS('New data'!$Q:$Q,'New data'!$E:$E,$A24)</f>
        <v>0.61670188569362905</v>
      </c>
      <c r="I24" s="14">
        <f>AVERAGEIFS('New data'!$J:$J,'New data'!$E:$E,$A24)</f>
        <v>91.494583129882798</v>
      </c>
    </row>
    <row r="25" spans="1:9" x14ac:dyDescent="0.25">
      <c r="A25" t="s">
        <v>605</v>
      </c>
      <c r="B25" s="3">
        <f>AVERAGEIFS('New data'!$N:$N,'New data'!$E:$E,$A25)</f>
        <v>0.47900000214576699</v>
      </c>
      <c r="C25" s="36">
        <f>(AVERAGEIFS('New data'!$J:$J,'New data'!$E:$E,$A25)-AVERAGEIFS('New data'!$L:$L,'New data'!$E:$E,$A25))/AVERAGEIFS('New data'!$L:$L,'New data'!$E:$E,$A25)</f>
        <v>0.46884808651224819</v>
      </c>
      <c r="D25" s="34">
        <f t="shared" si="3"/>
        <v>0.46884808651224819</v>
      </c>
      <c r="E25" s="36">
        <f>AVERAGEIFS('New data'!$AM:$AM,'New data'!$E:$E,$A25)</f>
        <v>3.6494378516284804</v>
      </c>
      <c r="F25" s="3">
        <f t="shared" si="4"/>
        <v>3.6494378516284804</v>
      </c>
      <c r="G25" s="34">
        <f>ABS($B25-$F25)</f>
        <v>3.1704378494827132</v>
      </c>
      <c r="H25" s="3">
        <f>AVERAGEIFS('New data'!$Q:$Q,'New data'!$E:$E,$A25)</f>
        <v>0.39204821120681427</v>
      </c>
      <c r="I25" s="14">
        <f>AVERAGEIFS('New data'!$J:$J,'New data'!$E:$E,$A25)</f>
        <v>82.240638732910099</v>
      </c>
    </row>
    <row r="26" spans="1:9" hidden="1" x14ac:dyDescent="0.25">
      <c r="A26" t="s">
        <v>411</v>
      </c>
      <c r="B26" s="3">
        <f>AVERAGEIFS('New data'!$N:$N,'New data'!$E:$E,$A26)</f>
        <v>0.108000002801418</v>
      </c>
      <c r="C26" s="34">
        <f>(AVERAGEIFS('New data'!$J:$J,'New data'!$E:$E,$A26)-AVERAGEIFS('New data'!$L:$L,'New data'!$E:$E,$A26))/AVERAGEIFS('New data'!$L:$L,'New data'!$E:$E,$A26)</f>
        <v>-5.4485876707697639E-2</v>
      </c>
      <c r="D26" s="3">
        <f t="shared" si="3"/>
        <v>5.4485876707697639E-2</v>
      </c>
      <c r="E26" s="3">
        <f>AVERAGEIFS('New data'!$AM:$AM,'New data'!$E:$E,$A26)</f>
        <v>0.94388944708791533</v>
      </c>
      <c r="F26" s="3">
        <f t="shared" si="4"/>
        <v>0.94388944708791533</v>
      </c>
      <c r="G26" s="3">
        <f t="shared" ref="G26:G31" si="5">ABS($D26-$F26)</f>
        <v>0.88940357038021767</v>
      </c>
    </row>
    <row r="27" spans="1:9" hidden="1" x14ac:dyDescent="0.25">
      <c r="A27" t="s">
        <v>413</v>
      </c>
      <c r="B27" s="3">
        <f>AVERAGEIFS('New data'!$N:$N,'New data'!$E:$E,$A27)</f>
        <v>0.85900002717971802</v>
      </c>
      <c r="C27" s="34">
        <f>(AVERAGEIFS('New data'!$J:$J,'New data'!$E:$E,$A27)-AVERAGEIFS('New data'!$L:$L,'New data'!$E:$E,$A27))/AVERAGEIFS('New data'!$L:$L,'New data'!$E:$E,$A27)</f>
        <v>-7.3250578172615807E-2</v>
      </c>
      <c r="D27" s="3">
        <f t="shared" si="3"/>
        <v>7.3250578172615807E-2</v>
      </c>
      <c r="E27" s="3">
        <f>AVERAGEIFS('New data'!$AM:$AM,'New data'!$E:$E,$A27)</f>
        <v>0.88019015576531245</v>
      </c>
      <c r="F27" s="3">
        <f t="shared" si="4"/>
        <v>0.88019015576531245</v>
      </c>
      <c r="G27" s="3">
        <f t="shared" si="5"/>
        <v>0.80693957759269663</v>
      </c>
    </row>
    <row r="28" spans="1:9" hidden="1" x14ac:dyDescent="0.25">
      <c r="A28" t="s">
        <v>424</v>
      </c>
      <c r="B28" s="3">
        <f>AVERAGEIFS('New data'!$N:$N,'New data'!$E:$E,$A28)</f>
        <v>0.85799998044967596</v>
      </c>
      <c r="C28" s="34">
        <f>(AVERAGEIFS('New data'!$J:$J,'New data'!$E:$E,$A28)-AVERAGEIFS('New data'!$L:$L,'New data'!$E:$E,$A28))/AVERAGEIFS('New data'!$L:$L,'New data'!$E:$E,$A28)</f>
        <v>-1.7642031019820099E-2</v>
      </c>
      <c r="D28" s="3">
        <f t="shared" si="3"/>
        <v>1.7642031019820099E-2</v>
      </c>
      <c r="E28" s="3">
        <f>AVERAGEIFS('New data'!$AM:$AM,'New data'!$E:$E,$A28)</f>
        <v>0.97048337904129667</v>
      </c>
      <c r="F28" s="3">
        <f t="shared" si="4"/>
        <v>0.97048337904129667</v>
      </c>
      <c r="G28" s="3">
        <f t="shared" si="5"/>
        <v>0.95284134802147658</v>
      </c>
    </row>
    <row r="29" spans="1:9" hidden="1" x14ac:dyDescent="0.25">
      <c r="A29" t="s">
        <v>441</v>
      </c>
      <c r="B29" s="3">
        <f>AVERAGEIFS('New data'!$N:$N,'New data'!$E:$E,$A29)</f>
        <v>9.3999996781349099E-2</v>
      </c>
      <c r="C29" s="34">
        <f>(AVERAGEIFS('New data'!$J:$J,'New data'!$E:$E,$A29)-AVERAGEIFS('New data'!$L:$L,'New data'!$E:$E,$A29))/AVERAGEIFS('New data'!$L:$L,'New data'!$E:$E,$A29)</f>
        <v>0.11537768656349334</v>
      </c>
      <c r="D29" s="3">
        <f t="shared" si="3"/>
        <v>0.11537768656349334</v>
      </c>
      <c r="E29" s="3">
        <f>AVERAGEIFS('New data'!$AM:$AM,'New data'!$E:$E,$A29)</f>
        <v>1.1157904256808302</v>
      </c>
      <c r="F29" s="3">
        <f t="shared" si="4"/>
        <v>1.1157904256808302</v>
      </c>
      <c r="G29" s="3">
        <f t="shared" si="5"/>
        <v>1.000412739117337</v>
      </c>
    </row>
    <row r="30" spans="1:9" hidden="1" x14ac:dyDescent="0.25">
      <c r="A30" t="s">
        <v>438</v>
      </c>
      <c r="B30" s="3">
        <f>AVERAGEIFS('New data'!$N:$N,'New data'!$E:$E,$A30)</f>
        <v>0.104999996721744</v>
      </c>
      <c r="C30" s="34">
        <f>(AVERAGEIFS('New data'!$J:$J,'New data'!$E:$E,$A30)-AVERAGEIFS('New data'!$L:$L,'New data'!$E:$E,$A30))/AVERAGEIFS('New data'!$L:$L,'New data'!$E:$E,$A30)</f>
        <v>-0.10534713174518745</v>
      </c>
      <c r="D30" s="3">
        <f t="shared" si="3"/>
        <v>0.10534713174518745</v>
      </c>
      <c r="E30" s="3">
        <f>AVERAGEIFS('New data'!$AM:$AM,'New data'!$E:$E,$A30)</f>
        <v>0.88524676369935262</v>
      </c>
      <c r="F30" s="3">
        <f t="shared" si="4"/>
        <v>0.88524676369935262</v>
      </c>
      <c r="G30" s="3">
        <f t="shared" si="5"/>
        <v>0.77989963195416512</v>
      </c>
    </row>
    <row r="31" spans="1:9" hidden="1" x14ac:dyDescent="0.25">
      <c r="A31" t="s">
        <v>471</v>
      </c>
      <c r="B31" s="3">
        <f>AVERAGEIFS('New data'!$N:$N,'New data'!$E:$E,$A31)</f>
        <v>0.10000000149011599</v>
      </c>
      <c r="C31" s="34">
        <f>(AVERAGEIFS('New data'!$J:$J,'New data'!$E:$E,$A31)-AVERAGEIFS('New data'!$L:$L,'New data'!$E:$E,$A31))/AVERAGEIFS('New data'!$L:$L,'New data'!$E:$E,$A31)</f>
        <v>6.9934279252979556E-2</v>
      </c>
      <c r="D31" s="3">
        <f t="shared" si="3"/>
        <v>6.9934279252979556E-2</v>
      </c>
      <c r="E31" s="3">
        <f>AVERAGEIFS('New data'!$AM:$AM,'New data'!$E:$E,$A31)</f>
        <v>1.0721926903673917</v>
      </c>
      <c r="F31" s="3">
        <f t="shared" si="4"/>
        <v>1.0721926903673917</v>
      </c>
      <c r="G31" s="3">
        <f t="shared" si="5"/>
        <v>1.0022584111144122</v>
      </c>
    </row>
    <row r="32" spans="1:9" x14ac:dyDescent="0.25">
      <c r="A32" t="s">
        <v>607</v>
      </c>
      <c r="B32" s="3">
        <f>AVERAGEIFS('New data'!$N:$N,'New data'!$E:$E,$A32)</f>
        <v>1</v>
      </c>
      <c r="C32" s="36" t="e">
        <f>(AVERAGEIFS('New data'!$J:$J,'New data'!$E:$E,$A32)-AVERAGEIFS('New data'!$L:$L,'New data'!$E:$E,$A32))/AVERAGEIFS('New data'!$L:$L,'New data'!$E:$E,$A32)</f>
        <v>#DIV/0!</v>
      </c>
      <c r="D32" s="34" t="e">
        <f t="shared" si="3"/>
        <v>#DIV/0!</v>
      </c>
      <c r="E32" s="36">
        <f>AVERAGEIFS('New data'!$AM:$AM,'New data'!$E:$E,$A32)</f>
        <v>4.7378499598318671</v>
      </c>
      <c r="F32" s="3">
        <f t="shared" si="4"/>
        <v>4.7378499598318671</v>
      </c>
      <c r="G32" s="34">
        <f>ABS($B32-$F32)</f>
        <v>3.7378499598318671</v>
      </c>
      <c r="H32" s="3">
        <f>AVERAGEIFS('New data'!$Q:$Q,'New data'!$E:$E,$A32)</f>
        <v>0.73140054941177302</v>
      </c>
      <c r="I32" s="14">
        <f>AVERAGEIFS('New data'!$J:$J,'New data'!$E:$E,$A32)</f>
        <v>313.23178100585898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36">
        <f>(AVERAGEIFS('New data'!$J:$J,'New data'!$E:$E,$A33)-AVERAGEIFS('New data'!$L:$L,'New data'!$E:$E,$A33))/AVERAGEIFS('New data'!$L:$L,'New data'!$E:$E,$A33)</f>
        <v>-5.0146863162881403E-2</v>
      </c>
      <c r="D33" s="34">
        <f t="shared" si="3"/>
        <v>5.0146863162881403E-2</v>
      </c>
      <c r="E33" s="36">
        <f>AVERAGEIFS('New data'!$AM:$AM,'New data'!$E:$E,$A33)</f>
        <v>0.91616760832862576</v>
      </c>
      <c r="F33" s="3">
        <f t="shared" si="4"/>
        <v>0.91616760832862576</v>
      </c>
      <c r="G33" s="34">
        <f>ABS($B33-$F33)</f>
        <v>0.26716761929588073</v>
      </c>
      <c r="H33" s="3">
        <f>AVERAGEIFS('New data'!$Q:$Q,'New data'!$E:$E,$A33)</f>
        <v>0.58653018611533825</v>
      </c>
      <c r="I33" s="14">
        <f>AVERAGEIFS('New data'!$J:$J,'New data'!$E:$E,$A33)</f>
        <v>88.841262817382798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36" t="e">
        <f>(AVERAGEIFS('New data'!$J:$J,'New data'!$E:$E,$A34)-AVERAGEIFS('New data'!$L:$L,'New data'!$E:$E,$A34))/AVERAGEIFS('New data'!$L:$L,'New data'!$E:$E,$A34)</f>
        <v>#DIV/0!</v>
      </c>
      <c r="D34" s="34" t="e">
        <f t="shared" si="3"/>
        <v>#DIV/0!</v>
      </c>
      <c r="E34" s="36">
        <f>AVERAGEIFS('New data'!$AM:$AM,'New data'!$E:$E,$A34)</f>
        <v>7.2278343469354445</v>
      </c>
      <c r="F34" s="3">
        <f t="shared" si="4"/>
        <v>7.2278343469354445</v>
      </c>
      <c r="G34" s="34">
        <f>ABS($B34-$F34)</f>
        <v>6.2368343502733055</v>
      </c>
      <c r="H34" s="3">
        <f>AVERAGEIFS('New data'!$Q:$Q,'New data'!$E:$E,$A34)</f>
        <v>0.57577008008956898</v>
      </c>
      <c r="I34" s="14">
        <f>AVERAGEIFS('New data'!$J:$J,'New data'!$E:$E,$A34)</f>
        <v>292.01623535156199</v>
      </c>
    </row>
    <row r="35" spans="1:9" hidden="1" x14ac:dyDescent="0.25">
      <c r="A35" t="s">
        <v>503</v>
      </c>
      <c r="B35" s="3">
        <f>AVERAGEIFS('New data'!$N:$N,'New data'!$E:$E,$A35)</f>
        <v>0.12899999320507</v>
      </c>
      <c r="C35" s="34">
        <f>(AVERAGEIFS('New data'!$J:$J,'New data'!$E:$E,$A35)-AVERAGEIFS('New data'!$L:$L,'New data'!$E:$E,$A35))/AVERAGEIFS('New data'!$L:$L,'New data'!$E:$E,$A35)</f>
        <v>2.0289261629798092E-2</v>
      </c>
      <c r="D35" s="3">
        <f t="shared" si="3"/>
        <v>2.0289261629798092E-2</v>
      </c>
      <c r="E35" s="3">
        <f>AVERAGEIFS('New data'!$AM:$AM,'New data'!$E:$E,$A35)</f>
        <v>1.0218095312597133</v>
      </c>
      <c r="F35" s="3">
        <f t="shared" si="4"/>
        <v>1.0218095312597133</v>
      </c>
      <c r="G35" s="3">
        <f t="shared" ref="G35:G40" si="6">ABS($D35-$F35)</f>
        <v>1.0015202696299152</v>
      </c>
    </row>
    <row r="36" spans="1:9" hidden="1" x14ac:dyDescent="0.25">
      <c r="A36" t="s">
        <v>447</v>
      </c>
      <c r="B36" s="3">
        <f>AVERAGEIFS('New data'!$N:$N,'New data'!$E:$E,$A36)</f>
        <v>0.12899999320507</v>
      </c>
      <c r="C36" s="34">
        <f>(AVERAGEIFS('New data'!$J:$J,'New data'!$E:$E,$A36)-AVERAGEIFS('New data'!$L:$L,'New data'!$E:$E,$A36))/AVERAGEIFS('New data'!$L:$L,'New data'!$E:$E,$A36)</f>
        <v>6.3994020075527194E-2</v>
      </c>
      <c r="D36" s="3">
        <f t="shared" si="3"/>
        <v>6.3994020075527194E-2</v>
      </c>
      <c r="E36" s="3">
        <f>AVERAGEIFS('New data'!$AM:$AM,'New data'!$E:$E,$A36)</f>
        <v>1.0671158100808558</v>
      </c>
      <c r="F36" s="3">
        <f t="shared" si="4"/>
        <v>1.0671158100808558</v>
      </c>
      <c r="G36" s="3">
        <f t="shared" si="6"/>
        <v>1.0031217900053286</v>
      </c>
    </row>
    <row r="37" spans="1:9" hidden="1" x14ac:dyDescent="0.25">
      <c r="A37" t="s">
        <v>496</v>
      </c>
      <c r="B37" s="3">
        <f>AVERAGEIFS('New data'!$N:$N,'New data'!$E:$E,$A37)</f>
        <v>0.13199999928474401</v>
      </c>
      <c r="C37" s="34">
        <f>(AVERAGEIFS('New data'!$J:$J,'New data'!$E:$E,$A37)-AVERAGEIFS('New data'!$L:$L,'New data'!$E:$E,$A37))/AVERAGEIFS('New data'!$L:$L,'New data'!$E:$E,$A37)</f>
        <v>3.3746517470248961E-2</v>
      </c>
      <c r="D37" s="3">
        <f t="shared" si="3"/>
        <v>3.3746517470248961E-2</v>
      </c>
      <c r="E37" s="3">
        <f>AVERAGEIFS('New data'!$AM:$AM,'New data'!$E:$E,$A37)</f>
        <v>1.0357092156080194</v>
      </c>
      <c r="F37" s="3">
        <f t="shared" si="4"/>
        <v>1.0357092156080194</v>
      </c>
      <c r="G37" s="3">
        <f t="shared" si="6"/>
        <v>1.0019626981377705</v>
      </c>
    </row>
    <row r="38" spans="1:9" hidden="1" x14ac:dyDescent="0.25">
      <c r="A38" t="s">
        <v>509</v>
      </c>
      <c r="B38" s="3">
        <f>AVERAGEIFS('New data'!$N:$N,'New data'!$E:$E,$A38)</f>
        <v>0.66200000047683705</v>
      </c>
      <c r="C38" s="34">
        <f>(AVERAGEIFS('New data'!$J:$J,'New data'!$E:$E,$A38)-AVERAGEIFS('New data'!$L:$L,'New data'!$E:$E,$A38))/AVERAGEIFS('New data'!$L:$L,'New data'!$E:$E,$A38)</f>
        <v>-0.10713644252850449</v>
      </c>
      <c r="D38" s="3">
        <f t="shared" si="3"/>
        <v>0.10713644252850449</v>
      </c>
      <c r="E38" s="3">
        <f>AVERAGEIFS('New data'!$AM:$AM,'New data'!$E:$E,$A38)</f>
        <v>0.66790984112025498</v>
      </c>
      <c r="F38" s="3">
        <f t="shared" si="4"/>
        <v>0.66790984112025498</v>
      </c>
      <c r="G38" s="3">
        <f t="shared" si="6"/>
        <v>0.56077339859175046</v>
      </c>
    </row>
    <row r="39" spans="1:9" hidden="1" x14ac:dyDescent="0.25">
      <c r="A39" t="s">
        <v>514</v>
      </c>
      <c r="B39" s="3">
        <f>AVERAGEIFS('New data'!$N:$N,'New data'!$E:$E,$A39)</f>
        <v>0.44600000977516102</v>
      </c>
      <c r="C39" s="34">
        <f>(AVERAGEIFS('New data'!$J:$J,'New data'!$E:$E,$A39)-AVERAGEIFS('New data'!$L:$L,'New data'!$E:$E,$A39))/AVERAGEIFS('New data'!$L:$L,'New data'!$E:$E,$A39)</f>
        <v>-0.10377605870808425</v>
      </c>
      <c r="D39" s="3">
        <f t="shared" si="3"/>
        <v>0.10377605870808425</v>
      </c>
      <c r="E39" s="3">
        <f>AVERAGEIFS('New data'!$AM:$AM,'New data'!$E:$E,$A39)</f>
        <v>0.65800911535327467</v>
      </c>
      <c r="F39" s="3">
        <f t="shared" si="4"/>
        <v>0.65800911535327467</v>
      </c>
      <c r="G39" s="3">
        <f t="shared" si="6"/>
        <v>0.5542330566451904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-8.2439871154342759E-2</v>
      </c>
      <c r="D40" s="3">
        <f t="shared" si="3"/>
        <v>8.2439871154342759E-2</v>
      </c>
      <c r="E40" s="3">
        <f>AVERAGEIFS('New data'!$AM:$AM,'New data'!$E:$E,$A40)</f>
        <v>0.86177050770451469</v>
      </c>
      <c r="F40" s="3">
        <f t="shared" si="4"/>
        <v>0.86177050770451469</v>
      </c>
      <c r="G40" s="3">
        <f t="shared" si="6"/>
        <v>0.77933063655017198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36">
        <f>(AVERAGEIFS('New data'!$J:$J,'New data'!$E:$E,$A41)-AVERAGEIFS('New data'!$L:$L,'New data'!$E:$E,$A41))/AVERAGEIFS('New data'!$L:$L,'New data'!$E:$E,$A41)</f>
        <v>-6.0409121791125155E-2</v>
      </c>
      <c r="D41" s="34">
        <f t="shared" si="3"/>
        <v>6.0409121791125155E-2</v>
      </c>
      <c r="E41" s="36">
        <f>AVERAGEIFS('New data'!$AM:$AM,'New data'!$E:$E,$A41)</f>
        <v>0.83251623262429142</v>
      </c>
      <c r="F41" s="3">
        <f t="shared" si="4"/>
        <v>0.83251623262429142</v>
      </c>
      <c r="G41" s="34">
        <f>ABS($B41-$F41)</f>
        <v>0.1855162178423404</v>
      </c>
      <c r="H41" s="3">
        <f>AVERAGEIFS('New data'!$Q:$Q,'New data'!$E:$E,$A41)</f>
        <v>0.52751965217048113</v>
      </c>
      <c r="I41" s="14">
        <f>AVERAGEIFS('New data'!$J:$J,'New data'!$E:$E,$A41)</f>
        <v>49.585186004638601</v>
      </c>
    </row>
    <row r="42" spans="1:9" hidden="1" x14ac:dyDescent="0.25">
      <c r="A42" t="s">
        <v>440</v>
      </c>
      <c r="B42" s="3">
        <f>AVERAGEIFS('New data'!$N:$N,'New data'!$E:$E,$A42)</f>
        <v>0.13199999928474401</v>
      </c>
      <c r="C42" s="34">
        <f>(AVERAGEIFS('New data'!$J:$J,'New data'!$E:$E,$A42)-AVERAGEIFS('New data'!$L:$L,'New data'!$E:$E,$A42))/AVERAGEIFS('New data'!$L:$L,'New data'!$E:$E,$A42)</f>
        <v>-0.19102363669457276</v>
      </c>
      <c r="D42" s="3">
        <f t="shared" si="3"/>
        <v>0.19102363669457276</v>
      </c>
      <c r="E42" s="3">
        <f>AVERAGEIFS('New data'!$AM:$AM,'New data'!$E:$E,$A42)</f>
        <v>0.79188412019997556</v>
      </c>
      <c r="F42" s="3">
        <f t="shared" si="4"/>
        <v>0.79188412019997556</v>
      </c>
      <c r="G42" s="3">
        <f>ABS($D42-$F42)</f>
        <v>0.60086048350540278</v>
      </c>
    </row>
    <row r="43" spans="1:9" x14ac:dyDescent="0.25">
      <c r="A43" t="s">
        <v>619</v>
      </c>
      <c r="B43" s="3">
        <f>AVERAGEIFS('New data'!$N:$N,'New data'!$E:$E,$A43)</f>
        <v>1</v>
      </c>
      <c r="C43" s="36">
        <f>(AVERAGEIFS('New data'!$J:$J,'New data'!$E:$E,$A43)-AVERAGEIFS('New data'!$L:$L,'New data'!$E:$E,$A43))/AVERAGEIFS('New data'!$L:$L,'New data'!$E:$E,$A43)</f>
        <v>0.59961187776919755</v>
      </c>
      <c r="D43" s="34">
        <f t="shared" si="3"/>
        <v>0.59961187776919755</v>
      </c>
      <c r="E43" s="36">
        <f>AVERAGEIFS('New data'!$AM:$AM,'New data'!$E:$E,$A43)</f>
        <v>1.3748483529676025</v>
      </c>
      <c r="F43" s="3">
        <f t="shared" si="4"/>
        <v>1.3748483529676025</v>
      </c>
      <c r="G43" s="34">
        <f>ABS($B43-$F43)</f>
        <v>0.37484835296760255</v>
      </c>
      <c r="H43" s="3">
        <f>AVERAGEIFS('New data'!$Q:$Q,'New data'!$E:$E,$A43)</f>
        <v>0.71788061128702052</v>
      </c>
      <c r="I43" s="14">
        <f>AVERAGEIFS('New data'!$J:$J,'New data'!$E:$E,$A43)</f>
        <v>242.30656433105401</v>
      </c>
    </row>
    <row r="44" spans="1:9" x14ac:dyDescent="0.25">
      <c r="A44" t="s">
        <v>615</v>
      </c>
      <c r="B44" s="3">
        <f>AVERAGEIFS('New data'!$N:$N,'New data'!$E:$E,$A44)</f>
        <v>1</v>
      </c>
      <c r="C44" s="36">
        <f>(AVERAGEIFS('New data'!$J:$J,'New data'!$E:$E,$A44)-AVERAGEIFS('New data'!$L:$L,'New data'!$E:$E,$A44))/AVERAGEIFS('New data'!$L:$L,'New data'!$E:$E,$A44)</f>
        <v>-8.1423193722102619E-2</v>
      </c>
      <c r="D44" s="34">
        <f t="shared" si="3"/>
        <v>8.1423193722102619E-2</v>
      </c>
      <c r="E44" s="36">
        <f>AVERAGEIFS('New data'!$AM:$AM,'New data'!$E:$E,$A44)</f>
        <v>0.91135940602285392</v>
      </c>
      <c r="F44" s="3">
        <f t="shared" si="4"/>
        <v>0.91135940602285392</v>
      </c>
      <c r="G44" s="34">
        <f>ABS($B44-$F44)</f>
        <v>8.8640593977146076E-2</v>
      </c>
      <c r="H44" s="3">
        <f>AVERAGEIFS('New data'!$Q:$Q,'New data'!$E:$E,$A44)</f>
        <v>0.62612636775958064</v>
      </c>
      <c r="I44" s="14">
        <f>AVERAGEIFS('New data'!$J:$J,'New data'!$E:$E,$A44)</f>
        <v>135.72932434082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36">
        <f>(AVERAGEIFS('New data'!$J:$J,'New data'!$E:$E,$A45)-AVERAGEIFS('New data'!$L:$L,'New data'!$E:$E,$A45))/AVERAGEIFS('New data'!$L:$L,'New data'!$E:$E,$A45)</f>
        <v>-0.34977974013284469</v>
      </c>
      <c r="D45" s="34">
        <f t="shared" si="3"/>
        <v>0.34977974013284469</v>
      </c>
      <c r="E45" s="36">
        <f>AVERAGEIFS('New data'!$AM:$AM,'New data'!$E:$E,$A45)</f>
        <v>0.60562053529364768</v>
      </c>
      <c r="F45" s="3">
        <f t="shared" si="4"/>
        <v>0.60562053529364768</v>
      </c>
      <c r="G45" s="34">
        <f>ABS($B45-$F45)</f>
        <v>0.17437943609612228</v>
      </c>
      <c r="H45" s="3">
        <f>AVERAGEIFS('New data'!$Q:$Q,'New data'!$E:$E,$A45)</f>
        <v>0.45248842425033858</v>
      </c>
      <c r="I45" s="14">
        <f>AVERAGEIFS('New data'!$J:$J,'New data'!$E:$E,$A45)</f>
        <v>59.422046661376903</v>
      </c>
    </row>
    <row r="46" spans="1:9" hidden="1" x14ac:dyDescent="0.25">
      <c r="A46" t="s">
        <v>495</v>
      </c>
      <c r="B46" s="3">
        <f>AVERAGEIFS('New data'!$N:$N,'New data'!$E:$E,$A46)</f>
        <v>0.16099999845027901</v>
      </c>
      <c r="C46" s="34">
        <f>(AVERAGEIFS('New data'!$J:$J,'New data'!$E:$E,$A46)-AVERAGEIFS('New data'!$L:$L,'New data'!$E:$E,$A46))/AVERAGEIFS('New data'!$L:$L,'New data'!$E:$E,$A46)</f>
        <v>7.7754758832419363E-2</v>
      </c>
      <c r="D46" s="3">
        <f t="shared" si="3"/>
        <v>7.7754758832419363E-2</v>
      </c>
      <c r="E46" s="3">
        <f>AVERAGEIFS('New data'!$AM:$AM,'New data'!$E:$E,$A46)</f>
        <v>1.0795421751049443</v>
      </c>
      <c r="F46" s="3">
        <f t="shared" si="4"/>
        <v>1.0795421751049443</v>
      </c>
      <c r="G46" s="3">
        <f>ABS($D46-$F46)</f>
        <v>1.0017874162725249</v>
      </c>
    </row>
    <row r="47" spans="1:9" x14ac:dyDescent="0.25">
      <c r="A47" t="s">
        <v>634</v>
      </c>
      <c r="B47" s="3">
        <f>AVERAGEIFS('New data'!$N:$N,'New data'!$E:$E,$A47)</f>
        <v>0.990999996662139</v>
      </c>
      <c r="C47" s="36">
        <f>(AVERAGEIFS('New data'!$J:$J,'New data'!$E:$E,$A47)-AVERAGEIFS('New data'!$L:$L,'New data'!$E:$E,$A47))/AVERAGEIFS('New data'!$L:$L,'New data'!$E:$E,$A47)</f>
        <v>0.42994276677128573</v>
      </c>
      <c r="D47" s="34">
        <f t="shared" si="3"/>
        <v>0.42994276677128573</v>
      </c>
      <c r="E47" s="36">
        <f>AVERAGEIFS('New data'!$AM:$AM,'New data'!$E:$E,$A47)</f>
        <v>1.6104680531060525</v>
      </c>
      <c r="F47" s="3">
        <f t="shared" si="4"/>
        <v>1.6104680531060525</v>
      </c>
      <c r="G47" s="34">
        <f>ABS($B47-$F47)</f>
        <v>0.61946805644391345</v>
      </c>
      <c r="H47" s="3">
        <f>AVERAGEIFS('New data'!$Q:$Q,'New data'!$E:$E,$A47)</f>
        <v>0.61330449581146196</v>
      </c>
      <c r="I47" s="14">
        <f>AVERAGEIFS('New data'!$J:$J,'New data'!$E:$E,$A47)</f>
        <v>272.06692504882801</v>
      </c>
    </row>
    <row r="48" spans="1:9" hidden="1" x14ac:dyDescent="0.25">
      <c r="A48" t="s">
        <v>519</v>
      </c>
      <c r="B48" s="3">
        <f>AVERAGEIFS('New data'!$N:$N,'New data'!$E:$E,$A48)</f>
        <v>0.62800002098083496</v>
      </c>
      <c r="C48" s="34">
        <f>(AVERAGEIFS('New data'!$J:$J,'New data'!$E:$E,$A48)-AVERAGEIFS('New data'!$L:$L,'New data'!$E:$E,$A48))/AVERAGEIFS('New data'!$L:$L,'New data'!$E:$E,$A48)</f>
        <v>-0.12997477477685956</v>
      </c>
      <c r="D48" s="3">
        <f t="shared" si="3"/>
        <v>0.12997477477685956</v>
      </c>
      <c r="E48" s="3">
        <f>AVERAGEIFS('New data'!$AM:$AM,'New data'!$E:$E,$A48)</f>
        <v>0.598170900608196</v>
      </c>
      <c r="F48" s="3">
        <f t="shared" si="4"/>
        <v>0.598170900608196</v>
      </c>
      <c r="G48" s="3">
        <f>ABS($D48-$F48)</f>
        <v>0.46819612583133641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36">
        <f>(AVERAGEIFS('New data'!$J:$J,'New data'!$E:$E,$A49)-AVERAGEIFS('New data'!$L:$L,'New data'!$E:$E,$A49))/AVERAGEIFS('New data'!$L:$L,'New data'!$E:$E,$A49)</f>
        <v>-0.27580865500420515</v>
      </c>
      <c r="D49" s="34">
        <f t="shared" si="3"/>
        <v>0.27580865500420515</v>
      </c>
      <c r="E49" s="36">
        <f>AVERAGEIFS('New data'!$AM:$AM,'New data'!$E:$E,$A49)</f>
        <v>0.6139196150270686</v>
      </c>
      <c r="F49" s="3">
        <f t="shared" si="4"/>
        <v>0.6139196150270686</v>
      </c>
      <c r="G49" s="34">
        <f>ABS($B49-$F49)</f>
        <v>0.13008040261590537</v>
      </c>
      <c r="H49" s="3">
        <f>AVERAGEIFS('New data'!$Q:$Q,'New data'!$E:$E,$A49)</f>
        <v>0.79628133796411327</v>
      </c>
      <c r="I49" s="14">
        <f>AVERAGEIFS('New data'!$J:$J,'New data'!$E:$E,$A49)</f>
        <v>70.717308044433594</v>
      </c>
    </row>
    <row r="50" spans="1:9" hidden="1" x14ac:dyDescent="0.25">
      <c r="A50" t="s">
        <v>518</v>
      </c>
      <c r="B50" s="3">
        <f>AVERAGEIFS('New data'!$N:$N,'New data'!$E:$E,$A50)</f>
        <v>0.23899999260902399</v>
      </c>
      <c r="C50" s="34">
        <f>(AVERAGEIFS('New data'!$J:$J,'New data'!$E:$E,$A50)-AVERAGEIFS('New data'!$L:$L,'New data'!$E:$E,$A50))/AVERAGEIFS('New data'!$L:$L,'New data'!$E:$E,$A50)</f>
        <v>8.7447107184786654E-2</v>
      </c>
      <c r="D50" s="3">
        <f t="shared" si="3"/>
        <v>8.7447107184786654E-2</v>
      </c>
      <c r="E50" s="3">
        <f>AVERAGEIFS('New data'!$AM:$AM,'New data'!$E:$E,$A50)</f>
        <v>1.3421502992480887</v>
      </c>
      <c r="F50" s="3">
        <f t="shared" si="4"/>
        <v>1.3421502992480887</v>
      </c>
      <c r="G50" s="3">
        <f>ABS($D50-$F50)</f>
        <v>1.2547031920633021</v>
      </c>
    </row>
    <row r="51" spans="1:9" hidden="1" x14ac:dyDescent="0.25">
      <c r="A51" t="s">
        <v>513</v>
      </c>
      <c r="B51" s="3">
        <f>AVERAGEIFS('New data'!$N:$N,'New data'!$E:$E,$A51)</f>
        <v>0.57400000095367398</v>
      </c>
      <c r="C51" s="34">
        <f>(AVERAGEIFS('New data'!$J:$J,'New data'!$E:$E,$A51)-AVERAGEIFS('New data'!$L:$L,'New data'!$E:$E,$A51))/AVERAGEIFS('New data'!$L:$L,'New data'!$E:$E,$A51)</f>
        <v>-0.11264898612637585</v>
      </c>
      <c r="D51" s="3">
        <f t="shared" si="3"/>
        <v>0.11264898612637585</v>
      </c>
      <c r="E51" s="3">
        <f>AVERAGEIFS('New data'!$AM:$AM,'New data'!$E:$E,$A51)</f>
        <v>0.70100176790974178</v>
      </c>
      <c r="F51" s="3">
        <f t="shared" si="4"/>
        <v>0.70100176790974178</v>
      </c>
      <c r="G51" s="3">
        <f>ABS($D51-$F51)</f>
        <v>0.58835278178336592</v>
      </c>
    </row>
    <row r="52" spans="1:9" x14ac:dyDescent="0.25">
      <c r="A52" t="s">
        <v>591</v>
      </c>
      <c r="B52" s="3">
        <f>AVERAGEIFS('New data'!$N:$N,'New data'!$E:$E,$A52)</f>
        <v>1</v>
      </c>
      <c r="C52" s="36">
        <f>(AVERAGEIFS('New data'!$J:$J,'New data'!$E:$E,$A52)-AVERAGEIFS('New data'!$L:$L,'New data'!$E:$E,$A52))/AVERAGEIFS('New data'!$L:$L,'New data'!$E:$E,$A52)</f>
        <v>1.1810203003723645</v>
      </c>
      <c r="D52" s="34">
        <f t="shared" si="3"/>
        <v>1.1810203003723645</v>
      </c>
      <c r="E52" s="36">
        <f>AVERAGEIFS('New data'!$AM:$AM,'New data'!$E:$E,$A52)</f>
        <v>1.5414989948377507</v>
      </c>
      <c r="F52" s="3">
        <f t="shared" si="4"/>
        <v>1.5414989948377507</v>
      </c>
      <c r="G52" s="34">
        <f>ABS($B52-$F52)</f>
        <v>0.54149899483775066</v>
      </c>
      <c r="H52" s="3">
        <f>AVERAGEIFS('New data'!$Q:$Q,'New data'!$E:$E,$A52)</f>
        <v>0.71560151189682364</v>
      </c>
      <c r="I52" s="14">
        <f>AVERAGEIFS('New data'!$J:$J,'New data'!$E:$E,$A52)</f>
        <v>298.59893798828102</v>
      </c>
    </row>
    <row r="53" spans="1:9" hidden="1" x14ac:dyDescent="0.25">
      <c r="A53" t="s">
        <v>407</v>
      </c>
      <c r="B53" s="3">
        <f>AVERAGEIFS('New data'!$N:$N,'New data'!$E:$E,$A53)</f>
        <v>0.53399997949600198</v>
      </c>
      <c r="C53" s="34">
        <f>(AVERAGEIFS('New data'!$J:$J,'New data'!$E:$E,$A53)-AVERAGEIFS('New data'!$L:$L,'New data'!$E:$E,$A53))/AVERAGEIFS('New data'!$L:$L,'New data'!$E:$E,$A53)</f>
        <v>-0.16650532594090997</v>
      </c>
      <c r="D53" s="3">
        <f t="shared" si="3"/>
        <v>0.16650532594090997</v>
      </c>
      <c r="E53" s="3">
        <f>AVERAGEIFS('New data'!$AM:$AM,'New data'!$E:$E,$A53)</f>
        <v>0.24829314854947432</v>
      </c>
      <c r="F53" s="3">
        <f t="shared" si="4"/>
        <v>0.24829314854947432</v>
      </c>
      <c r="G53" s="3">
        <f>ABS($D53-$F53)</f>
        <v>8.1787822608564348E-2</v>
      </c>
    </row>
    <row r="54" spans="1:9" x14ac:dyDescent="0.25">
      <c r="A54" t="s">
        <v>600</v>
      </c>
      <c r="B54" s="3">
        <f>AVERAGEIFS('New data'!$N:$N,'New data'!$E:$E,$A54)</f>
        <v>0.51099997758865301</v>
      </c>
      <c r="C54" s="36">
        <f>(AVERAGEIFS('New data'!$J:$J,'New data'!$E:$E,$A54)-AVERAGEIFS('New data'!$L:$L,'New data'!$E:$E,$A54))/AVERAGEIFS('New data'!$L:$L,'New data'!$E:$E,$A54)</f>
        <v>-1.8859444693099449E-2</v>
      </c>
      <c r="D54" s="34">
        <f t="shared" si="3"/>
        <v>1.8859444693099449E-2</v>
      </c>
      <c r="E54" s="36">
        <f>AVERAGEIFS('New data'!$AM:$AM,'New data'!$E:$E,$A54)</f>
        <v>0.91807164830891563</v>
      </c>
      <c r="F54" s="3">
        <f t="shared" si="4"/>
        <v>0.91807164830891563</v>
      </c>
      <c r="G54" s="34">
        <f>ABS($B54-$F54)</f>
        <v>0.40707167072026262</v>
      </c>
      <c r="H54" s="3">
        <f>AVERAGEIFS('New data'!$Q:$Q,'New data'!$E:$E,$A54)</f>
        <v>0.35265066664144562</v>
      </c>
      <c r="I54" s="14">
        <f>AVERAGEIFS('New data'!$J:$J,'New data'!$E:$E,$A54)</f>
        <v>54.563461303710902</v>
      </c>
    </row>
    <row r="55" spans="1:9" x14ac:dyDescent="0.25">
      <c r="A55" t="s">
        <v>620</v>
      </c>
      <c r="B55" s="3">
        <f>AVERAGEIFS('New data'!$N:$N,'New data'!$E:$E,$A55)</f>
        <v>0.67100000381469704</v>
      </c>
      <c r="C55" s="36">
        <f>(AVERAGEIFS('New data'!$J:$J,'New data'!$E:$E,$A55)-AVERAGEIFS('New data'!$L:$L,'New data'!$E:$E,$A55))/AVERAGEIFS('New data'!$L:$L,'New data'!$E:$E,$A55)</f>
        <v>6.1298641259198913E-3</v>
      </c>
      <c r="D55" s="34">
        <f t="shared" si="3"/>
        <v>6.1298641259198913E-3</v>
      </c>
      <c r="E55" s="36">
        <f>AVERAGEIFS('New data'!$AM:$AM,'New data'!$E:$E,$A55)</f>
        <v>1.013898113591674</v>
      </c>
      <c r="F55" s="3">
        <f t="shared" si="4"/>
        <v>1.013898113591674</v>
      </c>
      <c r="G55" s="34">
        <f>ABS($B55-$F55)</f>
        <v>0.34289810977697699</v>
      </c>
      <c r="H55" s="3">
        <f>AVERAGEIFS('New data'!$Q:$Q,'New data'!$E:$E,$A55)</f>
        <v>0.68874735728908476</v>
      </c>
      <c r="I55" s="14">
        <f>AVERAGEIFS('New data'!$J:$J,'New data'!$E:$E,$A55)</f>
        <v>69.073211669921804</v>
      </c>
    </row>
    <row r="56" spans="1:9" hidden="1" x14ac:dyDescent="0.25">
      <c r="A56" t="s">
        <v>572</v>
      </c>
      <c r="B56" s="3">
        <f>AVERAGEIFS('New data'!$N:$N,'New data'!$E:$E,$A56)</f>
        <v>0.95399999618530196</v>
      </c>
      <c r="C56" s="34" t="e">
        <f>(AVERAGEIFS('New data'!$J:$J,'New data'!$E:$E,$A56)-AVERAGEIFS('New data'!$L:$L,'New data'!$E:$E,$A56))/AVERAGEIFS('New data'!$L:$L,'New data'!$E:$E,$A56)</f>
        <v>#DIV/0!</v>
      </c>
      <c r="D56" s="3" t="e">
        <f t="shared" si="3"/>
        <v>#DIV/0!</v>
      </c>
      <c r="E56" s="3">
        <f>AVERAGEIFS('New data'!$AM:$AM,'New data'!$E:$E,$A56)</f>
        <v>8.9206771410784054</v>
      </c>
      <c r="F56" s="3">
        <f t="shared" si="4"/>
        <v>8.9206771410784054</v>
      </c>
      <c r="G56" s="3" t="e">
        <f>ABS($D56-$F56)</f>
        <v>#DIV/0!</v>
      </c>
    </row>
    <row r="57" spans="1:9" hidden="1" x14ac:dyDescent="0.25">
      <c r="A57" t="s">
        <v>477</v>
      </c>
      <c r="B57" s="3">
        <f>AVERAGEIFS('New data'!$N:$N,'New data'!$E:$E,$A57)</f>
        <v>0.29199999570846502</v>
      </c>
      <c r="C57" s="34">
        <f>(AVERAGEIFS('New data'!$J:$J,'New data'!$E:$E,$A57)-AVERAGEIFS('New data'!$L:$L,'New data'!$E:$E,$A57))/AVERAGEIFS('New data'!$L:$L,'New data'!$E:$E,$A57)</f>
        <v>0.42333070268349277</v>
      </c>
      <c r="D57" s="3">
        <f t="shared" si="3"/>
        <v>0.42333070268349277</v>
      </c>
      <c r="E57" s="3">
        <f>AVERAGEIFS('New data'!$AM:$AM,'New data'!$E:$E,$A57)</f>
        <v>3.1071210588077736</v>
      </c>
      <c r="F57" s="3">
        <f t="shared" si="4"/>
        <v>3.1071210588077736</v>
      </c>
      <c r="G57" s="3">
        <f>ABS($D57-$F57)</f>
        <v>2.6837903561242809</v>
      </c>
    </row>
    <row r="58" spans="1:9" hidden="1" x14ac:dyDescent="0.25">
      <c r="A58" t="s">
        <v>439</v>
      </c>
      <c r="B58" s="3">
        <f>AVERAGEIFS('New data'!$N:$N,'New data'!$E:$E,$A58)</f>
        <v>0.16099999845027901</v>
      </c>
      <c r="C58" s="34">
        <f>(AVERAGEIFS('New data'!$J:$J,'New data'!$E:$E,$A58)-AVERAGEIFS('New data'!$L:$L,'New data'!$E:$E,$A58))/AVERAGEIFS('New data'!$L:$L,'New data'!$E:$E,$A58)</f>
        <v>-0.31461955061964353</v>
      </c>
      <c r="D58" s="3">
        <f t="shared" si="3"/>
        <v>0.31461955061964353</v>
      </c>
      <c r="E58" s="3">
        <f>AVERAGEIFS('New data'!$AM:$AM,'New data'!$E:$E,$A58)</f>
        <v>0.66670765162697876</v>
      </c>
      <c r="F58" s="3">
        <f t="shared" si="4"/>
        <v>0.66670765162697876</v>
      </c>
      <c r="G58" s="3">
        <f>ABS($D58-$F58)</f>
        <v>0.35208810100733523</v>
      </c>
    </row>
    <row r="59" spans="1:9" hidden="1" x14ac:dyDescent="0.25">
      <c r="A59" t="s">
        <v>472</v>
      </c>
      <c r="B59" s="3">
        <f>AVERAGEIFS('New data'!$N:$N,'New data'!$E:$E,$A59)</f>
        <v>0.31700000166893</v>
      </c>
      <c r="C59" s="34">
        <f>(AVERAGEIFS('New data'!$J:$J,'New data'!$E:$E,$A59)-AVERAGEIFS('New data'!$L:$L,'New data'!$E:$E,$A59))/AVERAGEIFS('New data'!$L:$L,'New data'!$E:$E,$A59)</f>
        <v>0.16805090500298969</v>
      </c>
      <c r="D59" s="3">
        <f t="shared" si="3"/>
        <v>0.16805090500298969</v>
      </c>
      <c r="E59" s="3">
        <f>AVERAGEIFS('New data'!$AM:$AM,'New data'!$E:$E,$A59)</f>
        <v>2.6185399033759666</v>
      </c>
      <c r="F59" s="3">
        <f t="shared" si="4"/>
        <v>2.6185399033759666</v>
      </c>
      <c r="G59" s="3">
        <f>ABS($D59-$F59)</f>
        <v>2.4504889983729772</v>
      </c>
    </row>
    <row r="60" spans="1:9" x14ac:dyDescent="0.25">
      <c r="A60" t="s">
        <v>623</v>
      </c>
      <c r="B60" s="3">
        <f>AVERAGEIFS('New data'!$N:$N,'New data'!$E:$E,$A60)</f>
        <v>1</v>
      </c>
      <c r="C60" s="36">
        <f>(AVERAGEIFS('New data'!$J:$J,'New data'!$E:$E,$A60)-AVERAGEIFS('New data'!$L:$L,'New data'!$E:$E,$A60))/AVERAGEIFS('New data'!$L:$L,'New data'!$E:$E,$A60)</f>
        <v>0.20769776536172116</v>
      </c>
      <c r="D60" s="34">
        <f t="shared" si="3"/>
        <v>0.20769776536172116</v>
      </c>
      <c r="E60" s="36">
        <f>AVERAGEIFS('New data'!$AM:$AM,'New data'!$E:$E,$A60)</f>
        <v>1.1719782641971792</v>
      </c>
      <c r="F60" s="3">
        <f t="shared" si="4"/>
        <v>1.1719782641971792</v>
      </c>
      <c r="G60" s="34">
        <f>ABS($B60-$F60)</f>
        <v>0.17197826419717921</v>
      </c>
      <c r="H60" s="3">
        <f>AVERAGEIFS('New data'!$Q:$Q,'New data'!$E:$E,$A60)</f>
        <v>0.45456152022133994</v>
      </c>
      <c r="I60" s="14">
        <f>AVERAGEIFS('New data'!$J:$J,'New data'!$E:$E,$A60)</f>
        <v>182.72242736816401</v>
      </c>
    </row>
    <row r="61" spans="1:9" hidden="1" x14ac:dyDescent="0.25">
      <c r="A61" t="s">
        <v>400</v>
      </c>
      <c r="B61" s="3">
        <f>AVERAGEIFS('New data'!$N:$N,'New data'!$E:$E,$A61)</f>
        <v>0.73600000143051103</v>
      </c>
      <c r="C61" s="34">
        <f>(AVERAGEIFS('New data'!$J:$J,'New data'!$E:$E,$A61)-AVERAGEIFS('New data'!$L:$L,'New data'!$E:$E,$A61))/AVERAGEIFS('New data'!$L:$L,'New data'!$E:$E,$A61)</f>
        <v>-0.27521778654208756</v>
      </c>
      <c r="D61" s="3">
        <f t="shared" si="3"/>
        <v>0.27521778654208756</v>
      </c>
      <c r="E61" s="3">
        <f>AVERAGEIFS('New data'!$AM:$AM,'New data'!$E:$E,$A61)</f>
        <v>0.4713381275473903</v>
      </c>
      <c r="F61" s="3">
        <f t="shared" si="4"/>
        <v>0.4713381275473903</v>
      </c>
      <c r="G61" s="3">
        <f>ABS($D61-$F61)</f>
        <v>0.19612034100530273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36">
        <f>(AVERAGEIFS('New data'!$J:$J,'New data'!$E:$E,$A62)-AVERAGEIFS('New data'!$L:$L,'New data'!$E:$E,$A62))/AVERAGEIFS('New data'!$L:$L,'New data'!$E:$E,$A62)</f>
        <v>0.72314257447595909</v>
      </c>
      <c r="D62" s="34">
        <f t="shared" si="3"/>
        <v>0.72314257447595909</v>
      </c>
      <c r="E62" s="36">
        <f>AVERAGEIFS('New data'!$AM:$AM,'New data'!$E:$E,$A62)</f>
        <v>2.0601238113883742</v>
      </c>
      <c r="F62" s="3">
        <f t="shared" si="4"/>
        <v>2.0601238113883742</v>
      </c>
      <c r="G62" s="34">
        <f>ABS($B62-$F62)</f>
        <v>1.4341238242629784</v>
      </c>
      <c r="H62" s="3">
        <f>AVERAGEIFS('New data'!$Q:$Q,'New data'!$E:$E,$A62)</f>
        <v>0.70416201647161025</v>
      </c>
      <c r="I62" s="14">
        <f>AVERAGEIFS('New data'!$J:$J,'New data'!$E:$E,$A62)</f>
        <v>174.63438415527301</v>
      </c>
    </row>
    <row r="63" spans="1:9" hidden="1" x14ac:dyDescent="0.25">
      <c r="A63" t="s">
        <v>544</v>
      </c>
      <c r="B63" s="3">
        <f>AVERAGEIFS('New data'!$N:$N,'New data'!$E:$E,$A63)</f>
        <v>0.28200000524520802</v>
      </c>
      <c r="C63" s="34">
        <f>(AVERAGEIFS('New data'!$J:$J,'New data'!$E:$E,$A63)-AVERAGEIFS('New data'!$L:$L,'New data'!$E:$E,$A63))/AVERAGEIFS('New data'!$L:$L,'New data'!$E:$E,$A63)</f>
        <v>0.1791673847234081</v>
      </c>
      <c r="D63" s="3">
        <f t="shared" si="3"/>
        <v>0.1791673847234081</v>
      </c>
      <c r="E63" s="3">
        <f>AVERAGEIFS('New data'!$AM:$AM,'New data'!$E:$E,$A63)</f>
        <v>2.4715827508931341</v>
      </c>
      <c r="F63" s="3">
        <f t="shared" si="4"/>
        <v>2.4715827508931341</v>
      </c>
      <c r="G63" s="3">
        <f>ABS($D63-$F63)</f>
        <v>2.2924153661697257</v>
      </c>
    </row>
    <row r="64" spans="1:9" x14ac:dyDescent="0.25">
      <c r="A64" t="s">
        <v>644</v>
      </c>
      <c r="B64" s="3">
        <f>AVERAGEIFS('New data'!$N:$N,'New data'!$E:$E,$A64)</f>
        <v>0.605000019073486</v>
      </c>
      <c r="C64" s="36">
        <f>(AVERAGEIFS('New data'!$J:$J,'New data'!$E:$E,$A64)-AVERAGEIFS('New data'!$L:$L,'New data'!$E:$E,$A64))/AVERAGEIFS('New data'!$L:$L,'New data'!$E:$E,$A64)</f>
        <v>-4.0459668812149192E-2</v>
      </c>
      <c r="D64" s="34">
        <f t="shared" si="3"/>
        <v>4.0459668812149192E-2</v>
      </c>
      <c r="E64" s="36">
        <f>AVERAGEIFS('New data'!$AM:$AM,'New data'!$E:$E,$A64)</f>
        <v>0.90287414218951845</v>
      </c>
      <c r="F64" s="3">
        <f t="shared" si="4"/>
        <v>0.90287414218951845</v>
      </c>
      <c r="G64" s="34">
        <f>ABS($B64-$F64)</f>
        <v>0.29787412311603245</v>
      </c>
      <c r="H64" s="3">
        <f>AVERAGEIFS('New data'!$Q:$Q,'New data'!$E:$E,$A64)</f>
        <v>0.51393828462702473</v>
      </c>
      <c r="I64" s="14">
        <f>AVERAGEIFS('New data'!$J:$J,'New data'!$E:$E,$A64)</f>
        <v>45.469211578369098</v>
      </c>
    </row>
    <row r="65" spans="1:9" hidden="1" x14ac:dyDescent="0.25">
      <c r="A65" t="s">
        <v>437</v>
      </c>
      <c r="B65" s="3">
        <f>AVERAGEIFS('New data'!$N:$N,'New data'!$E:$E,$A65)</f>
        <v>0.99699997901916504</v>
      </c>
      <c r="C65" s="34">
        <f>(AVERAGEIFS('New data'!$J:$J,'New data'!$E:$E,$A65)-AVERAGEIFS('New data'!$L:$L,'New data'!$E:$E,$A65))/AVERAGEIFS('New data'!$L:$L,'New data'!$E:$E,$A65)</f>
        <v>-8.8712927752196788E-2</v>
      </c>
      <c r="D65" s="3">
        <f t="shared" si="3"/>
        <v>8.8712927752196788E-2</v>
      </c>
      <c r="E65" s="3">
        <f>AVERAGEIFS('New data'!$AM:$AM,'New data'!$E:$E,$A65)</f>
        <v>0.43794834521495513</v>
      </c>
      <c r="F65" s="3">
        <f t="shared" si="4"/>
        <v>0.43794834521495513</v>
      </c>
      <c r="G65" s="3">
        <f>ABS($D65-$F65)</f>
        <v>0.34923541746275832</v>
      </c>
    </row>
    <row r="66" spans="1:9" x14ac:dyDescent="0.25">
      <c r="A66" t="s">
        <v>626</v>
      </c>
      <c r="B66" s="3">
        <f>AVERAGEIFS('New data'!$N:$N,'New data'!$E:$E,$A66)</f>
        <v>1</v>
      </c>
      <c r="C66" s="36">
        <f>(AVERAGEIFS('New data'!$J:$J,'New data'!$E:$E,$A66)-AVERAGEIFS('New data'!$L:$L,'New data'!$E:$E,$A66))/AVERAGEIFS('New data'!$L:$L,'New data'!$E:$E,$A66)</f>
        <v>4.6271245197339281</v>
      </c>
      <c r="D66" s="34">
        <f t="shared" si="3"/>
        <v>4.6271245197339281</v>
      </c>
      <c r="E66" s="36">
        <f>AVERAGEIFS('New data'!$AM:$AM,'New data'!$E:$E,$A66)</f>
        <v>1.8222893421865696</v>
      </c>
      <c r="F66" s="3">
        <f t="shared" si="4"/>
        <v>1.8222893421865696</v>
      </c>
      <c r="G66" s="34">
        <f>ABS($B66-$F66)</f>
        <v>0.82228934218656957</v>
      </c>
      <c r="H66" s="3">
        <f>AVERAGEIFS('New data'!$Q:$Q,'New data'!$E:$E,$A66)</f>
        <v>0.59282824920541766</v>
      </c>
      <c r="I66" s="14">
        <f>AVERAGEIFS('New data'!$J:$J,'New data'!$E:$E,$A66)</f>
        <v>849.059814453125</v>
      </c>
    </row>
    <row r="67" spans="1:9" x14ac:dyDescent="0.25">
      <c r="A67" t="s">
        <v>613</v>
      </c>
      <c r="B67" s="3">
        <f>AVERAGEIFS('New data'!$N:$N,'New data'!$E:$E,$A67)</f>
        <v>0.51700001955032304</v>
      </c>
      <c r="C67" s="36">
        <f>(AVERAGEIFS('New data'!$J:$J,'New data'!$E:$E,$A67)-AVERAGEIFS('New data'!$L:$L,'New data'!$E:$E,$A67))/AVERAGEIFS('New data'!$L:$L,'New data'!$E:$E,$A67)</f>
        <v>7.6307632719193885E-2</v>
      </c>
      <c r="D67" s="34">
        <f t="shared" si="3"/>
        <v>7.6307632719193885E-2</v>
      </c>
      <c r="E67" s="36">
        <f>AVERAGEIFS('New data'!$AM:$AM,'New data'!$E:$E,$A67)</f>
        <v>1.1099725771367173</v>
      </c>
      <c r="F67" s="3">
        <f t="shared" si="4"/>
        <v>1.1099725771367173</v>
      </c>
      <c r="G67" s="34">
        <f>ABS($B67-$F67)</f>
        <v>0.59297255758639422</v>
      </c>
      <c r="H67" s="3">
        <f>AVERAGEIFS('New data'!$Q:$Q,'New data'!$E:$E,$A67)</f>
        <v>0.60497810273524655</v>
      </c>
      <c r="I67" s="14">
        <f>AVERAGEIFS('New data'!$J:$J,'New data'!$E:$E,$A67)</f>
        <v>93.622398376464801</v>
      </c>
    </row>
    <row r="68" spans="1:9" hidden="1" x14ac:dyDescent="0.25">
      <c r="A68" t="s">
        <v>515</v>
      </c>
      <c r="B68" s="3">
        <f>AVERAGEIFS('New data'!$N:$N,'New data'!$E:$E,$A68)</f>
        <v>0.48300001025199801</v>
      </c>
      <c r="C68" s="34">
        <f>(AVERAGEIFS('New data'!$J:$J,'New data'!$E:$E,$A68)-AVERAGEIFS('New data'!$L:$L,'New data'!$E:$E,$A68))/AVERAGEIFS('New data'!$L:$L,'New data'!$E:$E,$A68)</f>
        <v>-0.10914255495891464</v>
      </c>
      <c r="D68" s="3">
        <f t="shared" ref="D68:D131" si="7">ABS($C68)</f>
        <v>0.10914255495891464</v>
      </c>
      <c r="E68" s="3">
        <f>AVERAGEIFS('New data'!$AM:$AM,'New data'!$E:$E,$A68)</f>
        <v>0.62534875559482273</v>
      </c>
      <c r="F68" s="3">
        <f t="shared" ref="F68:F131" si="8">ABS($E68)</f>
        <v>0.62534875559482273</v>
      </c>
      <c r="G68" s="3">
        <f t="shared" ref="G68:G73" si="9">ABS($D68-$F68)</f>
        <v>0.51620620063590805</v>
      </c>
    </row>
    <row r="69" spans="1:9" hidden="1" x14ac:dyDescent="0.25">
      <c r="A69" t="s">
        <v>587</v>
      </c>
      <c r="B69" s="3">
        <f>AVERAGEIFS('New data'!$N:$N,'New data'!$E:$E,$A69)</f>
        <v>0.53399997949600198</v>
      </c>
      <c r="C69" s="34">
        <f>(AVERAGEIFS('New data'!$J:$J,'New data'!$E:$E,$A69)-AVERAGEIFS('New data'!$L:$L,'New data'!$E:$E,$A69))/AVERAGEIFS('New data'!$L:$L,'New data'!$E:$E,$A69)</f>
        <v>-2.5942110621479695E-2</v>
      </c>
      <c r="D69" s="3">
        <f t="shared" si="7"/>
        <v>2.5942110621479695E-2</v>
      </c>
      <c r="E69" s="3">
        <f>AVERAGEIFS('New data'!$AM:$AM,'New data'!$E:$E,$A69)</f>
        <v>0.91230078584532348</v>
      </c>
      <c r="F69" s="3">
        <f t="shared" si="8"/>
        <v>0.91230078584532348</v>
      </c>
      <c r="G69" s="3">
        <f t="shared" si="9"/>
        <v>0.88635867522384382</v>
      </c>
    </row>
    <row r="70" spans="1:9" hidden="1" x14ac:dyDescent="0.25">
      <c r="A70" t="s">
        <v>423</v>
      </c>
      <c r="B70" s="3">
        <f>AVERAGEIFS('New data'!$N:$N,'New data'!$E:$E,$A70)</f>
        <v>0.49700000882148698</v>
      </c>
      <c r="C70" s="34">
        <f>(AVERAGEIFS('New data'!$J:$J,'New data'!$E:$E,$A70)-AVERAGEIFS('New data'!$L:$L,'New data'!$E:$E,$A70))/AVERAGEIFS('New data'!$L:$L,'New data'!$E:$E,$A70)</f>
        <v>-1.8588736501286385E-2</v>
      </c>
      <c r="D70" s="3">
        <f t="shared" si="7"/>
        <v>1.8588736501286385E-2</v>
      </c>
      <c r="E70" s="3">
        <f>AVERAGEIFS('New data'!$AM:$AM,'New data'!$E:$E,$A70)</f>
        <v>0.97032337717583694</v>
      </c>
      <c r="F70" s="3">
        <f t="shared" si="8"/>
        <v>0.97032337717583694</v>
      </c>
      <c r="G70" s="3">
        <f t="shared" si="9"/>
        <v>0.9517346406745506</v>
      </c>
    </row>
    <row r="71" spans="1:9" hidden="1" x14ac:dyDescent="0.25">
      <c r="A71" t="s">
        <v>510</v>
      </c>
      <c r="B71" s="3">
        <f>AVERAGEIFS('New data'!$N:$N,'New data'!$E:$E,$A71)</f>
        <v>0.54600000381469704</v>
      </c>
      <c r="C71" s="34">
        <f>(AVERAGEIFS('New data'!$J:$J,'New data'!$E:$E,$A71)-AVERAGEIFS('New data'!$L:$L,'New data'!$E:$E,$A71))/AVERAGEIFS('New data'!$L:$L,'New data'!$E:$E,$A71)</f>
        <v>-5.1361948333251903E-2</v>
      </c>
      <c r="D71" s="3">
        <f t="shared" si="7"/>
        <v>5.1361948333251903E-2</v>
      </c>
      <c r="E71" s="3">
        <f>AVERAGEIFS('New data'!$AM:$AM,'New data'!$E:$E,$A71)</f>
        <v>0.84369237463623137</v>
      </c>
      <c r="F71" s="3">
        <f t="shared" si="8"/>
        <v>0.84369237463623137</v>
      </c>
      <c r="G71" s="3">
        <f t="shared" si="9"/>
        <v>0.79233042630297945</v>
      </c>
    </row>
    <row r="72" spans="1:9" hidden="1" x14ac:dyDescent="0.25">
      <c r="A72" t="s">
        <v>420</v>
      </c>
      <c r="B72" s="3">
        <f>AVERAGEIFS('New data'!$N:$N,'New data'!$E:$E,$A72)</f>
        <v>0.54600000381469704</v>
      </c>
      <c r="C72" s="34">
        <f>(AVERAGEIFS('New data'!$J:$J,'New data'!$E:$E,$A72)-AVERAGEIFS('New data'!$L:$L,'New data'!$E:$E,$A72))/AVERAGEIFS('New data'!$L:$L,'New data'!$E:$E,$A72)</f>
        <v>1.6858768351306478E-3</v>
      </c>
      <c r="D72" s="3">
        <f t="shared" si="7"/>
        <v>1.6858768351306478E-3</v>
      </c>
      <c r="E72" s="3">
        <f>AVERAGEIFS('New data'!$AM:$AM,'New data'!$E:$E,$A72)</f>
        <v>1.0023131792459454</v>
      </c>
      <c r="F72" s="3">
        <f t="shared" si="8"/>
        <v>1.0023131792459454</v>
      </c>
      <c r="G72" s="3">
        <f t="shared" si="9"/>
        <v>1.0006273024108148</v>
      </c>
    </row>
    <row r="73" spans="1:9" hidden="1" x14ac:dyDescent="0.25">
      <c r="A73" t="s">
        <v>462</v>
      </c>
      <c r="B73" s="3">
        <f>AVERAGEIFS('New data'!$N:$N,'New data'!$E:$E,$A73)</f>
        <v>0.42399999499320901</v>
      </c>
      <c r="C73" s="34">
        <f>(AVERAGEIFS('New data'!$J:$J,'New data'!$E:$E,$A73)-AVERAGEIFS('New data'!$L:$L,'New data'!$E:$E,$A73))/AVERAGEIFS('New data'!$L:$L,'New data'!$E:$E,$A73)</f>
        <v>9.817463841416052E-2</v>
      </c>
      <c r="D73" s="3">
        <f t="shared" si="7"/>
        <v>9.817463841416052E-2</v>
      </c>
      <c r="E73" s="3">
        <f>AVERAGEIFS('New data'!$AM:$AM,'New data'!$E:$E,$A73)</f>
        <v>3.8841685474975369</v>
      </c>
      <c r="F73" s="3">
        <f t="shared" si="8"/>
        <v>3.8841685474975369</v>
      </c>
      <c r="G73" s="3">
        <f t="shared" si="9"/>
        <v>3.7859939090833765</v>
      </c>
    </row>
    <row r="74" spans="1:9" x14ac:dyDescent="0.25">
      <c r="A74" t="s">
        <v>651</v>
      </c>
      <c r="B74" s="3">
        <f>AVERAGEIFS('New data'!$N:$N,'New data'!$E:$E,$A74)</f>
        <v>0.70399999618530196</v>
      </c>
      <c r="C74" s="36">
        <f>(AVERAGEIFS('New data'!$J:$J,'New data'!$E:$E,$A74)-AVERAGEIFS('New data'!$L:$L,'New data'!$E:$E,$A74))/AVERAGEIFS('New data'!$L:$L,'New data'!$E:$E,$A74)</f>
        <v>-0.14705066044034046</v>
      </c>
      <c r="D74" s="34">
        <f t="shared" si="7"/>
        <v>0.14705066044034046</v>
      </c>
      <c r="E74" s="36">
        <f>AVERAGEIFS('New data'!$AM:$AM,'New data'!$E:$E,$A74)</f>
        <v>0.43361976610068204</v>
      </c>
      <c r="F74" s="3">
        <f t="shared" si="8"/>
        <v>0.43361976610068204</v>
      </c>
      <c r="G74" s="34">
        <f>ABS($B74-$F74)</f>
        <v>0.27038023008461992</v>
      </c>
      <c r="H74" s="3">
        <f>AVERAGEIFS('New data'!$Q:$Q,'New data'!$E:$E,$A74)</f>
        <v>0.75897666317752266</v>
      </c>
      <c r="I74" s="14">
        <f>AVERAGEIFS('New data'!$J:$J,'New data'!$E:$E,$A74)</f>
        <v>123.65736389160099</v>
      </c>
    </row>
    <row r="75" spans="1:9" hidden="1" x14ac:dyDescent="0.25">
      <c r="A75" t="s">
        <v>412</v>
      </c>
      <c r="B75" s="3">
        <f>AVERAGEIFS('New data'!$N:$N,'New data'!$E:$E,$A75)</f>
        <v>0.46900001168250999</v>
      </c>
      <c r="C75" s="34">
        <f>(AVERAGEIFS('New data'!$J:$J,'New data'!$E:$E,$A75)-AVERAGEIFS('New data'!$L:$L,'New data'!$E:$E,$A75))/AVERAGEIFS('New data'!$L:$L,'New data'!$E:$E,$A75)</f>
        <v>-9.5227086834986069E-2</v>
      </c>
      <c r="D75" s="3">
        <f t="shared" si="7"/>
        <v>9.5227086834986069E-2</v>
      </c>
      <c r="E75" s="3">
        <f>AVERAGEIFS('New data'!$AM:$AM,'New data'!$E:$E,$A75)</f>
        <v>0.46980419945772628</v>
      </c>
      <c r="F75" s="3">
        <f t="shared" si="8"/>
        <v>0.46980419945772628</v>
      </c>
      <c r="G75" s="3">
        <f t="shared" ref="G75:G80" si="10">ABS($D75-$F75)</f>
        <v>0.37457711262274018</v>
      </c>
    </row>
    <row r="76" spans="1:9" hidden="1" x14ac:dyDescent="0.25">
      <c r="A76" t="s">
        <v>468</v>
      </c>
      <c r="B76" s="3">
        <f>AVERAGEIFS('New data'!$N:$N,'New data'!$E:$E,$A76)</f>
        <v>0.46900001168250999</v>
      </c>
      <c r="C76" s="34">
        <f>(AVERAGEIFS('New data'!$J:$J,'New data'!$E:$E,$A76)-AVERAGEIFS('New data'!$L:$L,'New data'!$E:$E,$A76))/AVERAGEIFS('New data'!$L:$L,'New data'!$E:$E,$A76)</f>
        <v>0.36161263298783591</v>
      </c>
      <c r="D76" s="3">
        <f t="shared" si="7"/>
        <v>0.36161263298783591</v>
      </c>
      <c r="E76" s="3">
        <f>AVERAGEIFS('New data'!$AM:$AM,'New data'!$E:$E,$A76)</f>
        <v>2.6735116286285399</v>
      </c>
      <c r="F76" s="3">
        <f t="shared" si="8"/>
        <v>2.6735116286285399</v>
      </c>
      <c r="G76" s="3">
        <f t="shared" si="10"/>
        <v>2.3118989956407039</v>
      </c>
    </row>
    <row r="77" spans="1:9" hidden="1" x14ac:dyDescent="0.25">
      <c r="A77" t="s">
        <v>540</v>
      </c>
      <c r="B77" s="3">
        <f>AVERAGEIFS('New data'!$N:$N,'New data'!$E:$E,$A77)</f>
        <v>0.47900000214576699</v>
      </c>
      <c r="C77" s="34">
        <f>(AVERAGEIFS('New data'!$J:$J,'New data'!$E:$E,$A77)-AVERAGEIFS('New data'!$L:$L,'New data'!$E:$E,$A77))/AVERAGEIFS('New data'!$L:$L,'New data'!$E:$E,$A77)</f>
        <v>0.19436311766378175</v>
      </c>
      <c r="D77" s="3">
        <f t="shared" si="7"/>
        <v>0.19436311766378175</v>
      </c>
      <c r="E77" s="3">
        <f>AVERAGEIFS('New data'!$AM:$AM,'New data'!$E:$E,$A77)</f>
        <v>1.9349611173530858</v>
      </c>
      <c r="F77" s="3">
        <f t="shared" si="8"/>
        <v>1.9349611173530858</v>
      </c>
      <c r="G77" s="3">
        <f t="shared" si="10"/>
        <v>1.7405979996893042</v>
      </c>
    </row>
    <row r="78" spans="1:9" hidden="1" x14ac:dyDescent="0.25">
      <c r="A78" t="s">
        <v>588</v>
      </c>
      <c r="B78" s="3">
        <f>AVERAGEIFS('New data'!$N:$N,'New data'!$E:$E,$A78)</f>
        <v>0.47699999809265098</v>
      </c>
      <c r="C78" s="34">
        <f>(AVERAGEIFS('New data'!$J:$J,'New data'!$E:$E,$A78)-AVERAGEIFS('New data'!$L:$L,'New data'!$E:$E,$A78))/AVERAGEIFS('New data'!$L:$L,'New data'!$E:$E,$A78)</f>
        <v>3.5738320572259286E-2</v>
      </c>
      <c r="D78" s="3">
        <f t="shared" si="7"/>
        <v>3.5738320572259286E-2</v>
      </c>
      <c r="E78" s="3">
        <f>AVERAGEIFS('New data'!$AM:$AM,'New data'!$E:$E,$A78)</f>
        <v>1.1197555372952115</v>
      </c>
      <c r="F78" s="3">
        <f t="shared" si="8"/>
        <v>1.1197555372952115</v>
      </c>
      <c r="G78" s="3">
        <f t="shared" si="10"/>
        <v>1.0840172167229523</v>
      </c>
    </row>
    <row r="79" spans="1:9" hidden="1" x14ac:dyDescent="0.25">
      <c r="A79" t="s">
        <v>418</v>
      </c>
      <c r="B79" s="3">
        <f>AVERAGEIFS('New data'!$N:$N,'New data'!$E:$E,$A79)</f>
        <v>0.56300002336501997</v>
      </c>
      <c r="C79" s="34">
        <f>(AVERAGEIFS('New data'!$J:$J,'New data'!$E:$E,$A79)-AVERAGEIFS('New data'!$L:$L,'New data'!$E:$E,$A79))/AVERAGEIFS('New data'!$L:$L,'New data'!$E:$E,$A79)</f>
        <v>-3.4103859661894526E-2</v>
      </c>
      <c r="D79" s="3">
        <f t="shared" si="7"/>
        <v>3.4103859661894526E-2</v>
      </c>
      <c r="E79" s="3">
        <f>AVERAGEIFS('New data'!$AM:$AM,'New data'!$E:$E,$A79)</f>
        <v>0.95264155345021284</v>
      </c>
      <c r="F79" s="3">
        <f t="shared" si="8"/>
        <v>0.95264155345021284</v>
      </c>
      <c r="G79" s="3">
        <f t="shared" si="10"/>
        <v>0.91853769378831829</v>
      </c>
    </row>
    <row r="80" spans="1:9" hidden="1" x14ac:dyDescent="0.25">
      <c r="A80" t="s">
        <v>524</v>
      </c>
      <c r="B80" s="3">
        <f>AVERAGEIFS('New data'!$N:$N,'New data'!$E:$E,$A80)</f>
        <v>0.44600000977516102</v>
      </c>
      <c r="C80" s="34">
        <f>(AVERAGEIFS('New data'!$J:$J,'New data'!$E:$E,$A80)-AVERAGEIFS('New data'!$L:$L,'New data'!$E:$E,$A80))/AVERAGEIFS('New data'!$L:$L,'New data'!$E:$E,$A80)</f>
        <v>4.2124948973138801E-2</v>
      </c>
      <c r="D80" s="3">
        <f t="shared" si="7"/>
        <v>4.2124948973138801E-2</v>
      </c>
      <c r="E80" s="3">
        <f>AVERAGEIFS('New data'!$AM:$AM,'New data'!$E:$E,$A80)</f>
        <v>1.1275957140300237</v>
      </c>
      <c r="F80" s="3">
        <f t="shared" si="8"/>
        <v>1.1275957140300237</v>
      </c>
      <c r="G80" s="3">
        <f t="shared" si="10"/>
        <v>1.0854707650568849</v>
      </c>
    </row>
    <row r="81" spans="1:9" x14ac:dyDescent="0.25">
      <c r="A81" t="s">
        <v>611</v>
      </c>
      <c r="B81" s="3">
        <f>AVERAGEIFS('New data'!$N:$N,'New data'!$E:$E,$A81)</f>
        <v>0.55299997329711903</v>
      </c>
      <c r="C81" s="36">
        <f>(AVERAGEIFS('New data'!$J:$J,'New data'!$E:$E,$A81)-AVERAGEIFS('New data'!$L:$L,'New data'!$E:$E,$A81))/AVERAGEIFS('New data'!$L:$L,'New data'!$E:$E,$A81)</f>
        <v>3.1862209223269371E-2</v>
      </c>
      <c r="D81" s="34">
        <f t="shared" si="7"/>
        <v>3.1862209223269371E-2</v>
      </c>
      <c r="E81" s="36">
        <f>AVERAGEIFS('New data'!$AM:$AM,'New data'!$E:$E,$A81)</f>
        <v>1.0460412308028093</v>
      </c>
      <c r="F81" s="3">
        <f t="shared" si="8"/>
        <v>1.0460412308028093</v>
      </c>
      <c r="G81" s="34">
        <f>ABS($B81-$F81)</f>
        <v>0.49304125750569028</v>
      </c>
      <c r="H81" s="3">
        <f>AVERAGEIFS('New data'!$Q:$Q,'New data'!$E:$E,$A81)</f>
        <v>0.62352603307776799</v>
      </c>
      <c r="I81" s="14">
        <f>AVERAGEIFS('New data'!$J:$J,'New data'!$E:$E,$A81)</f>
        <v>89.333648681640597</v>
      </c>
    </row>
    <row r="82" spans="1:9" hidden="1" x14ac:dyDescent="0.25">
      <c r="A82" t="s">
        <v>552</v>
      </c>
      <c r="B82" s="3">
        <f>AVERAGEIFS('New data'!$N:$N,'New data'!$E:$E,$A82)</f>
        <v>0.87099999189376798</v>
      </c>
      <c r="C82" s="34">
        <f>(AVERAGEIFS('New data'!$J:$J,'New data'!$E:$E,$A82)-AVERAGEIFS('New data'!$L:$L,'New data'!$E:$E,$A82))/AVERAGEIFS('New data'!$L:$L,'New data'!$E:$E,$A82)</f>
        <v>1.4357692517673297</v>
      </c>
      <c r="D82" s="3">
        <f t="shared" si="7"/>
        <v>1.4357692517673297</v>
      </c>
      <c r="E82" s="3">
        <f>AVERAGEIFS('New data'!$AM:$AM,'New data'!$E:$E,$A82)</f>
        <v>3.1741921582004826</v>
      </c>
      <c r="F82" s="3">
        <f t="shared" si="8"/>
        <v>3.1741921582004826</v>
      </c>
      <c r="G82" s="3">
        <f t="shared" ref="G82:G89" si="11">ABS($D82-$F82)</f>
        <v>1.7384229064331529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0.2075508043116058</v>
      </c>
      <c r="D83" s="3">
        <f t="shared" si="7"/>
        <v>0.2075508043116058</v>
      </c>
      <c r="E83" s="3">
        <f>AVERAGEIFS('New data'!$AM:$AM,'New data'!$E:$E,$A83)</f>
        <v>1.2916530868923222</v>
      </c>
      <c r="F83" s="3">
        <f t="shared" si="8"/>
        <v>1.2916530868923222</v>
      </c>
      <c r="G83" s="3">
        <f t="shared" si="11"/>
        <v>1.0841022825807163</v>
      </c>
    </row>
    <row r="84" spans="1:9" hidden="1" x14ac:dyDescent="0.25">
      <c r="A84" t="s">
        <v>398</v>
      </c>
      <c r="B84" s="3">
        <f>AVERAGEIFS('New data'!$N:$N,'New data'!$E:$E,$A84)</f>
        <v>0.65299999713897705</v>
      </c>
      <c r="C84" s="34">
        <f>(AVERAGEIFS('New data'!$J:$J,'New data'!$E:$E,$A84)-AVERAGEIFS('New data'!$L:$L,'New data'!$E:$E,$A84))/AVERAGEIFS('New data'!$L:$L,'New data'!$E:$E,$A84)</f>
        <v>-6.6879918617345865E-2</v>
      </c>
      <c r="D84" s="3">
        <f t="shared" si="7"/>
        <v>6.6879918617345865E-2</v>
      </c>
      <c r="E84" s="3">
        <f>AVERAGEIFS('New data'!$AM:$AM,'New data'!$E:$E,$A84)</f>
        <v>0.89617543791890286</v>
      </c>
      <c r="F84" s="3">
        <f t="shared" si="8"/>
        <v>0.89617543791890286</v>
      </c>
      <c r="G84" s="3">
        <f t="shared" si="11"/>
        <v>0.82929551930155698</v>
      </c>
    </row>
    <row r="85" spans="1:9" hidden="1" x14ac:dyDescent="0.25">
      <c r="A85" t="s">
        <v>576</v>
      </c>
      <c r="B85" s="3">
        <f>AVERAGEIFS('New data'!$N:$N,'New data'!$E:$E,$A85)</f>
        <v>0.90200001001357999</v>
      </c>
      <c r="C85" s="34">
        <f>(AVERAGEIFS('New data'!$J:$J,'New data'!$E:$E,$A85)-AVERAGEIFS('New data'!$L:$L,'New data'!$E:$E,$A85))/AVERAGEIFS('New data'!$L:$L,'New data'!$E:$E,$A85)</f>
        <v>1.4659316614294817</v>
      </c>
      <c r="D85" s="3">
        <f t="shared" si="7"/>
        <v>1.4659316614294817</v>
      </c>
      <c r="E85" s="3">
        <f>AVERAGEIFS('New data'!$AM:$AM,'New data'!$E:$E,$A85)</f>
        <v>3.3271819888882974</v>
      </c>
      <c r="F85" s="3">
        <f t="shared" si="8"/>
        <v>3.3271819888882974</v>
      </c>
      <c r="G85" s="3">
        <f t="shared" si="11"/>
        <v>1.8612503274588157</v>
      </c>
    </row>
    <row r="86" spans="1:9" hidden="1" x14ac:dyDescent="0.25">
      <c r="A86" t="s">
        <v>479</v>
      </c>
      <c r="B86" s="3">
        <f>AVERAGEIFS('New data'!$N:$N,'New data'!$E:$E,$A86)</f>
        <v>0.49700000882148698</v>
      </c>
      <c r="C86" s="34">
        <f>(AVERAGEIFS('New data'!$J:$J,'New data'!$E:$E,$A86)-AVERAGEIFS('New data'!$L:$L,'New data'!$E:$E,$A86))/AVERAGEIFS('New data'!$L:$L,'New data'!$E:$E,$A86)</f>
        <v>4.2962085488850631E-2</v>
      </c>
      <c r="D86" s="3">
        <f t="shared" si="7"/>
        <v>4.2962085488850631E-2</v>
      </c>
      <c r="E86" s="3">
        <f>AVERAGEIFS('New data'!$AM:$AM,'New data'!$E:$E,$A86)</f>
        <v>1.0662115840301878</v>
      </c>
      <c r="F86" s="3">
        <f t="shared" si="8"/>
        <v>1.0662115840301878</v>
      </c>
      <c r="G86" s="3">
        <f t="shared" si="11"/>
        <v>1.0232494985413372</v>
      </c>
    </row>
    <row r="87" spans="1:9" hidden="1" x14ac:dyDescent="0.25">
      <c r="A87" t="s">
        <v>551</v>
      </c>
      <c r="B87" s="3">
        <f>AVERAGEIFS('New data'!$N:$N,'New data'!$E:$E,$A87)</f>
        <v>0.481000006198883</v>
      </c>
      <c r="C87" s="34">
        <f>(AVERAGEIFS('New data'!$J:$J,'New data'!$E:$E,$A87)-AVERAGEIFS('New data'!$L:$L,'New data'!$E:$E,$A87))/AVERAGEIFS('New data'!$L:$L,'New data'!$E:$E,$A87)</f>
        <v>2.0017640317140102E-2</v>
      </c>
      <c r="D87" s="3">
        <f t="shared" si="7"/>
        <v>2.0017640317140102E-2</v>
      </c>
      <c r="E87" s="3">
        <f>AVERAGEIFS('New data'!$AM:$AM,'New data'!$E:$E,$A87)</f>
        <v>1.0316112920569871</v>
      </c>
      <c r="F87" s="3">
        <f t="shared" si="8"/>
        <v>1.0316112920569871</v>
      </c>
      <c r="G87" s="3">
        <f t="shared" si="11"/>
        <v>1.0115936517398469</v>
      </c>
    </row>
    <row r="88" spans="1:9" hidden="1" x14ac:dyDescent="0.25">
      <c r="A88" t="s">
        <v>561</v>
      </c>
      <c r="B88" s="3">
        <f>AVERAGEIFS('New data'!$N:$N,'New data'!$E:$E,$A88)</f>
        <v>0.83399999141693104</v>
      </c>
      <c r="C88" s="34">
        <f>(AVERAGEIFS('New data'!$J:$J,'New data'!$E:$E,$A88)-AVERAGEIFS('New data'!$L:$L,'New data'!$E:$E,$A88))/AVERAGEIFS('New data'!$L:$L,'New data'!$E:$E,$A88)</f>
        <v>2.1862072936569401</v>
      </c>
      <c r="D88" s="3">
        <f t="shared" si="7"/>
        <v>2.1862072936569401</v>
      </c>
      <c r="E88" s="3">
        <f>AVERAGEIFS('New data'!$AM:$AM,'New data'!$E:$E,$A88)</f>
        <v>6.6087296489183238</v>
      </c>
      <c r="F88" s="3">
        <f t="shared" si="8"/>
        <v>6.6087296489183238</v>
      </c>
      <c r="G88" s="3">
        <f t="shared" si="11"/>
        <v>4.4225223552613837</v>
      </c>
    </row>
    <row r="89" spans="1:9" hidden="1" x14ac:dyDescent="0.25">
      <c r="A89" t="s">
        <v>559</v>
      </c>
      <c r="B89" s="3">
        <f>AVERAGEIFS('New data'!$N:$N,'New data'!$E:$E,$A89)</f>
        <v>0.63599997758865301</v>
      </c>
      <c r="C89" s="34">
        <f>(AVERAGEIFS('New data'!$J:$J,'New data'!$E:$E,$A89)-AVERAGEIFS('New data'!$L:$L,'New data'!$E:$E,$A89))/AVERAGEIFS('New data'!$L:$L,'New data'!$E:$E,$A89)</f>
        <v>1.9350299554101442</v>
      </c>
      <c r="D89" s="3">
        <f t="shared" si="7"/>
        <v>1.9350299554101442</v>
      </c>
      <c r="E89" s="3">
        <f>AVERAGEIFS('New data'!$AM:$AM,'New data'!$E:$E,$A89)</f>
        <v>5.196529221871991</v>
      </c>
      <c r="F89" s="3">
        <f t="shared" si="8"/>
        <v>5.196529221871991</v>
      </c>
      <c r="G89" s="3">
        <f t="shared" si="11"/>
        <v>3.261499266461847</v>
      </c>
    </row>
    <row r="90" spans="1:9" x14ac:dyDescent="0.25">
      <c r="A90" t="s">
        <v>625</v>
      </c>
      <c r="B90" s="3">
        <f>AVERAGEIFS('New data'!$N:$N,'New data'!$E:$E,$A90)</f>
        <v>0.99299997091293302</v>
      </c>
      <c r="C90" s="36">
        <f>(AVERAGEIFS('New data'!$J:$J,'New data'!$E:$E,$A90)-AVERAGEIFS('New data'!$L:$L,'New data'!$E:$E,$A90))/AVERAGEIFS('New data'!$L:$L,'New data'!$E:$E,$A90)</f>
        <v>-0.4325976057281854</v>
      </c>
      <c r="D90" s="34">
        <f t="shared" si="7"/>
        <v>0.4325976057281854</v>
      </c>
      <c r="E90" s="36">
        <f>AVERAGEIFS('New data'!$AM:$AM,'New data'!$E:$E,$A90)</f>
        <v>0.63524832093997707</v>
      </c>
      <c r="F90" s="3">
        <f t="shared" si="8"/>
        <v>0.63524832093997707</v>
      </c>
      <c r="G90" s="34">
        <f>ABS($B90-$F90)</f>
        <v>0.35775164997295594</v>
      </c>
      <c r="H90" s="3">
        <f>AVERAGEIFS('New data'!$Q:$Q,'New data'!$E:$E,$A90)</f>
        <v>0.27267202734947199</v>
      </c>
      <c r="I90" s="14">
        <f>AVERAGEIFS('New data'!$J:$J,'New data'!$E:$E,$A90)</f>
        <v>83.733177185058594</v>
      </c>
    </row>
    <row r="91" spans="1:9" hidden="1" x14ac:dyDescent="0.25">
      <c r="A91" t="s">
        <v>534</v>
      </c>
      <c r="B91" s="3">
        <f>AVERAGEIFS('New data'!$N:$N,'New data'!$E:$E,$A91)</f>
        <v>0.41200000047683699</v>
      </c>
      <c r="C91" s="34">
        <f>(AVERAGEIFS('New data'!$J:$J,'New data'!$E:$E,$A91)-AVERAGEIFS('New data'!$L:$L,'New data'!$E:$E,$A91))/AVERAGEIFS('New data'!$L:$L,'New data'!$E:$E,$A91)</f>
        <v>9.3951019168558136E-2</v>
      </c>
      <c r="D91" s="3">
        <f t="shared" si="7"/>
        <v>9.3951019168558136E-2</v>
      </c>
      <c r="E91" s="3">
        <f>AVERAGEIFS('New data'!$AM:$AM,'New data'!$E:$E,$A91)</f>
        <v>3.3730691817917702</v>
      </c>
      <c r="F91" s="3">
        <f t="shared" si="8"/>
        <v>3.3730691817917702</v>
      </c>
      <c r="G91" s="3">
        <f>ABS($D91-$F91)</f>
        <v>3.2791181626232122</v>
      </c>
    </row>
    <row r="92" spans="1:9" hidden="1" x14ac:dyDescent="0.25">
      <c r="A92" t="s">
        <v>557</v>
      </c>
      <c r="B92" s="3">
        <f>AVERAGEIFS('New data'!$N:$N,'New data'!$E:$E,$A92)</f>
        <v>0.67100000381469704</v>
      </c>
      <c r="C92" s="34">
        <f>(AVERAGEIFS('New data'!$J:$J,'New data'!$E:$E,$A92)-AVERAGEIFS('New data'!$L:$L,'New data'!$E:$E,$A92))/AVERAGEIFS('New data'!$L:$L,'New data'!$E:$E,$A92)</f>
        <v>1.9656259134766623</v>
      </c>
      <c r="D92" s="3">
        <f t="shared" si="7"/>
        <v>1.9656259134766623</v>
      </c>
      <c r="E92" s="3">
        <f>AVERAGEIFS('New data'!$AM:$AM,'New data'!$E:$E,$A92)</f>
        <v>5.1900289053751969</v>
      </c>
      <c r="F92" s="3">
        <f t="shared" si="8"/>
        <v>5.1900289053751969</v>
      </c>
      <c r="G92" s="3">
        <f>ABS($D92-$F92)</f>
        <v>3.2244029918985344</v>
      </c>
    </row>
    <row r="93" spans="1:9" hidden="1" x14ac:dyDescent="0.25">
      <c r="A93" t="s">
        <v>586</v>
      </c>
      <c r="B93" s="3">
        <f>AVERAGEIFS('New data'!$N:$N,'New data'!$E:$E,$A93)</f>
        <v>0.49799999594688399</v>
      </c>
      <c r="C93" s="34">
        <f>(AVERAGEIFS('New data'!$J:$J,'New data'!$E:$E,$A93)-AVERAGEIFS('New data'!$L:$L,'New data'!$E:$E,$A93))/AVERAGEIFS('New data'!$L:$L,'New data'!$E:$E,$A93)</f>
        <v>1.9432545192400476E-2</v>
      </c>
      <c r="D93" s="3">
        <f t="shared" si="7"/>
        <v>1.9432545192400476E-2</v>
      </c>
      <c r="E93" s="3">
        <f>AVERAGEIFS('New data'!$AM:$AM,'New data'!$E:$E,$A93)</f>
        <v>1.0579533419768798</v>
      </c>
      <c r="F93" s="3">
        <f t="shared" si="8"/>
        <v>1.0579533419768798</v>
      </c>
      <c r="G93" s="3">
        <f>ABS($D93-$F93)</f>
        <v>1.0385207967844794</v>
      </c>
    </row>
    <row r="94" spans="1:9" x14ac:dyDescent="0.25">
      <c r="A94" t="s">
        <v>642</v>
      </c>
      <c r="B94" s="3">
        <f>AVERAGEIFS('New data'!$N:$N,'New data'!$E:$E,$A94)</f>
        <v>0.90299999713897705</v>
      </c>
      <c r="C94" s="36" t="e">
        <f>(AVERAGEIFS('New data'!$J:$J,'New data'!$E:$E,$A94)-AVERAGEIFS('New data'!$L:$L,'New data'!$E:$E,$A94))/AVERAGEIFS('New data'!$L:$L,'New data'!$E:$E,$A94)</f>
        <v>#DIV/0!</v>
      </c>
      <c r="D94" s="34" t="e">
        <f t="shared" si="7"/>
        <v>#DIV/0!</v>
      </c>
      <c r="E94" s="36">
        <f>AVERAGEIFS('New data'!$AM:$AM,'New data'!$E:$E,$A94)</f>
        <v>26.743142227517517</v>
      </c>
      <c r="F94" s="3">
        <f t="shared" si="8"/>
        <v>26.743142227517517</v>
      </c>
      <c r="G94" s="34">
        <f>ABS($B94-$F94)</f>
        <v>25.84014223037854</v>
      </c>
      <c r="H94" s="3">
        <f>AVERAGEIFS('New data'!$Q:$Q,'New data'!$E:$E,$A94)</f>
        <v>0.80538088083267201</v>
      </c>
      <c r="I94" s="14">
        <f>AVERAGEIFS('New data'!$J:$J,'New data'!$E:$E,$A94)</f>
        <v>678.13275146484295</v>
      </c>
    </row>
    <row r="95" spans="1:9" hidden="1" x14ac:dyDescent="0.25">
      <c r="A95" t="s">
        <v>402</v>
      </c>
      <c r="B95" s="3">
        <f>AVERAGEIFS('New data'!$N:$N,'New data'!$E:$E,$A95)</f>
        <v>0.62400001287460305</v>
      </c>
      <c r="C95" s="34">
        <f>(AVERAGEIFS('New data'!$J:$J,'New data'!$E:$E,$A95)-AVERAGEIFS('New data'!$L:$L,'New data'!$E:$E,$A95))/AVERAGEIFS('New data'!$L:$L,'New data'!$E:$E,$A95)</f>
        <v>-3.0441235568264884E-2</v>
      </c>
      <c r="D95" s="3">
        <f t="shared" si="7"/>
        <v>3.0441235568264884E-2</v>
      </c>
      <c r="E95" s="3">
        <f>AVERAGEIFS('New data'!$AM:$AM,'New data'!$E:$E,$A95)</f>
        <v>0.95498128970942819</v>
      </c>
      <c r="F95" s="3">
        <f t="shared" si="8"/>
        <v>0.95498128970942819</v>
      </c>
      <c r="G95" s="3">
        <f t="shared" ref="G95:G108" si="12">ABS($D95-$F95)</f>
        <v>0.92454005414116336</v>
      </c>
    </row>
    <row r="96" spans="1:9" hidden="1" x14ac:dyDescent="0.25">
      <c r="A96" t="s">
        <v>523</v>
      </c>
      <c r="B96" s="3">
        <f>AVERAGEIFS('New data'!$N:$N,'New data'!$E:$E,$A96)</f>
        <v>0.48300001025199801</v>
      </c>
      <c r="C96" s="34">
        <f>(AVERAGEIFS('New data'!$J:$J,'New data'!$E:$E,$A96)-AVERAGEIFS('New data'!$L:$L,'New data'!$E:$E,$A96))/AVERAGEIFS('New data'!$L:$L,'New data'!$E:$E,$A96)</f>
        <v>-8.735775982072147E-2</v>
      </c>
      <c r="D96" s="3">
        <f t="shared" si="7"/>
        <v>8.735775982072147E-2</v>
      </c>
      <c r="E96" s="3">
        <f>AVERAGEIFS('New data'!$AM:$AM,'New data'!$E:$E,$A96)</f>
        <v>0.6977662653723522</v>
      </c>
      <c r="F96" s="3">
        <f t="shared" si="8"/>
        <v>0.6977662653723522</v>
      </c>
      <c r="G96" s="3">
        <f t="shared" si="12"/>
        <v>0.61040850555163073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0.13893321745509205</v>
      </c>
      <c r="D97" s="3">
        <f t="shared" si="7"/>
        <v>0.13893321745509205</v>
      </c>
      <c r="E97" s="3">
        <f>AVERAGEIFS('New data'!$AM:$AM,'New data'!$E:$E,$A97)</f>
        <v>1.2243108831964544</v>
      </c>
      <c r="F97" s="3">
        <f t="shared" si="8"/>
        <v>1.2243108831964544</v>
      </c>
      <c r="G97" s="3">
        <f t="shared" si="12"/>
        <v>1.0853776657413623</v>
      </c>
    </row>
    <row r="98" spans="1:9" hidden="1" x14ac:dyDescent="0.25">
      <c r="A98" t="s">
        <v>405</v>
      </c>
      <c r="B98" s="3">
        <f>AVERAGEIFS('New data'!$N:$N,'New data'!$E:$E,$A98)</f>
        <v>0.80099999904632502</v>
      </c>
      <c r="C98" s="34">
        <f>(AVERAGEIFS('New data'!$J:$J,'New data'!$E:$E,$A98)-AVERAGEIFS('New data'!$L:$L,'New data'!$E:$E,$A98))/AVERAGEIFS('New data'!$L:$L,'New data'!$E:$E,$A98)</f>
        <v>-5.4803343236908941E-2</v>
      </c>
      <c r="D98" s="3">
        <f t="shared" si="7"/>
        <v>5.4803343236908941E-2</v>
      </c>
      <c r="E98" s="3">
        <f>AVERAGEIFS('New data'!$AM:$AM,'New data'!$E:$E,$A98)</f>
        <v>0.93633684216287605</v>
      </c>
      <c r="F98" s="3">
        <f t="shared" si="8"/>
        <v>0.93633684216287605</v>
      </c>
      <c r="G98" s="3">
        <f t="shared" si="12"/>
        <v>0.88153349892596711</v>
      </c>
    </row>
    <row r="99" spans="1:9" hidden="1" x14ac:dyDescent="0.25">
      <c r="A99" t="s">
        <v>522</v>
      </c>
      <c r="B99" s="3">
        <f>AVERAGEIFS('New data'!$N:$N,'New data'!$E:$E,$A99)</f>
        <v>0.52600002288818304</v>
      </c>
      <c r="C99" s="34">
        <f>(AVERAGEIFS('New data'!$J:$J,'New data'!$E:$E,$A99)-AVERAGEIFS('New data'!$L:$L,'New data'!$E:$E,$A99))/AVERAGEIFS('New data'!$L:$L,'New data'!$E:$E,$A99)</f>
        <v>1.0693821412258045E-2</v>
      </c>
      <c r="D99" s="3">
        <f t="shared" si="7"/>
        <v>1.0693821412258045E-2</v>
      </c>
      <c r="E99" s="3">
        <f>AVERAGEIFS('New data'!$AM:$AM,'New data'!$E:$E,$A99)</f>
        <v>1.0330797347489036</v>
      </c>
      <c r="F99" s="3">
        <f t="shared" si="8"/>
        <v>1.0330797347489036</v>
      </c>
      <c r="G99" s="3">
        <f t="shared" si="12"/>
        <v>1.0223859133366455</v>
      </c>
    </row>
    <row r="100" spans="1:9" hidden="1" x14ac:dyDescent="0.25">
      <c r="A100" t="s">
        <v>476</v>
      </c>
      <c r="B100" s="3">
        <f>AVERAGEIFS('New data'!$N:$N,'New data'!$E:$E,$A100)</f>
        <v>0.54600000381469704</v>
      </c>
      <c r="C100" s="34">
        <f>(AVERAGEIFS('New data'!$J:$J,'New data'!$E:$E,$A100)-AVERAGEIFS('New data'!$L:$L,'New data'!$E:$E,$A100))/AVERAGEIFS('New data'!$L:$L,'New data'!$E:$E,$A100)</f>
        <v>4.4331805736474598E-2</v>
      </c>
      <c r="D100" s="3">
        <f t="shared" si="7"/>
        <v>4.4331805736474598E-2</v>
      </c>
      <c r="E100" s="3">
        <f>AVERAGEIFS('New data'!$AM:$AM,'New data'!$E:$E,$A100)</f>
        <v>1.0605553154444844</v>
      </c>
      <c r="F100" s="3">
        <f t="shared" si="8"/>
        <v>1.0605553154444844</v>
      </c>
      <c r="G100" s="3">
        <f t="shared" si="12"/>
        <v>1.0162235097080099</v>
      </c>
    </row>
    <row r="101" spans="1:9" hidden="1" x14ac:dyDescent="0.25">
      <c r="A101" t="s">
        <v>498</v>
      </c>
      <c r="B101" s="3">
        <f>AVERAGEIFS('New data'!$N:$N,'New data'!$E:$E,$A101)</f>
        <v>0.54500001668929998</v>
      </c>
      <c r="C101" s="34">
        <f>(AVERAGEIFS('New data'!$J:$J,'New data'!$E:$E,$A101)-AVERAGEIFS('New data'!$L:$L,'New data'!$E:$E,$A101))/AVERAGEIFS('New data'!$L:$L,'New data'!$E:$E,$A101)</f>
        <v>1.8283821728599665E-2</v>
      </c>
      <c r="D101" s="3">
        <f t="shared" si="7"/>
        <v>1.8283821728599665E-2</v>
      </c>
      <c r="E101" s="3">
        <f>AVERAGEIFS('New data'!$AM:$AM,'New data'!$E:$E,$A101)</f>
        <v>1.0297524939727198</v>
      </c>
      <c r="F101" s="3">
        <f t="shared" si="8"/>
        <v>1.0297524939727198</v>
      </c>
      <c r="G101" s="3">
        <f t="shared" si="12"/>
        <v>1.0114686722441202</v>
      </c>
    </row>
    <row r="102" spans="1:9" hidden="1" x14ac:dyDescent="0.25">
      <c r="A102" t="s">
        <v>463</v>
      </c>
      <c r="B102" s="3">
        <f>AVERAGEIFS('New data'!$N:$N,'New data'!$E:$E,$A102)</f>
        <v>0.53399997949600198</v>
      </c>
      <c r="C102" s="34">
        <f>(AVERAGEIFS('New data'!$J:$J,'New data'!$E:$E,$A102)-AVERAGEIFS('New data'!$L:$L,'New data'!$E:$E,$A102))/AVERAGEIFS('New data'!$L:$L,'New data'!$E:$E,$A102)</f>
        <v>0.10670348483994876</v>
      </c>
      <c r="D102" s="3">
        <f t="shared" si="7"/>
        <v>0.10670348483994876</v>
      </c>
      <c r="E102" s="3">
        <f>AVERAGEIFS('New data'!$AM:$AM,'New data'!$E:$E,$A102)</f>
        <v>1.4436986211837273</v>
      </c>
      <c r="F102" s="3">
        <f t="shared" si="8"/>
        <v>1.4436986211837273</v>
      </c>
      <c r="G102" s="3">
        <f t="shared" si="12"/>
        <v>1.3369951363437784</v>
      </c>
    </row>
    <row r="103" spans="1:9" hidden="1" x14ac:dyDescent="0.25">
      <c r="A103" t="s">
        <v>548</v>
      </c>
      <c r="B103" s="3">
        <f>AVERAGEIFS('New data'!$N:$N,'New data'!$E:$E,$A103)</f>
        <v>0.51700001955032304</v>
      </c>
      <c r="C103" s="34">
        <f>(AVERAGEIFS('New data'!$J:$J,'New data'!$E:$E,$A103)-AVERAGEIFS('New data'!$L:$L,'New data'!$E:$E,$A103))/AVERAGEIFS('New data'!$L:$L,'New data'!$E:$E,$A103)</f>
        <v>3.053546541003602E-2</v>
      </c>
      <c r="D103" s="3">
        <f t="shared" si="7"/>
        <v>3.053546541003602E-2</v>
      </c>
      <c r="E103" s="3">
        <f>AVERAGEIFS('New data'!$AM:$AM,'New data'!$E:$E,$A103)</f>
        <v>1.0421763119020306</v>
      </c>
      <c r="F103" s="3">
        <f t="shared" si="8"/>
        <v>1.0421763119020306</v>
      </c>
      <c r="G103" s="3">
        <f t="shared" si="12"/>
        <v>1.0116408464919946</v>
      </c>
    </row>
    <row r="104" spans="1:9" hidden="1" x14ac:dyDescent="0.25">
      <c r="A104" t="s">
        <v>535</v>
      </c>
      <c r="B104" s="3">
        <f>AVERAGEIFS('New data'!$N:$N,'New data'!$E:$E,$A104)</f>
        <v>0.51099997758865301</v>
      </c>
      <c r="C104" s="34">
        <f>(AVERAGEIFS('New data'!$J:$J,'New data'!$E:$E,$A104)-AVERAGEIFS('New data'!$L:$L,'New data'!$E:$E,$A104))/AVERAGEIFS('New data'!$L:$L,'New data'!$E:$E,$A104)</f>
        <v>0.12755431162910616</v>
      </c>
      <c r="D104" s="3">
        <f t="shared" si="7"/>
        <v>0.12755431162910616</v>
      </c>
      <c r="E104" s="3">
        <f>AVERAGEIFS('New data'!$AM:$AM,'New data'!$E:$E,$A104)</f>
        <v>1.4863413636622707</v>
      </c>
      <c r="F104" s="3">
        <f t="shared" si="8"/>
        <v>1.4863413636622707</v>
      </c>
      <c r="G104" s="3">
        <f t="shared" si="12"/>
        <v>1.3587870520331644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3.7969833776583584E-2</v>
      </c>
      <c r="D105" s="3">
        <f t="shared" si="7"/>
        <v>3.7969833776583584E-2</v>
      </c>
      <c r="E105" s="3">
        <f>AVERAGEIFS('New data'!$AM:$AM,'New data'!$E:$E,$A105)</f>
        <v>1.1088432610044092</v>
      </c>
      <c r="F105" s="3">
        <f t="shared" si="8"/>
        <v>1.1088432610044092</v>
      </c>
      <c r="G105" s="3">
        <f t="shared" si="12"/>
        <v>1.0708734272278257</v>
      </c>
    </row>
    <row r="106" spans="1:9" hidden="1" x14ac:dyDescent="0.25">
      <c r="A106" t="s">
        <v>442</v>
      </c>
      <c r="B106" s="3">
        <f>AVERAGEIFS('New data'!$N:$N,'New data'!$E:$E,$A106)</f>
        <v>0.54500001668929998</v>
      </c>
      <c r="C106" s="34">
        <f>(AVERAGEIFS('New data'!$J:$J,'New data'!$E:$E,$A106)-AVERAGEIFS('New data'!$L:$L,'New data'!$E:$E,$A106))/AVERAGEIFS('New data'!$L:$L,'New data'!$E:$E,$A106)</f>
        <v>-1.4849525281176064E-3</v>
      </c>
      <c r="D106" s="3">
        <f t="shared" si="7"/>
        <v>1.4849525281176064E-3</v>
      </c>
      <c r="E106" s="3">
        <f>AVERAGEIFS('New data'!$AM:$AM,'New data'!$E:$E,$A106)</f>
        <v>0.99755569387172738</v>
      </c>
      <c r="F106" s="3">
        <f t="shared" si="8"/>
        <v>0.99755569387172738</v>
      </c>
      <c r="G106" s="3">
        <f t="shared" si="12"/>
        <v>0.99607074134360973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-0.37644836751482996</v>
      </c>
      <c r="D107" s="3">
        <f t="shared" si="7"/>
        <v>0.37644836751482996</v>
      </c>
      <c r="E107" s="3">
        <f>AVERAGEIFS('New data'!$AM:$AM,'New data'!$E:$E,$A107)</f>
        <v>0.39628356674411708</v>
      </c>
      <c r="F107" s="3">
        <f t="shared" si="8"/>
        <v>0.39628356674411708</v>
      </c>
      <c r="G107" s="3">
        <f t="shared" si="12"/>
        <v>1.9835199229287115E-2</v>
      </c>
    </row>
    <row r="108" spans="1:9" hidden="1" x14ac:dyDescent="0.25">
      <c r="A108" t="s">
        <v>517</v>
      </c>
      <c r="B108" s="3">
        <f>AVERAGEIFS('New data'!$N:$N,'New data'!$E:$E,$A108)</f>
        <v>0.54600000381469704</v>
      </c>
      <c r="C108" s="34">
        <f>(AVERAGEIFS('New data'!$J:$J,'New data'!$E:$E,$A108)-AVERAGEIFS('New data'!$L:$L,'New data'!$E:$E,$A108))/AVERAGEIFS('New data'!$L:$L,'New data'!$E:$E,$A108)</f>
        <v>-3.8461725285709014E-2</v>
      </c>
      <c r="D108" s="3">
        <f t="shared" si="7"/>
        <v>3.8461725285709014E-2</v>
      </c>
      <c r="E108" s="3">
        <f>AVERAGEIFS('New data'!$AM:$AM,'New data'!$E:$E,$A108)</f>
        <v>0.88119113336433263</v>
      </c>
      <c r="F108" s="3">
        <f t="shared" si="8"/>
        <v>0.88119113336433263</v>
      </c>
      <c r="G108" s="3">
        <f t="shared" si="12"/>
        <v>0.84272940807862362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36">
        <f>(AVERAGEIFS('New data'!$J:$J,'New data'!$E:$E,$A109)-AVERAGEIFS('New data'!$L:$L,'New data'!$E:$E,$A109))/AVERAGEIFS('New data'!$L:$L,'New data'!$E:$E,$A109)</f>
        <v>-0.23067267420083978</v>
      </c>
      <c r="D109" s="34">
        <f t="shared" si="7"/>
        <v>0.23067267420083978</v>
      </c>
      <c r="E109" s="36">
        <f>AVERAGEIFS('New data'!$AM:$AM,'New data'!$E:$E,$A109)</f>
        <v>0.32075280506490061</v>
      </c>
      <c r="F109" s="3">
        <f t="shared" si="8"/>
        <v>0.32075280506490061</v>
      </c>
      <c r="G109" s="34">
        <f>ABS($B109-$F109)</f>
        <v>0.38624721210123641</v>
      </c>
      <c r="H109" s="3">
        <f>AVERAGEIFS('New data'!$Q:$Q,'New data'!$E:$E,$A109)</f>
        <v>0.50953244588352231</v>
      </c>
      <c r="I109" s="14">
        <f>AVERAGEIFS('New data'!$J:$J,'New data'!$E:$E,$A109)</f>
        <v>36.159637451171797</v>
      </c>
    </row>
    <row r="110" spans="1:9" hidden="1" x14ac:dyDescent="0.25">
      <c r="A110" t="s">
        <v>481</v>
      </c>
      <c r="B110" s="3">
        <f>AVERAGEIFS('New data'!$N:$N,'New data'!$E:$E,$A110)</f>
        <v>0.54799997806548995</v>
      </c>
      <c r="C110" s="34">
        <f>(AVERAGEIFS('New data'!$J:$J,'New data'!$E:$E,$A110)-AVERAGEIFS('New data'!$L:$L,'New data'!$E:$E,$A110))/AVERAGEIFS('New data'!$L:$L,'New data'!$E:$E,$A110)</f>
        <v>0.20148322598919258</v>
      </c>
      <c r="D110" s="3">
        <f t="shared" si="7"/>
        <v>0.20148322598919258</v>
      </c>
      <c r="E110" s="3">
        <f>AVERAGEIFS('New data'!$AM:$AM,'New data'!$E:$E,$A110)</f>
        <v>1.6563840356405553</v>
      </c>
      <c r="F110" s="3">
        <f t="shared" si="8"/>
        <v>1.6563840356405553</v>
      </c>
      <c r="G110" s="3">
        <f t="shared" ref="G110:G118" si="13">ABS($D110-$F110)</f>
        <v>1.4549008096513627</v>
      </c>
    </row>
    <row r="111" spans="1:9" hidden="1" x14ac:dyDescent="0.25">
      <c r="A111" t="s">
        <v>502</v>
      </c>
      <c r="B111" s="3">
        <f>AVERAGEIFS('New data'!$N:$N,'New data'!$E:$E,$A111)</f>
        <v>0.54500001668929998</v>
      </c>
      <c r="C111" s="34">
        <f>(AVERAGEIFS('New data'!$J:$J,'New data'!$E:$E,$A111)-AVERAGEIFS('New data'!$L:$L,'New data'!$E:$E,$A111))/AVERAGEIFS('New data'!$L:$L,'New data'!$E:$E,$A111)</f>
        <v>0.3146570244972669</v>
      </c>
      <c r="D111" s="3">
        <f t="shared" si="7"/>
        <v>0.3146570244972669</v>
      </c>
      <c r="E111" s="3">
        <f>AVERAGEIFS('New data'!$AM:$AM,'New data'!$E:$E,$A111)</f>
        <v>2.0813376816852127</v>
      </c>
      <c r="F111" s="3">
        <f t="shared" si="8"/>
        <v>2.0813376816852127</v>
      </c>
      <c r="G111" s="3">
        <f t="shared" si="13"/>
        <v>1.7666806571879459</v>
      </c>
    </row>
    <row r="112" spans="1:9" hidden="1" x14ac:dyDescent="0.25">
      <c r="A112" t="s">
        <v>474</v>
      </c>
      <c r="B112" s="3">
        <f>AVERAGEIFS('New data'!$N:$N,'New data'!$E:$E,$A112)</f>
        <v>0.56300002336501997</v>
      </c>
      <c r="C112" s="34">
        <f>(AVERAGEIFS('New data'!$J:$J,'New data'!$E:$E,$A112)-AVERAGEIFS('New data'!$L:$L,'New data'!$E:$E,$A112))/AVERAGEIFS('New data'!$L:$L,'New data'!$E:$E,$A112)</f>
        <v>-5.8561827693222055E-3</v>
      </c>
      <c r="D112" s="3">
        <f t="shared" si="7"/>
        <v>5.8561827693222055E-3</v>
      </c>
      <c r="E112" s="3">
        <f>AVERAGEIFS('New data'!$AM:$AM,'New data'!$E:$E,$A112)</f>
        <v>0.99171852833249474</v>
      </c>
      <c r="F112" s="3">
        <f t="shared" si="8"/>
        <v>0.99171852833249474</v>
      </c>
      <c r="G112" s="3">
        <f t="shared" si="13"/>
        <v>0.98586234556317254</v>
      </c>
    </row>
    <row r="113" spans="1:9" hidden="1" x14ac:dyDescent="0.25">
      <c r="A113" t="s">
        <v>546</v>
      </c>
      <c r="B113" s="3">
        <f>AVERAGEIFS('New data'!$N:$N,'New data'!$E:$E,$A113)</f>
        <v>0.55299997329711903</v>
      </c>
      <c r="C113" s="34">
        <f>(AVERAGEIFS('New data'!$J:$J,'New data'!$E:$E,$A113)-AVERAGEIFS('New data'!$L:$L,'New data'!$E:$E,$A113))/AVERAGEIFS('New data'!$L:$L,'New data'!$E:$E,$A113)</f>
        <v>1.7795755310412154E-2</v>
      </c>
      <c r="D113" s="3">
        <f t="shared" si="7"/>
        <v>1.7795755310412154E-2</v>
      </c>
      <c r="E113" s="3">
        <f>AVERAGEIFS('New data'!$AM:$AM,'New data'!$E:$E,$A113)</f>
        <v>1.0249025221702015</v>
      </c>
      <c r="F113" s="3">
        <f t="shared" si="8"/>
        <v>1.0249025221702015</v>
      </c>
      <c r="G113" s="3">
        <f t="shared" si="13"/>
        <v>1.0071067668597893</v>
      </c>
    </row>
    <row r="114" spans="1:9" hidden="1" x14ac:dyDescent="0.25">
      <c r="A114" t="s">
        <v>532</v>
      </c>
      <c r="B114" s="3">
        <f>AVERAGEIFS('New data'!$N:$N,'New data'!$E:$E,$A114)</f>
        <v>0.57499998807907104</v>
      </c>
      <c r="C114" s="34">
        <f>(AVERAGEIFS('New data'!$J:$J,'New data'!$E:$E,$A114)-AVERAGEIFS('New data'!$L:$L,'New data'!$E:$E,$A114))/AVERAGEIFS('New data'!$L:$L,'New data'!$E:$E,$A114)</f>
        <v>1.0572546216769116</v>
      </c>
      <c r="D114" s="3">
        <f t="shared" si="7"/>
        <v>1.0572546216769116</v>
      </c>
      <c r="E114" s="3">
        <f>AVERAGEIFS('New data'!$AM:$AM,'New data'!$E:$E,$A114)</f>
        <v>4.194813187680122</v>
      </c>
      <c r="F114" s="3">
        <f t="shared" si="8"/>
        <v>4.194813187680122</v>
      </c>
      <c r="G114" s="3">
        <f t="shared" si="13"/>
        <v>3.1375585660032104</v>
      </c>
    </row>
    <row r="115" spans="1:9" hidden="1" x14ac:dyDescent="0.25">
      <c r="A115" t="s">
        <v>521</v>
      </c>
      <c r="B115" s="3">
        <f>AVERAGEIFS('New data'!$N:$N,'New data'!$E:$E,$A115)</f>
        <v>0.57400000095367398</v>
      </c>
      <c r="C115" s="34">
        <f>(AVERAGEIFS('New data'!$J:$J,'New data'!$E:$E,$A115)-AVERAGEIFS('New data'!$L:$L,'New data'!$E:$E,$A115))/AVERAGEIFS('New data'!$L:$L,'New data'!$E:$E,$A115)</f>
        <v>-1.152237665824358E-4</v>
      </c>
      <c r="D115" s="3">
        <f t="shared" si="7"/>
        <v>1.152237665824358E-4</v>
      </c>
      <c r="E115" s="3">
        <f>AVERAGEIFS('New data'!$AM:$AM,'New data'!$E:$E,$A115)</f>
        <v>0.99969863204043519</v>
      </c>
      <c r="F115" s="3">
        <f t="shared" si="8"/>
        <v>0.99969863204043519</v>
      </c>
      <c r="G115" s="3">
        <f t="shared" si="13"/>
        <v>0.99958340827385272</v>
      </c>
    </row>
    <row r="116" spans="1:9" hidden="1" x14ac:dyDescent="0.25">
      <c r="A116" t="s">
        <v>585</v>
      </c>
      <c r="B116" s="3">
        <f>AVERAGEIFS('New data'!$N:$N,'New data'!$E:$E,$A116)</f>
        <v>0.605000019073486</v>
      </c>
      <c r="C116" s="34">
        <f>(AVERAGEIFS('New data'!$J:$J,'New data'!$E:$E,$A116)-AVERAGEIFS('New data'!$L:$L,'New data'!$E:$E,$A116))/AVERAGEIFS('New data'!$L:$L,'New data'!$E:$E,$A116)</f>
        <v>1.2490196907979759E-2</v>
      </c>
      <c r="D116" s="3">
        <f t="shared" si="7"/>
        <v>1.2490196907979759E-2</v>
      </c>
      <c r="E116" s="3">
        <f>AVERAGEIFS('New data'!$AM:$AM,'New data'!$E:$E,$A116)</f>
        <v>1.0315501104710898</v>
      </c>
      <c r="F116" s="3">
        <f t="shared" si="8"/>
        <v>1.0315501104710898</v>
      </c>
      <c r="G116" s="3">
        <f t="shared" si="13"/>
        <v>1.01905991356311</v>
      </c>
    </row>
    <row r="117" spans="1:9" hidden="1" x14ac:dyDescent="0.25">
      <c r="A117" t="s">
        <v>460</v>
      </c>
      <c r="B117" s="3">
        <f>AVERAGEIFS('New data'!$N:$N,'New data'!$E:$E,$A117)</f>
        <v>0.58600002527236905</v>
      </c>
      <c r="C117" s="34">
        <f>(AVERAGEIFS('New data'!$J:$J,'New data'!$E:$E,$A117)-AVERAGEIFS('New data'!$L:$L,'New data'!$E:$E,$A117))/AVERAGEIFS('New data'!$L:$L,'New data'!$E:$E,$A117)</f>
        <v>0.26551756242941688</v>
      </c>
      <c r="D117" s="3">
        <f t="shared" si="7"/>
        <v>0.26551756242941688</v>
      </c>
      <c r="E117" s="3">
        <f>AVERAGEIFS('New data'!$AM:$AM,'New data'!$E:$E,$A117)</f>
        <v>1.860267658216608</v>
      </c>
      <c r="F117" s="3">
        <f t="shared" si="8"/>
        <v>1.860267658216608</v>
      </c>
      <c r="G117" s="3">
        <f t="shared" si="13"/>
        <v>1.5947500957871912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2.5563206096663672E-2</v>
      </c>
      <c r="D118" s="3">
        <f t="shared" si="7"/>
        <v>2.5563206096663672E-2</v>
      </c>
      <c r="E118" s="3">
        <f>AVERAGEIFS('New data'!$AM:$AM,'New data'!$E:$E,$A118)</f>
        <v>1.0701222915481317</v>
      </c>
      <c r="F118" s="3">
        <f t="shared" si="8"/>
        <v>1.0701222915481317</v>
      </c>
      <c r="G118" s="3">
        <f t="shared" si="13"/>
        <v>1.0445590854514679</v>
      </c>
    </row>
    <row r="119" spans="1:9" x14ac:dyDescent="0.25">
      <c r="A119" t="s">
        <v>645</v>
      </c>
      <c r="B119" s="3">
        <f>AVERAGEIFS('New data'!$N:$N,'New data'!$E:$E,$A119)</f>
        <v>0.49799999594688399</v>
      </c>
      <c r="C119" s="36">
        <f>(AVERAGEIFS('New data'!$J:$J,'New data'!$E:$E,$A119)-AVERAGEIFS('New data'!$L:$L,'New data'!$E:$E,$A119))/AVERAGEIFS('New data'!$L:$L,'New data'!$E:$E,$A119)</f>
        <v>-6.9333398136443139E-2</v>
      </c>
      <c r="D119" s="34">
        <f t="shared" si="7"/>
        <v>6.9333398136443139E-2</v>
      </c>
      <c r="E119" s="36">
        <f>AVERAGEIFS('New data'!$AM:$AM,'New data'!$E:$E,$A119)</f>
        <v>0.79376479619826135</v>
      </c>
      <c r="F119" s="3">
        <f t="shared" si="8"/>
        <v>0.79376479619826135</v>
      </c>
      <c r="G119" s="34">
        <f>ABS($B119-$F119)</f>
        <v>0.29576480025137736</v>
      </c>
      <c r="H119" s="3">
        <f>AVERAGEIFS('New data'!$Q:$Q,'New data'!$E:$E,$A119)</f>
        <v>0.54450133581718763</v>
      </c>
      <c r="I119" s="14">
        <f>AVERAGEIFS('New data'!$J:$J,'New data'!$E:$E,$A119)</f>
        <v>42.5128364562988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0.13911477181993773</v>
      </c>
      <c r="D120" s="3">
        <f t="shared" si="7"/>
        <v>0.13911477181993773</v>
      </c>
      <c r="E120" s="3">
        <f>AVERAGEIFS('New data'!$AM:$AM,'New data'!$E:$E,$A120)</f>
        <v>1.2033185001283466</v>
      </c>
      <c r="F120" s="3">
        <f t="shared" si="8"/>
        <v>1.2033185001283466</v>
      </c>
      <c r="G120" s="3">
        <f>ABS($D120-$F120)</f>
        <v>1.0642037283084089</v>
      </c>
    </row>
    <row r="121" spans="1:9" hidden="1" x14ac:dyDescent="0.25">
      <c r="A121" t="s">
        <v>487</v>
      </c>
      <c r="B121" s="3">
        <f>AVERAGEIFS('New data'!$N:$N,'New data'!$E:$E,$A121)</f>
        <v>0.62599998712539595</v>
      </c>
      <c r="C121" s="34">
        <f>(AVERAGEIFS('New data'!$J:$J,'New data'!$E:$E,$A121)-AVERAGEIFS('New data'!$L:$L,'New data'!$E:$E,$A121))/AVERAGEIFS('New data'!$L:$L,'New data'!$E:$E,$A121)</f>
        <v>3.0445554142160235E-2</v>
      </c>
      <c r="D121" s="3">
        <f t="shared" si="7"/>
        <v>3.0445554142160235E-2</v>
      </c>
      <c r="E121" s="3">
        <f>AVERAGEIFS('New data'!$AM:$AM,'New data'!$E:$E,$A121)</f>
        <v>1.0668819351883272</v>
      </c>
      <c r="F121" s="3">
        <f t="shared" si="8"/>
        <v>1.0668819351883272</v>
      </c>
      <c r="G121" s="3">
        <f>ABS($D121-$F121)</f>
        <v>1.036436381046167</v>
      </c>
    </row>
    <row r="122" spans="1:9" hidden="1" x14ac:dyDescent="0.25">
      <c r="A122" t="s">
        <v>458</v>
      </c>
      <c r="B122" s="3">
        <f>AVERAGEIFS('New data'!$N:$N,'New data'!$E:$E,$A122)</f>
        <v>0.62400001287460305</v>
      </c>
      <c r="C122" s="34">
        <f>(AVERAGEIFS('New data'!$J:$J,'New data'!$E:$E,$A122)-AVERAGEIFS('New data'!$L:$L,'New data'!$E:$E,$A122))/AVERAGEIFS('New data'!$L:$L,'New data'!$E:$E,$A122)</f>
        <v>1.607018814400072E-2</v>
      </c>
      <c r="D122" s="3">
        <f t="shared" si="7"/>
        <v>1.607018814400072E-2</v>
      </c>
      <c r="E122" s="3">
        <f>AVERAGEIFS('New data'!$AM:$AM,'New data'!$E:$E,$A122)</f>
        <v>1.0234621929926098</v>
      </c>
      <c r="F122" s="3">
        <f t="shared" si="8"/>
        <v>1.0234621929926098</v>
      </c>
      <c r="G122" s="3">
        <f>ABS($D122-$F122)</f>
        <v>1.0073920048486091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6.8921821532714658E-2</v>
      </c>
      <c r="D123" s="3">
        <f t="shared" si="7"/>
        <v>6.8921821532714658E-2</v>
      </c>
      <c r="E123" s="3">
        <f>AVERAGEIFS('New data'!$AM:$AM,'New data'!$E:$E,$A123)</f>
        <v>1.1147758495446323</v>
      </c>
      <c r="F123" s="3">
        <f t="shared" si="8"/>
        <v>1.1147758495446323</v>
      </c>
      <c r="G123" s="3">
        <f>ABS($D123-$F123)</f>
        <v>1.0458540280119175</v>
      </c>
    </row>
    <row r="124" spans="1:9" hidden="1" x14ac:dyDescent="0.25">
      <c r="A124" t="s">
        <v>485</v>
      </c>
      <c r="B124" s="3">
        <f>AVERAGEIFS('New data'!$N:$N,'New data'!$E:$E,$A124)</f>
        <v>0.683000028133392</v>
      </c>
      <c r="C124" s="34">
        <f>(AVERAGEIFS('New data'!$J:$J,'New data'!$E:$E,$A124)-AVERAGEIFS('New data'!$L:$L,'New data'!$E:$E,$A124))/AVERAGEIFS('New data'!$L:$L,'New data'!$E:$E,$A124)</f>
        <v>0.1141917959371376</v>
      </c>
      <c r="D124" s="3">
        <f t="shared" si="7"/>
        <v>0.1141917959371376</v>
      </c>
      <c r="E124" s="3">
        <f>AVERAGEIFS('New data'!$AM:$AM,'New data'!$E:$E,$A124)</f>
        <v>1.2231611244988669</v>
      </c>
      <c r="F124" s="3">
        <f t="shared" si="8"/>
        <v>1.2231611244988669</v>
      </c>
      <c r="G124" s="3">
        <f>ABS($D124-$F124)</f>
        <v>1.1089693285617293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36">
        <f>(AVERAGEIFS('New data'!$J:$J,'New data'!$E:$E,$A125)-AVERAGEIFS('New data'!$L:$L,'New data'!$E:$E,$A125))/AVERAGEIFS('New data'!$L:$L,'New data'!$E:$E,$A125)</f>
        <v>-0.36175006699654422</v>
      </c>
      <c r="D125" s="34">
        <f t="shared" si="7"/>
        <v>0.36175006699654422</v>
      </c>
      <c r="E125" s="36">
        <f>AVERAGEIFS('New data'!$AM:$AM,'New data'!$E:$E,$A125)</f>
        <v>0.60812994341148041</v>
      </c>
      <c r="F125" s="3">
        <f t="shared" si="8"/>
        <v>0.60812994341148041</v>
      </c>
      <c r="G125" s="34">
        <f>ABS($B125-$F125)</f>
        <v>0.43912994364989943</v>
      </c>
      <c r="H125" s="3">
        <f>AVERAGEIFS('New data'!$Q:$Q,'New data'!$E:$E,$A125)</f>
        <v>0.16356430351706261</v>
      </c>
      <c r="I125" s="14">
        <f>AVERAGEIFS('New data'!$J:$J,'New data'!$E:$E,$A125)</f>
        <v>12.9692420959472</v>
      </c>
    </row>
    <row r="126" spans="1:9" hidden="1" x14ac:dyDescent="0.25">
      <c r="A126" t="s">
        <v>516</v>
      </c>
      <c r="B126" s="3">
        <f>AVERAGEIFS('New data'!$N:$N,'New data'!$E:$E,$A126)</f>
        <v>0.62800002098083496</v>
      </c>
      <c r="C126" s="34">
        <f>(AVERAGEIFS('New data'!$J:$J,'New data'!$E:$E,$A126)-AVERAGEIFS('New data'!$L:$L,'New data'!$E:$E,$A126))/AVERAGEIFS('New data'!$L:$L,'New data'!$E:$E,$A126)</f>
        <v>-1.9684678593417711E-2</v>
      </c>
      <c r="D126" s="3">
        <f t="shared" si="7"/>
        <v>1.9684678593417711E-2</v>
      </c>
      <c r="E126" s="3">
        <f>AVERAGEIFS('New data'!$AM:$AM,'New data'!$E:$E,$A126)</f>
        <v>0.93884177970691662</v>
      </c>
      <c r="F126" s="3">
        <f t="shared" si="8"/>
        <v>0.93884177970691662</v>
      </c>
      <c r="G126" s="3">
        <f t="shared" ref="G126:G132" si="14">ABS($D126-$F126)</f>
        <v>0.91915710111349891</v>
      </c>
    </row>
    <row r="127" spans="1:9" hidden="1" x14ac:dyDescent="0.25">
      <c r="A127" t="s">
        <v>459</v>
      </c>
      <c r="B127" s="3">
        <f>AVERAGEIFS('New data'!$N:$N,'New data'!$E:$E,$A127)</f>
        <v>0.662999987602233</v>
      </c>
      <c r="C127" s="34">
        <f>(AVERAGEIFS('New data'!$J:$J,'New data'!$E:$E,$A127)-AVERAGEIFS('New data'!$L:$L,'New data'!$E:$E,$A127))/AVERAGEIFS('New data'!$L:$L,'New data'!$E:$E,$A127)</f>
        <v>0.25679347004365144</v>
      </c>
      <c r="D127" s="3">
        <f t="shared" si="7"/>
        <v>0.25679347004365144</v>
      </c>
      <c r="E127" s="3">
        <f>AVERAGEIFS('New data'!$AM:$AM,'New data'!$E:$E,$A127)</f>
        <v>1.7430580966710092</v>
      </c>
      <c r="F127" s="3">
        <f t="shared" si="8"/>
        <v>1.7430580966710092</v>
      </c>
      <c r="G127" s="3">
        <f t="shared" si="14"/>
        <v>1.4862646266273578</v>
      </c>
    </row>
    <row r="128" spans="1:9" hidden="1" x14ac:dyDescent="0.25">
      <c r="A128" t="s">
        <v>454</v>
      </c>
      <c r="B128" s="3">
        <f>AVERAGEIFS('New data'!$N:$N,'New data'!$E:$E,$A128)</f>
        <v>0.65299999713897705</v>
      </c>
      <c r="C128" s="34">
        <f>(AVERAGEIFS('New data'!$J:$J,'New data'!$E:$E,$A128)-AVERAGEIFS('New data'!$L:$L,'New data'!$E:$E,$A128))/AVERAGEIFS('New data'!$L:$L,'New data'!$E:$E,$A128)</f>
        <v>2.7956143655268519E-2</v>
      </c>
      <c r="D128" s="3">
        <f t="shared" si="7"/>
        <v>2.7956143655268519E-2</v>
      </c>
      <c r="E128" s="3">
        <f>AVERAGEIFS('New data'!$AM:$AM,'New data'!$E:$E,$A128)</f>
        <v>1.0429655692986375</v>
      </c>
      <c r="F128" s="3">
        <f t="shared" si="8"/>
        <v>1.0429655692986375</v>
      </c>
      <c r="G128" s="3">
        <f t="shared" si="14"/>
        <v>1.015009425643369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8.408723838920952E-2</v>
      </c>
      <c r="D129" s="3">
        <f t="shared" si="7"/>
        <v>8.408723838920952E-2</v>
      </c>
      <c r="E129" s="3">
        <f>AVERAGEIFS('New data'!$AM:$AM,'New data'!$E:$E,$A129)</f>
        <v>1.233831656373688</v>
      </c>
      <c r="F129" s="3">
        <f t="shared" si="8"/>
        <v>1.233831656373688</v>
      </c>
      <c r="G129" s="3">
        <f t="shared" si="14"/>
        <v>1.1497444179844785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-0.27029291233690877</v>
      </c>
      <c r="D130" s="3">
        <f t="shared" si="7"/>
        <v>0.27029291233690877</v>
      </c>
      <c r="E130" s="3">
        <f>AVERAGEIFS('New data'!$AM:$AM,'New data'!$E:$E,$A130)</f>
        <v>0.62958710843479682</v>
      </c>
      <c r="F130" s="3">
        <f t="shared" si="8"/>
        <v>0.62958710843479682</v>
      </c>
      <c r="G130" s="3">
        <f t="shared" si="14"/>
        <v>0.35929419609788804</v>
      </c>
    </row>
    <row r="131" spans="1:9" hidden="1" x14ac:dyDescent="0.25">
      <c r="A131" t="s">
        <v>427</v>
      </c>
      <c r="B131" s="3">
        <f>AVERAGEIFS('New data'!$N:$N,'New data'!$E:$E,$A131)</f>
        <v>0.63599997758865301</v>
      </c>
      <c r="C131" s="34">
        <f>(AVERAGEIFS('New data'!$J:$J,'New data'!$E:$E,$A131)-AVERAGEIFS('New data'!$L:$L,'New data'!$E:$E,$A131))/AVERAGEIFS('New data'!$L:$L,'New data'!$E:$E,$A131)</f>
        <v>1.8392968823336489E-3</v>
      </c>
      <c r="D131" s="3">
        <f t="shared" si="7"/>
        <v>1.8392968823336489E-3</v>
      </c>
      <c r="E131" s="3">
        <f>AVERAGEIFS('New data'!$AM:$AM,'New data'!$E:$E,$A131)</f>
        <v>1.0028258385605864</v>
      </c>
      <c r="F131" s="3">
        <f t="shared" si="8"/>
        <v>1.0028258385605864</v>
      </c>
      <c r="G131" s="3">
        <f t="shared" si="14"/>
        <v>1.0009865416782526</v>
      </c>
    </row>
    <row r="132" spans="1:9" hidden="1" x14ac:dyDescent="0.25">
      <c r="A132" t="s">
        <v>483</v>
      </c>
      <c r="B132" s="3">
        <f>AVERAGEIFS('New data'!$N:$N,'New data'!$E:$E,$A132)</f>
        <v>0.63599997758865301</v>
      </c>
      <c r="C132" s="34">
        <f>(AVERAGEIFS('New data'!$J:$J,'New data'!$E:$E,$A132)-AVERAGEIFS('New data'!$L:$L,'New data'!$E:$E,$A132))/AVERAGEIFS('New data'!$L:$L,'New data'!$E:$E,$A132)</f>
        <v>1.8551195596126249E-2</v>
      </c>
      <c r="D132" s="3">
        <f t="shared" ref="D132:D195" si="15">ABS($C132)</f>
        <v>1.8551195596126249E-2</v>
      </c>
      <c r="E132" s="3">
        <f>AVERAGEIFS('New data'!$AM:$AM,'New data'!$E:$E,$A132)</f>
        <v>1.0278558180885575</v>
      </c>
      <c r="F132" s="3">
        <f t="shared" ref="F132:F195" si="16">ABS($E132)</f>
        <v>1.0278558180885575</v>
      </c>
      <c r="G132" s="3">
        <f t="shared" si="14"/>
        <v>1.0093046224924314</v>
      </c>
    </row>
    <row r="133" spans="1:9" x14ac:dyDescent="0.25">
      <c r="A133" t="s">
        <v>622</v>
      </c>
      <c r="B133" s="3">
        <f>AVERAGEIFS('New data'!$N:$N,'New data'!$E:$E,$A133)</f>
        <v>0.63599997758865301</v>
      </c>
      <c r="C133" s="36">
        <f>(AVERAGEIFS('New data'!$J:$J,'New data'!$E:$E,$A133)-AVERAGEIFS('New data'!$L:$L,'New data'!$E:$E,$A133))/AVERAGEIFS('New data'!$L:$L,'New data'!$E:$E,$A133)</f>
        <v>0.14437375491244225</v>
      </c>
      <c r="D133" s="34">
        <f t="shared" si="15"/>
        <v>0.14437375491244225</v>
      </c>
      <c r="E133" s="36">
        <f>AVERAGEIFS('New data'!$AM:$AM,'New data'!$E:$E,$A133)</f>
        <v>1.3183084159720917</v>
      </c>
      <c r="F133" s="3">
        <f t="shared" si="16"/>
        <v>1.3183084159720917</v>
      </c>
      <c r="G133" s="34">
        <f>ABS($B133-$F133)</f>
        <v>0.68230843838343869</v>
      </c>
      <c r="H133" s="3">
        <f>AVERAGEIFS('New data'!$Q:$Q,'New data'!$E:$E,$A133)</f>
        <v>0.74486285624102044</v>
      </c>
      <c r="I133" s="14">
        <f>AVERAGEIFS('New data'!$J:$J,'New data'!$E:$E,$A133)</f>
        <v>72.561561584472599</v>
      </c>
    </row>
    <row r="134" spans="1:9" hidden="1" x14ac:dyDescent="0.25">
      <c r="A134" t="s">
        <v>555</v>
      </c>
      <c r="B134" s="3">
        <f>AVERAGEIFS('New data'!$N:$N,'New data'!$E:$E,$A134)</f>
        <v>0.63999998569488503</v>
      </c>
      <c r="C134" s="34">
        <f>(AVERAGEIFS('New data'!$J:$J,'New data'!$E:$E,$A134)-AVERAGEIFS('New data'!$L:$L,'New data'!$E:$E,$A134))/AVERAGEIFS('New data'!$L:$L,'New data'!$E:$E,$A134)</f>
        <v>3.5938137739425363E-2</v>
      </c>
      <c r="D134" s="3">
        <f t="shared" si="15"/>
        <v>3.5938137739425363E-2</v>
      </c>
      <c r="E134" s="3">
        <f>AVERAGEIFS('New data'!$AM:$AM,'New data'!$E:$E,$A134)</f>
        <v>1.0591653006788955</v>
      </c>
      <c r="F134" s="3">
        <f t="shared" si="16"/>
        <v>1.0591653006788955</v>
      </c>
      <c r="G134" s="3">
        <f>ABS($D134-$F134)</f>
        <v>1.02322716293947</v>
      </c>
    </row>
    <row r="135" spans="1:9" hidden="1" x14ac:dyDescent="0.25">
      <c r="A135" t="s">
        <v>564</v>
      </c>
      <c r="B135" s="3">
        <f>AVERAGEIFS('New data'!$N:$N,'New data'!$E:$E,$A135)</f>
        <v>0.66600000858306796</v>
      </c>
      <c r="C135" s="34">
        <f>(AVERAGEIFS('New data'!$J:$J,'New data'!$E:$E,$A135)-AVERAGEIFS('New data'!$L:$L,'New data'!$E:$E,$A135))/AVERAGEIFS('New data'!$L:$L,'New data'!$E:$E,$A135)</f>
        <v>2.1302807557129086</v>
      </c>
      <c r="D135" s="3">
        <f t="shared" si="15"/>
        <v>2.1302807557129086</v>
      </c>
      <c r="E135" s="3">
        <f>AVERAGEIFS('New data'!$AM:$AM,'New data'!$E:$E,$A135)</f>
        <v>9.7417671939449644</v>
      </c>
      <c r="F135" s="3">
        <f t="shared" si="16"/>
        <v>9.7417671939449644</v>
      </c>
      <c r="G135" s="3">
        <f>ABS($D135-$F135)</f>
        <v>7.6114864382320562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4.9517481677888456E-2</v>
      </c>
      <c r="D136" s="3">
        <f t="shared" si="15"/>
        <v>4.9517481677888456E-2</v>
      </c>
      <c r="E136" s="3">
        <f>AVERAGEIFS('New data'!$AM:$AM,'New data'!$E:$E,$A136)</f>
        <v>1.2412748762732493</v>
      </c>
      <c r="F136" s="3">
        <f t="shared" si="16"/>
        <v>1.2412748762732493</v>
      </c>
      <c r="G136" s="3">
        <f>ABS($D136-$F136)</f>
        <v>1.1917573945953608</v>
      </c>
    </row>
    <row r="137" spans="1:9" x14ac:dyDescent="0.25">
      <c r="A137" t="s">
        <v>616</v>
      </c>
      <c r="B137" s="3">
        <f>AVERAGEIFS('New data'!$N:$N,'New data'!$E:$E,$A137)</f>
        <v>0.481000006198883</v>
      </c>
      <c r="C137" s="36">
        <f>(AVERAGEIFS('New data'!$J:$J,'New data'!$E:$E,$A137)-AVERAGEIFS('New data'!$L:$L,'New data'!$E:$E,$A137))/AVERAGEIFS('New data'!$L:$L,'New data'!$E:$E,$A137)</f>
        <v>0.93971632731346655</v>
      </c>
      <c r="D137" s="34">
        <f t="shared" si="15"/>
        <v>0.93971632731346655</v>
      </c>
      <c r="E137" s="36">
        <f>AVERAGEIFS('New data'!$AM:$AM,'New data'!$E:$E,$A137)</f>
        <v>2.4863339249630481</v>
      </c>
      <c r="F137" s="3">
        <f t="shared" si="16"/>
        <v>2.4863339249630481</v>
      </c>
      <c r="G137" s="34">
        <f>ABS($B137-$F137)</f>
        <v>2.005333918764165</v>
      </c>
      <c r="H137" s="3">
        <f>AVERAGEIFS('New data'!$Q:$Q,'New data'!$E:$E,$A137)</f>
        <v>0.76557786969628683</v>
      </c>
      <c r="I137" s="14">
        <f>AVERAGEIFS('New data'!$J:$J,'New data'!$E:$E,$A137)</f>
        <v>171.98381042480401</v>
      </c>
    </row>
    <row r="138" spans="1:9" hidden="1" x14ac:dyDescent="0.25">
      <c r="A138" t="s">
        <v>456</v>
      </c>
      <c r="B138" s="3">
        <f>AVERAGEIFS('New data'!$N:$N,'New data'!$E:$E,$A138)</f>
        <v>0.73600000143051103</v>
      </c>
      <c r="C138" s="34">
        <f>(AVERAGEIFS('New data'!$J:$J,'New data'!$E:$E,$A138)-AVERAGEIFS('New data'!$L:$L,'New data'!$E:$E,$A138))/AVERAGEIFS('New data'!$L:$L,'New data'!$E:$E,$A138)</f>
        <v>-5.1277374290403833E-2</v>
      </c>
      <c r="D138" s="3">
        <f t="shared" si="15"/>
        <v>5.1277374290403833E-2</v>
      </c>
      <c r="E138" s="3">
        <f>AVERAGEIFS('New data'!$AM:$AM,'New data'!$E:$E,$A138)</f>
        <v>0.91136509752862893</v>
      </c>
      <c r="F138" s="3">
        <f t="shared" si="16"/>
        <v>0.91136509752862893</v>
      </c>
      <c r="G138" s="3">
        <f t="shared" ref="G138:G144" si="17">ABS($D138-$F138)</f>
        <v>0.86008772323822513</v>
      </c>
    </row>
    <row r="139" spans="1:9" hidden="1" x14ac:dyDescent="0.25">
      <c r="A139" t="s">
        <v>455</v>
      </c>
      <c r="B139" s="3">
        <f>AVERAGEIFS('New data'!$N:$N,'New data'!$E:$E,$A139)</f>
        <v>0.68500000238418501</v>
      </c>
      <c r="C139" s="34">
        <f>(AVERAGEIFS('New data'!$J:$J,'New data'!$E:$E,$A139)-AVERAGEIFS('New data'!$L:$L,'New data'!$E:$E,$A139))/AVERAGEIFS('New data'!$L:$L,'New data'!$E:$E,$A139)</f>
        <v>0.21449814866358582</v>
      </c>
      <c r="D139" s="3">
        <f t="shared" si="15"/>
        <v>0.21449814866358582</v>
      </c>
      <c r="E139" s="3">
        <f>AVERAGEIFS('New data'!$AM:$AM,'New data'!$E:$E,$A139)</f>
        <v>1.6793210543669752</v>
      </c>
      <c r="F139" s="3">
        <f t="shared" si="16"/>
        <v>1.6793210543669752</v>
      </c>
      <c r="G139" s="3">
        <f t="shared" si="17"/>
        <v>1.4648229057033895</v>
      </c>
    </row>
    <row r="140" spans="1:9" hidden="1" x14ac:dyDescent="0.25">
      <c r="A140" t="s">
        <v>453</v>
      </c>
      <c r="B140" s="3">
        <f>AVERAGEIFS('New data'!$N:$N,'New data'!$E:$E,$A140)</f>
        <v>0.70499998331069902</v>
      </c>
      <c r="C140" s="34">
        <f>(AVERAGEIFS('New data'!$J:$J,'New data'!$E:$E,$A140)-AVERAGEIFS('New data'!$L:$L,'New data'!$E:$E,$A140))/AVERAGEIFS('New data'!$L:$L,'New data'!$E:$E,$A140)</f>
        <v>0.27394427208484357</v>
      </c>
      <c r="D140" s="3">
        <f t="shared" si="15"/>
        <v>0.27394427208484357</v>
      </c>
      <c r="E140" s="3">
        <f>AVERAGEIFS('New data'!$AM:$AM,'New data'!$E:$E,$A140)</f>
        <v>1.9019489821239806</v>
      </c>
      <c r="F140" s="3">
        <f t="shared" si="16"/>
        <v>1.9019489821239806</v>
      </c>
      <c r="G140" s="3">
        <f t="shared" si="17"/>
        <v>1.628004710039137</v>
      </c>
    </row>
    <row r="141" spans="1:9" hidden="1" x14ac:dyDescent="0.25">
      <c r="A141" t="s">
        <v>409</v>
      </c>
      <c r="B141" s="3">
        <f>AVERAGEIFS('New data'!$N:$N,'New data'!$E:$E,$A141)</f>
        <v>0.787999987602233</v>
      </c>
      <c r="C141" s="34">
        <f>(AVERAGEIFS('New data'!$J:$J,'New data'!$E:$E,$A141)-AVERAGEIFS('New data'!$L:$L,'New data'!$E:$E,$A141))/AVERAGEIFS('New data'!$L:$L,'New data'!$E:$E,$A141)</f>
        <v>-0.18906420264847121</v>
      </c>
      <c r="D141" s="3">
        <f t="shared" si="15"/>
        <v>0.18906420264847121</v>
      </c>
      <c r="E141" s="3">
        <f>AVERAGEIFS('New data'!$AM:$AM,'New data'!$E:$E,$A141)</f>
        <v>0.72159934735780062</v>
      </c>
      <c r="F141" s="3">
        <f t="shared" si="16"/>
        <v>0.72159934735780062</v>
      </c>
      <c r="G141" s="3">
        <f t="shared" si="17"/>
        <v>0.53253514470932939</v>
      </c>
    </row>
    <row r="142" spans="1:9" hidden="1" x14ac:dyDescent="0.25">
      <c r="A142" t="s">
        <v>520</v>
      </c>
      <c r="B142" s="3">
        <f>AVERAGEIFS('New data'!$N:$N,'New data'!$E:$E,$A142)</f>
        <v>0.66200000047683705</v>
      </c>
      <c r="C142" s="34">
        <f>(AVERAGEIFS('New data'!$J:$J,'New data'!$E:$E,$A142)-AVERAGEIFS('New data'!$L:$L,'New data'!$E:$E,$A142))/AVERAGEIFS('New data'!$L:$L,'New data'!$E:$E,$A142)</f>
        <v>-1.6753820656324459E-2</v>
      </c>
      <c r="D142" s="3">
        <f t="shared" si="15"/>
        <v>1.6753820656324459E-2</v>
      </c>
      <c r="E142" s="3">
        <f>AVERAGEIFS('New data'!$AM:$AM,'New data'!$E:$E,$A142)</f>
        <v>0.94835158262445318</v>
      </c>
      <c r="F142" s="3">
        <f t="shared" si="16"/>
        <v>0.94835158262445318</v>
      </c>
      <c r="G142" s="3">
        <f t="shared" si="17"/>
        <v>0.93159776196812871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9.2627394881907077E-2</v>
      </c>
      <c r="D143" s="3">
        <f t="shared" si="15"/>
        <v>9.2627394881907077E-2</v>
      </c>
      <c r="E143" s="3">
        <f>AVERAGEIFS('New data'!$AM:$AM,'New data'!$E:$E,$A143)</f>
        <v>1.1048454786022106</v>
      </c>
      <c r="F143" s="3">
        <f t="shared" si="16"/>
        <v>1.1048454786022106</v>
      </c>
      <c r="G143" s="3">
        <f t="shared" si="17"/>
        <v>1.0122180837203034</v>
      </c>
    </row>
    <row r="144" spans="1:9" hidden="1" x14ac:dyDescent="0.25">
      <c r="A144" t="s">
        <v>465</v>
      </c>
      <c r="B144" s="3">
        <f>AVERAGEIFS('New data'!$N:$N,'New data'!$E:$E,$A144)</f>
        <v>0.787999987602233</v>
      </c>
      <c r="C144" s="34">
        <f>(AVERAGEIFS('New data'!$J:$J,'New data'!$E:$E,$A144)-AVERAGEIFS('New data'!$L:$L,'New data'!$E:$E,$A144))/AVERAGEIFS('New data'!$L:$L,'New data'!$E:$E,$A144)</f>
        <v>-5.1205029834366866E-2</v>
      </c>
      <c r="D144" s="3">
        <f t="shared" si="15"/>
        <v>5.1205029834366866E-2</v>
      </c>
      <c r="E144" s="3">
        <f>AVERAGEIFS('New data'!$AM:$AM,'New data'!$E:$E,$A144)</f>
        <v>0.93177139655666141</v>
      </c>
      <c r="F144" s="3">
        <f t="shared" si="16"/>
        <v>0.93177139655666141</v>
      </c>
      <c r="G144" s="3">
        <f t="shared" si="17"/>
        <v>0.88056636672229449</v>
      </c>
    </row>
    <row r="145" spans="1:9" x14ac:dyDescent="0.25">
      <c r="A145" t="s">
        <v>612</v>
      </c>
      <c r="B145" s="3">
        <f>AVERAGEIFS('New data'!$N:$N,'New data'!$E:$E,$A145)</f>
        <v>1</v>
      </c>
      <c r="C145" s="36">
        <f>(AVERAGEIFS('New data'!$J:$J,'New data'!$E:$E,$A145)-AVERAGEIFS('New data'!$L:$L,'New data'!$E:$E,$A145))/AVERAGEIFS('New data'!$L:$L,'New data'!$E:$E,$A145)</f>
        <v>-0.30566281350697899</v>
      </c>
      <c r="D145" s="34">
        <f t="shared" si="15"/>
        <v>0.30566281350697899</v>
      </c>
      <c r="E145" s="36">
        <f>AVERAGEIFS('New data'!$AM:$AM,'New data'!$E:$E,$A145)</f>
        <v>0.26251309755062047</v>
      </c>
      <c r="F145" s="3">
        <f t="shared" si="16"/>
        <v>0.26251309755062047</v>
      </c>
      <c r="G145" s="34">
        <f>ABS($B145-$F145)</f>
        <v>0.73748690244937953</v>
      </c>
      <c r="H145" s="3">
        <f>AVERAGEIFS('New data'!$Q:$Q,'New data'!$E:$E,$A145)</f>
        <v>0.70646187845644848</v>
      </c>
      <c r="I145" s="14">
        <f>AVERAGEIFS('New data'!$J:$J,'New data'!$E:$E,$A145)</f>
        <v>87.783615112304602</v>
      </c>
    </row>
    <row r="146" spans="1:9" hidden="1" x14ac:dyDescent="0.25">
      <c r="A146" t="s">
        <v>461</v>
      </c>
      <c r="B146" s="3">
        <f>AVERAGEIFS('New data'!$N:$N,'New data'!$E:$E,$A146)</f>
        <v>0.80099999904632502</v>
      </c>
      <c r="C146" s="34">
        <f>(AVERAGEIFS('New data'!$J:$J,'New data'!$E:$E,$A146)-AVERAGEIFS('New data'!$L:$L,'New data'!$E:$E,$A146))/AVERAGEIFS('New data'!$L:$L,'New data'!$E:$E,$A146)</f>
        <v>2.9510201211660911E-2</v>
      </c>
      <c r="D146" s="3">
        <f t="shared" si="15"/>
        <v>2.9510201211660911E-2</v>
      </c>
      <c r="E146" s="3">
        <f>AVERAGEIFS('New data'!$AM:$AM,'New data'!$E:$E,$A146)</f>
        <v>1.0340050092254103</v>
      </c>
      <c r="F146" s="3">
        <f t="shared" si="16"/>
        <v>1.0340050092254103</v>
      </c>
      <c r="G146" s="3">
        <f t="shared" ref="G146:G154" si="18">ABS($D146-$F146)</f>
        <v>1.0044948080137495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-0.32612997024403156</v>
      </c>
      <c r="D147" s="3">
        <f t="shared" si="15"/>
        <v>0.32612997024403156</v>
      </c>
      <c r="E147" s="3">
        <f>AVERAGEIFS('New data'!$AM:$AM,'New data'!$E:$E,$A147)</f>
        <v>0.51603431545674394</v>
      </c>
      <c r="F147" s="3">
        <f t="shared" si="16"/>
        <v>0.51603431545674394</v>
      </c>
      <c r="G147" s="3">
        <f t="shared" si="18"/>
        <v>0.18990434521271238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0.31823884594413182</v>
      </c>
      <c r="D148" s="3">
        <f t="shared" si="15"/>
        <v>0.31823884594413182</v>
      </c>
      <c r="E148" s="3">
        <f>AVERAGEIFS('New data'!$AM:$AM,'New data'!$E:$E,$A148)</f>
        <v>1.5752768420755427</v>
      </c>
      <c r="F148" s="3">
        <f t="shared" si="16"/>
        <v>1.5752768420755427</v>
      </c>
      <c r="G148" s="3">
        <f t="shared" si="18"/>
        <v>1.2570379961314109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1.1645285306957616</v>
      </c>
      <c r="D149" s="3">
        <f t="shared" si="15"/>
        <v>1.1645285306957616</v>
      </c>
      <c r="E149" s="3">
        <f>AVERAGEIFS('New data'!$AM:$AM,'New data'!$E:$E,$A149)</f>
        <v>1.5380056276372747</v>
      </c>
      <c r="F149" s="3">
        <f t="shared" si="16"/>
        <v>1.5380056276372747</v>
      </c>
      <c r="G149" s="3">
        <f t="shared" si="18"/>
        <v>0.3734770969415131</v>
      </c>
    </row>
    <row r="150" spans="1:9" hidden="1" x14ac:dyDescent="0.25">
      <c r="A150" t="s">
        <v>489</v>
      </c>
      <c r="B150" s="3">
        <f>AVERAGEIFS('New data'!$N:$N,'New data'!$E:$E,$A150)</f>
        <v>0.83600002527236905</v>
      </c>
      <c r="C150" s="34">
        <f>(AVERAGEIFS('New data'!$J:$J,'New data'!$E:$E,$A150)-AVERAGEIFS('New data'!$L:$L,'New data'!$E:$E,$A150))/AVERAGEIFS('New data'!$L:$L,'New data'!$E:$E,$A150)</f>
        <v>4.1172027251217838E-2</v>
      </c>
      <c r="D150" s="3">
        <f t="shared" si="15"/>
        <v>4.1172027251217838E-2</v>
      </c>
      <c r="E150" s="3">
        <f>AVERAGEIFS('New data'!$AM:$AM,'New data'!$E:$E,$A150)</f>
        <v>1.103771541478884</v>
      </c>
      <c r="F150" s="3">
        <f t="shared" si="16"/>
        <v>1.103771541478884</v>
      </c>
      <c r="G150" s="3">
        <f t="shared" si="18"/>
        <v>1.0625995142276661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0.40212376458370863</v>
      </c>
      <c r="D151" s="3">
        <f t="shared" si="15"/>
        <v>0.40212376458370863</v>
      </c>
      <c r="E151" s="3">
        <f>AVERAGEIFS('New data'!$AM:$AM,'New data'!$E:$E,$A151)</f>
        <v>2.3003551044735233</v>
      </c>
      <c r="F151" s="3">
        <f t="shared" si="16"/>
        <v>2.3003551044735233</v>
      </c>
      <c r="G151" s="3">
        <f t="shared" si="18"/>
        <v>1.8982313398898147</v>
      </c>
    </row>
    <row r="152" spans="1:9" hidden="1" x14ac:dyDescent="0.25">
      <c r="A152" t="s">
        <v>580</v>
      </c>
      <c r="B152" s="3">
        <f>AVERAGEIFS('New data'!$N:$N,'New data'!$E:$E,$A152)</f>
        <v>0.96399998664855902</v>
      </c>
      <c r="C152" s="34" t="e">
        <f>(AVERAGEIFS('New data'!$J:$J,'New data'!$E:$E,$A152)-AVERAGEIFS('New data'!$L:$L,'New data'!$E:$E,$A152))/AVERAGEIFS('New data'!$L:$L,'New data'!$E:$E,$A152)</f>
        <v>#DIV/0!</v>
      </c>
      <c r="D152" s="3" t="e">
        <f t="shared" si="15"/>
        <v>#DIV/0!</v>
      </c>
      <c r="E152" s="3">
        <f>AVERAGEIFS('New data'!$AM:$AM,'New data'!$E:$E,$A152)</f>
        <v>7.8467844369794228</v>
      </c>
      <c r="F152" s="3">
        <f t="shared" si="16"/>
        <v>7.8467844369794228</v>
      </c>
      <c r="G152" s="3" t="e">
        <f t="shared" si="18"/>
        <v>#DIV/0!</v>
      </c>
    </row>
    <row r="153" spans="1:9" hidden="1" x14ac:dyDescent="0.25">
      <c r="A153" t="s">
        <v>480</v>
      </c>
      <c r="B153" s="3">
        <f>AVERAGEIFS('New data'!$N:$N,'New data'!$E:$E,$A153)</f>
        <v>0.85799998044967596</v>
      </c>
      <c r="C153" s="34">
        <f>(AVERAGEIFS('New data'!$J:$J,'New data'!$E:$E,$A153)-AVERAGEIFS('New data'!$L:$L,'New data'!$E:$E,$A153))/AVERAGEIFS('New data'!$L:$L,'New data'!$E:$E,$A153)</f>
        <v>0.10061731151112802</v>
      </c>
      <c r="D153" s="3">
        <f t="shared" si="15"/>
        <v>0.10061731151112802</v>
      </c>
      <c r="E153" s="3">
        <f>AVERAGEIFS('New data'!$AM:$AM,'New data'!$E:$E,$A153)</f>
        <v>1.1528572922197351</v>
      </c>
      <c r="F153" s="3">
        <f t="shared" si="16"/>
        <v>1.1528572922197351</v>
      </c>
      <c r="G153" s="3">
        <f t="shared" si="18"/>
        <v>1.0522399807086071</v>
      </c>
    </row>
    <row r="154" spans="1:9" hidden="1" x14ac:dyDescent="0.25">
      <c r="A154" t="s">
        <v>473</v>
      </c>
      <c r="B154" s="3">
        <f>AVERAGEIFS('New data'!$N:$N,'New data'!$E:$E,$A154)</f>
        <v>0.85199999809265103</v>
      </c>
      <c r="C154" s="34">
        <f>(AVERAGEIFS('New data'!$J:$J,'New data'!$E:$E,$A154)-AVERAGEIFS('New data'!$L:$L,'New data'!$E:$E,$A154))/AVERAGEIFS('New data'!$L:$L,'New data'!$E:$E,$A154)</f>
        <v>3.5356519300159569E-3</v>
      </c>
      <c r="D154" s="3">
        <f t="shared" si="15"/>
        <v>3.5356519300159569E-3</v>
      </c>
      <c r="E154" s="3">
        <f>AVERAGEIFS('New data'!$AM:$AM,'New data'!$E:$E,$A154)</f>
        <v>1.0073551781556975</v>
      </c>
      <c r="F154" s="3">
        <f t="shared" si="16"/>
        <v>1.0073551781556975</v>
      </c>
      <c r="G154" s="3">
        <f t="shared" si="18"/>
        <v>1.0038195262256815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36">
        <f>(AVERAGEIFS('New data'!$J:$J,'New data'!$E:$E,$A155)-AVERAGEIFS('New data'!$L:$L,'New data'!$E:$E,$A155))/AVERAGEIFS('New data'!$L:$L,'New data'!$E:$E,$A155)</f>
        <v>0.80901139924160614</v>
      </c>
      <c r="D155" s="34">
        <f t="shared" si="15"/>
        <v>0.80901139924160614</v>
      </c>
      <c r="E155" s="36">
        <f>AVERAGEIFS('New data'!$AM:$AM,'New data'!$E:$E,$A155)</f>
        <v>2.8262928060273902</v>
      </c>
      <c r="F155" s="3">
        <f t="shared" si="16"/>
        <v>2.8262928060273902</v>
      </c>
      <c r="G155" s="34">
        <f>ABS($B155-$F155)</f>
        <v>1.9492928317765972</v>
      </c>
      <c r="H155" s="3">
        <f>AVERAGEIFS('New data'!$Q:$Q,'New data'!$E:$E,$A155)</f>
        <v>0.80234785400185049</v>
      </c>
      <c r="I155" s="14">
        <f>AVERAGEIFS('New data'!$J:$J,'New data'!$E:$E,$A155)</f>
        <v>188.58198547363199</v>
      </c>
    </row>
    <row r="156" spans="1:9" hidden="1" x14ac:dyDescent="0.25">
      <c r="A156" t="s">
        <v>507</v>
      </c>
      <c r="B156" s="3">
        <f>AVERAGEIFS('New data'!$N:$N,'New data'!$E:$E,$A156)</f>
        <v>0.90899997949600198</v>
      </c>
      <c r="C156" s="34" t="e">
        <f>(AVERAGEIFS('New data'!$J:$J,'New data'!$E:$E,$A156)-AVERAGEIFS('New data'!$L:$L,'New data'!$E:$E,$A156))/AVERAGEIFS('New data'!$L:$L,'New data'!$E:$E,$A156)</f>
        <v>#DIV/0!</v>
      </c>
      <c r="D156" s="3" t="e">
        <f t="shared" si="15"/>
        <v>#DIV/0!</v>
      </c>
      <c r="E156" s="3">
        <f>AVERAGEIFS('New data'!$AM:$AM,'New data'!$E:$E,$A156)</f>
        <v>9.2366540198117715</v>
      </c>
      <c r="F156" s="3">
        <f t="shared" si="16"/>
        <v>9.2366540198117715</v>
      </c>
      <c r="G156" s="3" t="e">
        <f t="shared" ref="G156:G166" si="19">ABS($D156-$F156)</f>
        <v>#DIV/0!</v>
      </c>
    </row>
    <row r="157" spans="1:9" hidden="1" x14ac:dyDescent="0.25">
      <c r="A157" t="s">
        <v>469</v>
      </c>
      <c r="B157" s="3">
        <f>AVERAGEIFS('New data'!$N:$N,'New data'!$E:$E,$A157)</f>
        <v>0.85900002717971802</v>
      </c>
      <c r="C157" s="34">
        <f>(AVERAGEIFS('New data'!$J:$J,'New data'!$E:$E,$A157)-AVERAGEIFS('New data'!$L:$L,'New data'!$E:$E,$A157))/AVERAGEIFS('New data'!$L:$L,'New data'!$E:$E,$A157)</f>
        <v>1.1753019510870563E-2</v>
      </c>
      <c r="D157" s="3">
        <f t="shared" si="15"/>
        <v>1.1753019510870563E-2</v>
      </c>
      <c r="E157" s="3">
        <f>AVERAGEIFS('New data'!$AM:$AM,'New data'!$E:$E,$A157)</f>
        <v>1.0176278040655378</v>
      </c>
      <c r="F157" s="3">
        <f t="shared" si="16"/>
        <v>1.0176278040655378</v>
      </c>
      <c r="G157" s="3">
        <f t="shared" si="19"/>
        <v>1.0058747845546672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9.4002909206152022E-2</v>
      </c>
      <c r="D158" s="3">
        <f t="shared" si="15"/>
        <v>9.4002909206152022E-2</v>
      </c>
      <c r="E158" s="3">
        <f>AVERAGEIFS('New data'!$AM:$AM,'New data'!$E:$E,$A158)</f>
        <v>1.1435439313585223</v>
      </c>
      <c r="F158" s="3">
        <f t="shared" si="16"/>
        <v>1.1435439313585223</v>
      </c>
      <c r="G158" s="3">
        <f t="shared" si="19"/>
        <v>1.0495410221523702</v>
      </c>
    </row>
    <row r="159" spans="1:9" hidden="1" x14ac:dyDescent="0.25">
      <c r="A159" t="s">
        <v>464</v>
      </c>
      <c r="B159" s="3">
        <f>AVERAGEIFS('New data'!$N:$N,'New data'!$E:$E,$A159)</f>
        <v>0.89800000190734797</v>
      </c>
      <c r="C159" s="34">
        <f>(AVERAGEIFS('New data'!$J:$J,'New data'!$E:$E,$A159)-AVERAGEIFS('New data'!$L:$L,'New data'!$E:$E,$A159))/AVERAGEIFS('New data'!$L:$L,'New data'!$E:$E,$A159)</f>
        <v>6.4480273815371011E-2</v>
      </c>
      <c r="D159" s="3">
        <f t="shared" si="15"/>
        <v>6.4480273815371011E-2</v>
      </c>
      <c r="E159" s="3">
        <f>AVERAGEIFS('New data'!$AM:$AM,'New data'!$E:$E,$A159)</f>
        <v>1.1660333264145359</v>
      </c>
      <c r="F159" s="3">
        <f t="shared" si="16"/>
        <v>1.1660333264145359</v>
      </c>
      <c r="G159" s="3">
        <f t="shared" si="19"/>
        <v>1.101553052599165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0.80320410887237781</v>
      </c>
      <c r="D160" s="3">
        <f t="shared" si="15"/>
        <v>0.80320410887237781</v>
      </c>
      <c r="E160" s="3">
        <f>AVERAGEIFS('New data'!$AM:$AM,'New data'!$E:$E,$A160)</f>
        <v>2.849611115071653</v>
      </c>
      <c r="F160" s="3">
        <f t="shared" si="16"/>
        <v>2.849611115071653</v>
      </c>
      <c r="G160" s="3">
        <f t="shared" si="19"/>
        <v>2.0464070061992752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-0.25191164891708223</v>
      </c>
      <c r="D161" s="3">
        <f t="shared" si="15"/>
        <v>0.25191164891708223</v>
      </c>
      <c r="E161" s="3">
        <f>AVERAGEIFS('New data'!$AM:$AM,'New data'!$E:$E,$A161)</f>
        <v>0.66325949528231531</v>
      </c>
      <c r="F161" s="3">
        <f t="shared" si="16"/>
        <v>0.66325949528231531</v>
      </c>
      <c r="G161" s="3">
        <f t="shared" si="19"/>
        <v>0.41134784636523308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1.1627933628690912</v>
      </c>
      <c r="D162" s="3">
        <f t="shared" si="15"/>
        <v>1.1627933628690912</v>
      </c>
      <c r="E162" s="3">
        <f>AVERAGEIFS('New data'!$AM:$AM,'New data'!$E:$E,$A162)</f>
        <v>1.5376349783719361</v>
      </c>
      <c r="F162" s="3">
        <f t="shared" si="16"/>
        <v>1.5376349783719361</v>
      </c>
      <c r="G162" s="3">
        <f t="shared" si="19"/>
        <v>0.37484161550284489</v>
      </c>
    </row>
    <row r="163" spans="1:9" hidden="1" x14ac:dyDescent="0.25">
      <c r="A163" t="s">
        <v>579</v>
      </c>
      <c r="B163" s="3">
        <f>AVERAGEIFS('New data'!$N:$N,'New data'!$E:$E,$A163)</f>
        <v>0.90299999713897705</v>
      </c>
      <c r="C163" s="34" t="e">
        <f>(AVERAGEIFS('New data'!$J:$J,'New data'!$E:$E,$A163)-AVERAGEIFS('New data'!$L:$L,'New data'!$E:$E,$A163))/AVERAGEIFS('New data'!$L:$L,'New data'!$E:$E,$A163)</f>
        <v>#DIV/0!</v>
      </c>
      <c r="D163" s="3" t="e">
        <f t="shared" si="15"/>
        <v>#DIV/0!</v>
      </c>
      <c r="E163" s="3">
        <f>AVERAGEIFS('New data'!$AM:$AM,'New data'!$E:$E,$A163)</f>
        <v>14.816316998088835</v>
      </c>
      <c r="F163" s="3">
        <f t="shared" si="16"/>
        <v>14.816316998088835</v>
      </c>
      <c r="G163" s="3" t="e">
        <f t="shared" si="19"/>
        <v>#DIV/0!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-0.17265654611947287</v>
      </c>
      <c r="D164" s="3">
        <f t="shared" si="15"/>
        <v>0.17265654611947287</v>
      </c>
      <c r="E164" s="3">
        <f>AVERAGEIFS('New data'!$AM:$AM,'New data'!$E:$E,$A164)</f>
        <v>0.791312126409348</v>
      </c>
      <c r="F164" s="3">
        <f t="shared" si="16"/>
        <v>0.791312126409348</v>
      </c>
      <c r="G164" s="3">
        <f t="shared" si="19"/>
        <v>0.61865558028987511</v>
      </c>
    </row>
    <row r="165" spans="1:9" hidden="1" x14ac:dyDescent="0.25">
      <c r="A165" t="s">
        <v>500</v>
      </c>
      <c r="B165" s="3">
        <f>AVERAGEIFS('New data'!$N:$N,'New data'!$E:$E,$A165)</f>
        <v>0.95899999141693104</v>
      </c>
      <c r="C165" s="34">
        <f>(AVERAGEIFS('New data'!$J:$J,'New data'!$E:$E,$A165)-AVERAGEIFS('New data'!$L:$L,'New data'!$E:$E,$A165))/AVERAGEIFS('New data'!$L:$L,'New data'!$E:$E,$A165)</f>
        <v>1.7273319246258662E-2</v>
      </c>
      <c r="D165" s="3">
        <f t="shared" si="15"/>
        <v>1.7273319246258662E-2</v>
      </c>
      <c r="E165" s="3">
        <f>AVERAGEIFS('New data'!$AM:$AM,'New data'!$E:$E,$A165)</f>
        <v>1.0720617918689215</v>
      </c>
      <c r="F165" s="3">
        <f t="shared" si="16"/>
        <v>1.0720617918689215</v>
      </c>
      <c r="G165" s="3">
        <f t="shared" si="19"/>
        <v>1.0547884726226628</v>
      </c>
    </row>
    <row r="166" spans="1:9" hidden="1" x14ac:dyDescent="0.25">
      <c r="A166" t="s">
        <v>508</v>
      </c>
      <c r="B166" s="3">
        <f>AVERAGEIFS('New data'!$N:$N,'New data'!$E:$E,$A166)</f>
        <v>0.95999997854232699</v>
      </c>
      <c r="C166" s="34" t="e">
        <f>(AVERAGEIFS('New data'!$J:$J,'New data'!$E:$E,$A166)-AVERAGEIFS('New data'!$L:$L,'New data'!$E:$E,$A166))/AVERAGEIFS('New data'!$L:$L,'New data'!$E:$E,$A166)</f>
        <v>#DIV/0!</v>
      </c>
      <c r="D166" s="3" t="e">
        <f t="shared" si="15"/>
        <v>#DIV/0!</v>
      </c>
      <c r="E166" s="3">
        <f>AVERAGEIFS('New data'!$AM:$AM,'New data'!$E:$E,$A166)</f>
        <v>3.722803366934309</v>
      </c>
      <c r="F166" s="3">
        <f t="shared" si="16"/>
        <v>3.722803366934309</v>
      </c>
      <c r="G166" s="3" t="e">
        <f t="shared" si="19"/>
        <v>#DIV/0!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36">
        <f>(AVERAGEIFS('New data'!$J:$J,'New data'!$E:$E,$A167)-AVERAGEIFS('New data'!$L:$L,'New data'!$E:$E,$A167))/AVERAGEIFS('New data'!$L:$L,'New data'!$E:$E,$A167)</f>
        <v>-0.24013524351999832</v>
      </c>
      <c r="D167" s="34">
        <f t="shared" si="15"/>
        <v>0.24013524351999832</v>
      </c>
      <c r="E167" s="36">
        <f>AVERAGEIFS('New data'!$AM:$AM,'New data'!$E:$E,$A167)</f>
        <v>0.74535774022959844</v>
      </c>
      <c r="F167" s="3">
        <f t="shared" si="16"/>
        <v>0.74535774022959844</v>
      </c>
      <c r="G167" s="34">
        <f>ABS($B167-$F167)</f>
        <v>0.61835773617648337</v>
      </c>
      <c r="H167" s="3">
        <f>AVERAGEIFS('New data'!$Q:$Q,'New data'!$E:$E,$A167)</f>
        <v>0.28337220255411738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0.97158629155324105</v>
      </c>
      <c r="D168" s="3">
        <f t="shared" si="15"/>
        <v>0.97158629155324105</v>
      </c>
      <c r="E168" s="3">
        <f>AVERAGEIFS('New data'!$AM:$AM,'New data'!$E:$E,$A168)</f>
        <v>3.5170165750185278</v>
      </c>
      <c r="F168" s="3">
        <f t="shared" si="16"/>
        <v>3.5170165750185278</v>
      </c>
      <c r="G168" s="3">
        <f t="shared" ref="G168:G180" si="20">ABS($D168-$F168)</f>
        <v>2.5454302834652869</v>
      </c>
    </row>
    <row r="169" spans="1:9" hidden="1" x14ac:dyDescent="0.25">
      <c r="A169" t="s">
        <v>501</v>
      </c>
      <c r="B169" s="3">
        <f>AVERAGEIFS('New data'!$N:$N,'New data'!$E:$E,$A169)</f>
        <v>0.980000019073486</v>
      </c>
      <c r="C169" s="34">
        <f>(AVERAGEIFS('New data'!$J:$J,'New data'!$E:$E,$A169)-AVERAGEIFS('New data'!$L:$L,'New data'!$E:$E,$A169))/AVERAGEIFS('New data'!$L:$L,'New data'!$E:$E,$A169)</f>
        <v>4.0792213477990509E-2</v>
      </c>
      <c r="D169" s="3">
        <f t="shared" si="15"/>
        <v>4.0792213477990509E-2</v>
      </c>
      <c r="E169" s="3">
        <f>AVERAGEIFS('New data'!$AM:$AM,'New data'!$E:$E,$A169)</f>
        <v>1.1599514183093353</v>
      </c>
      <c r="F169" s="3">
        <f t="shared" si="16"/>
        <v>1.1599514183093353</v>
      </c>
      <c r="G169" s="3">
        <f t="shared" si="20"/>
        <v>1.1191592048313448</v>
      </c>
    </row>
    <row r="170" spans="1:9" hidden="1" x14ac:dyDescent="0.25">
      <c r="A170" t="s">
        <v>506</v>
      </c>
      <c r="B170" s="3">
        <f>AVERAGEIFS('New data'!$N:$N,'New data'!$E:$E,$A170)</f>
        <v>0.98699998855590798</v>
      </c>
      <c r="C170" s="34" t="e">
        <f>(AVERAGEIFS('New data'!$J:$J,'New data'!$E:$E,$A170)-AVERAGEIFS('New data'!$L:$L,'New data'!$E:$E,$A170))/AVERAGEIFS('New data'!$L:$L,'New data'!$E:$E,$A170)</f>
        <v>#DIV/0!</v>
      </c>
      <c r="D170" s="3" t="e">
        <f t="shared" si="15"/>
        <v>#DIV/0!</v>
      </c>
      <c r="E170" s="3">
        <f>AVERAGEIFS('New data'!$AM:$AM,'New data'!$E:$E,$A170)</f>
        <v>4.7272096113741071</v>
      </c>
      <c r="F170" s="3">
        <f t="shared" si="16"/>
        <v>4.7272096113741071</v>
      </c>
      <c r="G170" s="3" t="e">
        <f t="shared" si="20"/>
        <v>#DIV/0!</v>
      </c>
    </row>
    <row r="171" spans="1:9" hidden="1" x14ac:dyDescent="0.25">
      <c r="A171" t="s">
        <v>499</v>
      </c>
      <c r="B171" s="3">
        <f>AVERAGEIFS('New data'!$N:$N,'New data'!$E:$E,$A171)</f>
        <v>0.99500000476837103</v>
      </c>
      <c r="C171" s="34">
        <f>(AVERAGEIFS('New data'!$J:$J,'New data'!$E:$E,$A171)-AVERAGEIFS('New data'!$L:$L,'New data'!$E:$E,$A171))/AVERAGEIFS('New data'!$L:$L,'New data'!$E:$E,$A171)</f>
        <v>-9.3593774955677667E-2</v>
      </c>
      <c r="D171" s="3">
        <f t="shared" si="15"/>
        <v>9.3593774955677667E-2</v>
      </c>
      <c r="E171" s="3">
        <f>AVERAGEIFS('New data'!$AM:$AM,'New data'!$E:$E,$A171)</f>
        <v>0.89593169438383724</v>
      </c>
      <c r="F171" s="3">
        <f t="shared" si="16"/>
        <v>0.89593169438383724</v>
      </c>
      <c r="G171" s="3">
        <f t="shared" si="20"/>
        <v>0.80233791942815957</v>
      </c>
    </row>
    <row r="172" spans="1:9" hidden="1" x14ac:dyDescent="0.25">
      <c r="A172" t="s">
        <v>490</v>
      </c>
      <c r="B172" s="3">
        <f>AVERAGEIFS('New data'!$N:$N,'New data'!$E:$E,$A172)</f>
        <v>0.99599999189376798</v>
      </c>
      <c r="C172" s="34">
        <f>(AVERAGEIFS('New data'!$J:$J,'New data'!$E:$E,$A172)-AVERAGEIFS('New data'!$L:$L,'New data'!$E:$E,$A172))/AVERAGEIFS('New data'!$L:$L,'New data'!$E:$E,$A172)</f>
        <v>-4.5483101161492871E-3</v>
      </c>
      <c r="D172" s="3">
        <f t="shared" si="15"/>
        <v>4.5483101161492871E-3</v>
      </c>
      <c r="E172" s="3">
        <f>AVERAGEIFS('New data'!$AM:$AM,'New data'!$E:$E,$A172)</f>
        <v>0.99610643905006635</v>
      </c>
      <c r="F172" s="3">
        <f t="shared" si="16"/>
        <v>0.99610643905006635</v>
      </c>
      <c r="G172" s="3">
        <f t="shared" si="20"/>
        <v>0.99155812893391704</v>
      </c>
    </row>
    <row r="173" spans="1:9" hidden="1" x14ac:dyDescent="0.25">
      <c r="A173" t="s">
        <v>493</v>
      </c>
      <c r="B173" s="3">
        <f>AVERAGEIFS('New data'!$N:$N,'New data'!$E:$E,$A173)</f>
        <v>0.99699997901916504</v>
      </c>
      <c r="C173" s="34">
        <f>(AVERAGEIFS('New data'!$J:$J,'New data'!$E:$E,$A173)-AVERAGEIFS('New data'!$L:$L,'New data'!$E:$E,$A173))/AVERAGEIFS('New data'!$L:$L,'New data'!$E:$E,$A173)</f>
        <v>8.5314845764549604E-2</v>
      </c>
      <c r="D173" s="3">
        <f t="shared" si="15"/>
        <v>8.5314845764549604E-2</v>
      </c>
      <c r="E173" s="3">
        <f>AVERAGEIFS('New data'!$AM:$AM,'New data'!$E:$E,$A173)</f>
        <v>1.500241767352076</v>
      </c>
      <c r="F173" s="3">
        <f t="shared" si="16"/>
        <v>1.500241767352076</v>
      </c>
      <c r="G173" s="3">
        <f t="shared" si="20"/>
        <v>1.4149269215875264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1.7115820019559322</v>
      </c>
      <c r="D174" s="3">
        <f t="shared" si="15"/>
        <v>1.7115820019559322</v>
      </c>
      <c r="E174" s="3">
        <f>AVERAGEIFS('New data'!$AM:$AM,'New data'!$E:$E,$A174)</f>
        <v>1.6312115955635216</v>
      </c>
      <c r="F174" s="3">
        <f t="shared" si="16"/>
        <v>1.6312115955635216</v>
      </c>
      <c r="G174" s="3">
        <f t="shared" si="20"/>
        <v>8.0370406392410665E-2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-0.17952001160708689</v>
      </c>
      <c r="D175" s="3">
        <f t="shared" si="15"/>
        <v>0.17952001160708689</v>
      </c>
      <c r="E175" s="3">
        <f>AVERAGEIFS('New data'!$AM:$AM,'New data'!$E:$E,$A175)</f>
        <v>0.7812012308079378</v>
      </c>
      <c r="F175" s="3">
        <f t="shared" si="16"/>
        <v>0.7812012308079378</v>
      </c>
      <c r="G175" s="3">
        <f t="shared" si="20"/>
        <v>0.60168121920085094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-0.11129221981451792</v>
      </c>
      <c r="D176" s="3">
        <f t="shared" si="15"/>
        <v>0.11129221981451792</v>
      </c>
      <c r="E176" s="3">
        <f>AVERAGEIFS('New data'!$AM:$AM,'New data'!$E:$E,$A176)</f>
        <v>0.87477073758565482</v>
      </c>
      <c r="F176" s="3">
        <f t="shared" si="16"/>
        <v>0.87477073758565482</v>
      </c>
      <c r="G176" s="3">
        <f t="shared" si="20"/>
        <v>0.76347851777113696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4" t="e">
        <f>(AVERAGEIFS('New data'!$J:$J,'New data'!$E:$E,$A177)-AVERAGEIFS('New data'!$L:$L,'New data'!$E:$E,$A177))/AVERAGEIFS('New data'!$L:$L,'New data'!$E:$E,$A177)</f>
        <v>#DIV/0!</v>
      </c>
      <c r="D177" s="3" t="e">
        <f t="shared" si="15"/>
        <v>#DIV/0!</v>
      </c>
      <c r="E177" s="3">
        <f>AVERAGEIFS('New data'!$AM:$AM,'New data'!$E:$E,$A177)</f>
        <v>5.9122757886318658</v>
      </c>
      <c r="F177" s="3">
        <f t="shared" si="16"/>
        <v>5.9122757886318658</v>
      </c>
      <c r="G177" s="3" t="e">
        <f t="shared" si="20"/>
        <v>#DIV/0!</v>
      </c>
    </row>
    <row r="178" spans="1:9" hidden="1" x14ac:dyDescent="0.25">
      <c r="A178" t="s">
        <v>571</v>
      </c>
      <c r="B178" s="3">
        <f>AVERAGEIFS('New data'!$N:$N,'New data'!$E:$E,$A178)</f>
        <v>0.990999996662139</v>
      </c>
      <c r="C178" s="34" t="e">
        <f>(AVERAGEIFS('New data'!$J:$J,'New data'!$E:$E,$A178)-AVERAGEIFS('New data'!$L:$L,'New data'!$E:$E,$A178))/AVERAGEIFS('New data'!$L:$L,'New data'!$E:$E,$A178)</f>
        <v>#DIV/0!</v>
      </c>
      <c r="D178" s="3" t="e">
        <f t="shared" si="15"/>
        <v>#DIV/0!</v>
      </c>
      <c r="E178" s="3">
        <f>AVERAGEIFS('New data'!$AM:$AM,'New data'!$E:$E,$A178)</f>
        <v>2.5224590016834703</v>
      </c>
      <c r="F178" s="3">
        <f t="shared" si="16"/>
        <v>2.5224590016834703</v>
      </c>
      <c r="G178" s="3" t="e">
        <f t="shared" si="20"/>
        <v>#DIV/0!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-0.10241920097809917</v>
      </c>
      <c r="D179" s="3">
        <f t="shared" si="15"/>
        <v>0.10241920097809917</v>
      </c>
      <c r="E179" s="3">
        <f>AVERAGEIFS('New data'!$AM:$AM,'New data'!$E:$E,$A179)</f>
        <v>0.88589417121031777</v>
      </c>
      <c r="F179" s="3">
        <f t="shared" si="16"/>
        <v>0.88589417121031777</v>
      </c>
      <c r="G179" s="3">
        <f t="shared" si="20"/>
        <v>0.78347497023221857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-8.5321649218679407E-2</v>
      </c>
      <c r="D180" s="3">
        <f t="shared" si="15"/>
        <v>8.5321649218679407E-2</v>
      </c>
      <c r="E180" s="3">
        <f>AVERAGEIFS('New data'!$AM:$AM,'New data'!$E:$E,$A180)</f>
        <v>0.90671950511805877</v>
      </c>
      <c r="F180" s="3">
        <f t="shared" si="16"/>
        <v>0.90671950511805877</v>
      </c>
      <c r="G180" s="3">
        <f t="shared" si="20"/>
        <v>0.8213978558993793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36">
        <f>(AVERAGEIFS('New data'!$J:$J,'New data'!$E:$E,$A181)-AVERAGEIFS('New data'!$L:$L,'New data'!$E:$E,$A181))/AVERAGEIFS('New data'!$L:$L,'New data'!$E:$E,$A181)</f>
        <v>0.21112118280196618</v>
      </c>
      <c r="D181" s="34">
        <f t="shared" si="15"/>
        <v>0.21112118280196618</v>
      </c>
      <c r="E181" s="36">
        <f>AVERAGEIFS('New data'!$AM:$AM,'New data'!$E:$E,$A181)</f>
        <v>1.617095531462154</v>
      </c>
      <c r="F181" s="3">
        <f t="shared" si="16"/>
        <v>1.617095531462154</v>
      </c>
      <c r="G181" s="34">
        <f>ABS($B181-$F181)</f>
        <v>1.063095511434994</v>
      </c>
      <c r="H181" s="3">
        <f>AVERAGEIFS('New data'!$Q:$Q,'New data'!$E:$E,$A181)</f>
        <v>0.68257635049421594</v>
      </c>
      <c r="I181" s="14">
        <f>AVERAGEIFS('New data'!$J:$J,'New data'!$E:$E,$A181)</f>
        <v>67.467147827148395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4" t="e">
        <f>(AVERAGEIFS('New data'!$J:$J,'New data'!$E:$E,$A182)-AVERAGEIFS('New data'!$L:$L,'New data'!$E:$E,$A182))/AVERAGEIFS('New data'!$L:$L,'New data'!$E:$E,$A182)</f>
        <v>#DIV/0!</v>
      </c>
      <c r="D182" s="3" t="e">
        <f t="shared" si="15"/>
        <v>#DIV/0!</v>
      </c>
      <c r="E182" s="3">
        <f>AVERAGEIFS('New data'!$AM:$AM,'New data'!$E:$E,$A182)</f>
        <v>2</v>
      </c>
      <c r="F182" s="3">
        <f t="shared" si="16"/>
        <v>2</v>
      </c>
      <c r="G182" s="3" t="e">
        <f t="shared" ref="G182:G194" si="21">ABS($D182-$F182)</f>
        <v>#DIV/0!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-0.19616138026056049</v>
      </c>
      <c r="D183" s="3">
        <f t="shared" si="15"/>
        <v>0.19616138026056049</v>
      </c>
      <c r="E183" s="3">
        <f>AVERAGEIFS('New data'!$AM:$AM,'New data'!$E:$E,$A183)</f>
        <v>0.75596920147461288</v>
      </c>
      <c r="F183" s="3">
        <f t="shared" si="16"/>
        <v>0.75596920147461288</v>
      </c>
      <c r="G183" s="3">
        <f t="shared" si="21"/>
        <v>0.55980782121405237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-6.9206742833202772E-2</v>
      </c>
      <c r="D184" s="3">
        <f t="shared" si="15"/>
        <v>6.9206742833202772E-2</v>
      </c>
      <c r="E184" s="3">
        <f>AVERAGEIFS('New data'!$AM:$AM,'New data'!$E:$E,$A184)</f>
        <v>0.92564756749113297</v>
      </c>
      <c r="F184" s="3">
        <f t="shared" si="16"/>
        <v>0.92564756749113297</v>
      </c>
      <c r="G184" s="3">
        <f t="shared" si="21"/>
        <v>0.85644082465793026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3.3217674494143742E-2</v>
      </c>
      <c r="D185" s="3">
        <f t="shared" si="15"/>
        <v>3.3217674494143742E-2</v>
      </c>
      <c r="E185" s="3">
        <f>AVERAGEIFS('New data'!$AM:$AM,'New data'!$E:$E,$A185)</f>
        <v>1.0321497350598525</v>
      </c>
      <c r="F185" s="3">
        <f t="shared" si="16"/>
        <v>1.0321497350598525</v>
      </c>
      <c r="G185" s="3">
        <f t="shared" si="21"/>
        <v>0.99893206056570882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4" t="e">
        <f>(AVERAGEIFS('New data'!$J:$J,'New data'!$E:$E,$A186)-AVERAGEIFS('New data'!$L:$L,'New data'!$E:$E,$A186))/AVERAGEIFS('New data'!$L:$L,'New data'!$E:$E,$A186)</f>
        <v>#DIV/0!</v>
      </c>
      <c r="D186" s="3" t="e">
        <f t="shared" si="15"/>
        <v>#DIV/0!</v>
      </c>
      <c r="E186" s="3">
        <f>AVERAGEIFS('New data'!$AM:$AM,'New data'!$E:$E,$A186)</f>
        <v>2</v>
      </c>
      <c r="F186" s="3">
        <f t="shared" si="16"/>
        <v>2</v>
      </c>
      <c r="G186" s="3" t="e">
        <f t="shared" si="21"/>
        <v>#DIV/0!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2.6769359839592652E-2</v>
      </c>
      <c r="D187" s="3">
        <f t="shared" si="15"/>
        <v>2.6769359839592652E-2</v>
      </c>
      <c r="E187" s="3">
        <f>AVERAGEIFS('New data'!$AM:$AM,'New data'!$E:$E,$A187)</f>
        <v>1.0260714439743066</v>
      </c>
      <c r="F187" s="3">
        <f t="shared" si="16"/>
        <v>1.0260714439743066</v>
      </c>
      <c r="G187" s="3">
        <f t="shared" si="21"/>
        <v>0.999302084134714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7.9053692352326371E-2</v>
      </c>
      <c r="D188" s="3">
        <f t="shared" si="15"/>
        <v>7.9053692352326371E-2</v>
      </c>
      <c r="E188" s="3">
        <f>AVERAGEIFS('New data'!$AM:$AM,'New data'!$E:$E,$A188)</f>
        <v>1.0732620562930377</v>
      </c>
      <c r="F188" s="3">
        <f t="shared" si="16"/>
        <v>1.0732620562930377</v>
      </c>
      <c r="G188" s="3">
        <f t="shared" si="21"/>
        <v>0.99420836394071133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2.5815802125972199E-4</v>
      </c>
      <c r="D189" s="3">
        <f t="shared" si="15"/>
        <v>2.5815802125972199E-4</v>
      </c>
      <c r="E189" s="3">
        <f>AVERAGEIFS('New data'!$AM:$AM,'New data'!$E:$E,$A189)</f>
        <v>1.0002580913928965</v>
      </c>
      <c r="F189" s="3">
        <f t="shared" si="16"/>
        <v>1.0002580913928965</v>
      </c>
      <c r="G189" s="3">
        <f t="shared" si="21"/>
        <v>0.99999993337163673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-0.15256485309659953</v>
      </c>
      <c r="D190" s="3">
        <f t="shared" si="15"/>
        <v>0.15256485309659953</v>
      </c>
      <c r="E190" s="3">
        <f>AVERAGEIFS('New data'!$AM:$AM,'New data'!$E:$E,$A190)</f>
        <v>0.81996869771795</v>
      </c>
      <c r="F190" s="3">
        <f t="shared" si="16"/>
        <v>0.81996869771795</v>
      </c>
      <c r="G190" s="3">
        <f t="shared" si="21"/>
        <v>0.66740384462135049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-0.17757914872670133</v>
      </c>
      <c r="D191" s="3">
        <f t="shared" si="15"/>
        <v>0.17757914872670133</v>
      </c>
      <c r="E191" s="3">
        <f>AVERAGEIFS('New data'!$AM:$AM,'New data'!$E:$E,$A191)</f>
        <v>0.78407752131798758</v>
      </c>
      <c r="F191" s="3">
        <f t="shared" si="16"/>
        <v>0.78407752131798758</v>
      </c>
      <c r="G191" s="3">
        <f t="shared" si="21"/>
        <v>0.60649837259128625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-0.12711385878776429</v>
      </c>
      <c r="D192" s="3">
        <f t="shared" si="15"/>
        <v>0.12711385878776429</v>
      </c>
      <c r="E192" s="3">
        <f>AVERAGEIFS('New data'!$AM:$AM,'New data'!$E:$E,$A192)</f>
        <v>0.8543752125434908</v>
      </c>
      <c r="F192" s="3">
        <f t="shared" si="16"/>
        <v>0.8543752125434908</v>
      </c>
      <c r="G192" s="3">
        <f t="shared" si="21"/>
        <v>0.72726135375572654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0.43798588442115416</v>
      </c>
      <c r="D193" s="3">
        <f t="shared" si="15"/>
        <v>0.43798588442115416</v>
      </c>
      <c r="E193" s="3">
        <f>AVERAGEIFS('New data'!$AM:$AM,'New data'!$E:$E,$A193)</f>
        <v>1.3045828816306224</v>
      </c>
      <c r="F193" s="3">
        <f t="shared" si="16"/>
        <v>1.3045828816306224</v>
      </c>
      <c r="G193" s="3">
        <f t="shared" si="21"/>
        <v>0.86659699720946826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-0.20552410325721021</v>
      </c>
      <c r="D194" s="3">
        <f t="shared" si="15"/>
        <v>0.20552410325721021</v>
      </c>
      <c r="E194" s="3">
        <f>AVERAGEIFS('New data'!$AM:$AM,'New data'!$E:$E,$A194)</f>
        <v>0.74130857323699484</v>
      </c>
      <c r="F194" s="3">
        <f t="shared" si="16"/>
        <v>0.74130857323699484</v>
      </c>
      <c r="G194" s="3">
        <f t="shared" si="21"/>
        <v>0.53578446997978468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36">
        <f>(AVERAGEIFS('New data'!$J:$J,'New data'!$E:$E,$A195)-AVERAGEIFS('New data'!$L:$L,'New data'!$E:$E,$A195))/AVERAGEIFS('New data'!$L:$L,'New data'!$E:$E,$A195)</f>
        <v>-6.627060243090066E-2</v>
      </c>
      <c r="D195" s="34">
        <f t="shared" si="15"/>
        <v>6.627060243090066E-2</v>
      </c>
      <c r="E195" s="36">
        <f>AVERAGEIFS('New data'!$AM:$AM,'New data'!$E:$E,$A195)</f>
        <v>0.93050486783164554</v>
      </c>
      <c r="F195" s="3">
        <f t="shared" si="16"/>
        <v>0.93050486783164554</v>
      </c>
      <c r="G195" s="34">
        <f>ABS($B195-$F195)</f>
        <v>0.82650486568587855</v>
      </c>
      <c r="H195" s="3">
        <f>AVERAGEIFS('New data'!$Q:$Q,'New data'!$E:$E,$A195)</f>
        <v>0.41891421653257632</v>
      </c>
      <c r="I195" s="14">
        <f>AVERAGEIFS('New data'!$J:$J,'New data'!$E:$E,$A195)</f>
        <v>22.182390213012599</v>
      </c>
    </row>
    <row r="196" spans="1:9" x14ac:dyDescent="0.25">
      <c r="A196" t="s">
        <v>604</v>
      </c>
      <c r="B196" s="3">
        <f>AVERAGEIFS('New data'!$N:$N,'New data'!$E:$E,$A196)</f>
        <v>0.12600000202655701</v>
      </c>
      <c r="C196" s="36">
        <f>(AVERAGEIFS('New data'!$J:$J,'New data'!$E:$E,$A196)-AVERAGEIFS('New data'!$L:$L,'New data'!$E:$E,$A196))/AVERAGEIFS('New data'!$L:$L,'New data'!$E:$E,$A196)</f>
        <v>-0.14203777145819813</v>
      </c>
      <c r="D196" s="34">
        <f t="shared" ref="D196:D252" si="22">ABS($C196)</f>
        <v>0.14203777145819813</v>
      </c>
      <c r="E196" s="36">
        <f>AVERAGEIFS('New data'!$AM:$AM,'New data'!$E:$E,$A196)</f>
        <v>0.84394901371905495</v>
      </c>
      <c r="F196" s="3">
        <f t="shared" ref="F196:F252" si="23">ABS($E196)</f>
        <v>0.84394901371905495</v>
      </c>
      <c r="G196" s="34">
        <f>ABS($B196-$F196)</f>
        <v>0.71794901169249792</v>
      </c>
      <c r="H196" s="3">
        <f>AVERAGEIFS('New data'!$Q:$Q,'New data'!$E:$E,$A196)</f>
        <v>0.33116818478845</v>
      </c>
      <c r="I196" s="14">
        <f>AVERAGEIFS('New data'!$J:$J,'New data'!$E:$E,$A196)</f>
        <v>16.509269714355401</v>
      </c>
    </row>
    <row r="197" spans="1:9" x14ac:dyDescent="0.25">
      <c r="A197" t="s">
        <v>590</v>
      </c>
      <c r="B197" s="3">
        <f>AVERAGEIFS('New data'!$N:$N,'New data'!$E:$E,$A197)</f>
        <v>1</v>
      </c>
      <c r="C197" s="36">
        <f>(AVERAGEIFS('New data'!$J:$J,'New data'!$E:$E,$A197)-AVERAGEIFS('New data'!$L:$L,'New data'!$E:$E,$A197))/AVERAGEIFS('New data'!$L:$L,'New data'!$E:$E,$A197)</f>
        <v>1.2414968329921359</v>
      </c>
      <c r="D197" s="34">
        <f t="shared" si="22"/>
        <v>1.2414968329921359</v>
      </c>
      <c r="E197" s="36">
        <f>AVERAGEIFS('New data'!$AM:$AM,'New data'!$E:$E,$A197)</f>
        <v>1.5538695458850518</v>
      </c>
      <c r="F197" s="3">
        <f t="shared" si="23"/>
        <v>1.5538695458850518</v>
      </c>
      <c r="G197" s="34">
        <f>ABS($B197-$F197)</f>
        <v>0.55386954588505177</v>
      </c>
      <c r="H197" s="3">
        <f>AVERAGEIFS('New data'!$Q:$Q,'New data'!$E:$E,$A197)</f>
        <v>0.81479583796363175</v>
      </c>
      <c r="I197" s="14">
        <f>AVERAGEIFS('New data'!$J:$J,'New data'!$E:$E,$A197)</f>
        <v>309.26373291015602</v>
      </c>
    </row>
    <row r="198" spans="1:9" x14ac:dyDescent="0.25">
      <c r="A198" t="s">
        <v>624</v>
      </c>
      <c r="B198" s="3">
        <f>AVERAGEIFS('New data'!$N:$N,'New data'!$E:$E,$A198)</f>
        <v>0.83399999141693104</v>
      </c>
      <c r="C198" s="36">
        <f>(AVERAGEIFS('New data'!$J:$J,'New data'!$E:$E,$A198)-AVERAGEIFS('New data'!$L:$L,'New data'!$E:$E,$A198))/AVERAGEIFS('New data'!$L:$L,'New data'!$E:$E,$A198)</f>
        <v>1.0008356686609634</v>
      </c>
      <c r="D198" s="34">
        <f t="shared" si="22"/>
        <v>1.0008356686609634</v>
      </c>
      <c r="E198" s="36">
        <f>AVERAGEIFS('New data'!$AM:$AM,'New data'!$E:$E,$A198)</f>
        <v>3.6833609179721378</v>
      </c>
      <c r="F198" s="3">
        <f t="shared" si="23"/>
        <v>3.6833609179721378</v>
      </c>
      <c r="G198" s="34">
        <f>ABS($B198-$F198)</f>
        <v>2.8493609265552067</v>
      </c>
      <c r="H198" s="3">
        <f>AVERAGEIFS('New data'!$Q:$Q,'New data'!$E:$E,$A198)</f>
        <v>0.81468414775069753</v>
      </c>
      <c r="I198" s="14">
        <f>AVERAGEIFS('New data'!$J:$J,'New data'!$E:$E,$A198)</f>
        <v>195.603103637695</v>
      </c>
    </row>
    <row r="199" spans="1:9" x14ac:dyDescent="0.25">
      <c r="A199" t="s">
        <v>608</v>
      </c>
      <c r="B199" s="3">
        <f>AVERAGEIFS('New data'!$N:$N,'New data'!$E:$E,$A199)</f>
        <v>0.10199999809265101</v>
      </c>
      <c r="C199" s="36">
        <f>(AVERAGEIFS('New data'!$J:$J,'New data'!$E:$E,$A199)-AVERAGEIFS('New data'!$L:$L,'New data'!$E:$E,$A199))/AVERAGEIFS('New data'!$L:$L,'New data'!$E:$E,$A199)</f>
        <v>-6.3116825337675084E-2</v>
      </c>
      <c r="D199" s="34">
        <f t="shared" si="22"/>
        <v>6.3116825337675084E-2</v>
      </c>
      <c r="E199" s="36">
        <f>AVERAGEIFS('New data'!$AM:$AM,'New data'!$E:$E,$A199)</f>
        <v>0.932217425604284</v>
      </c>
      <c r="F199" s="3">
        <f t="shared" si="23"/>
        <v>0.932217425604284</v>
      </c>
      <c r="G199" s="34">
        <f>ABS($B199-$F199)</f>
        <v>0.83021742751163297</v>
      </c>
      <c r="H199" s="3">
        <f>AVERAGEIFS('New data'!$Q:$Q,'New data'!$E:$E,$A199)</f>
        <v>0.38099147166958036</v>
      </c>
      <c r="I199" s="14">
        <f>AVERAGEIFS('New data'!$J:$J,'New data'!$E:$E,$A199)</f>
        <v>18.5484294891357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0.33560757580213935</v>
      </c>
      <c r="D200" s="3">
        <f t="shared" si="22"/>
        <v>0.33560757580213935</v>
      </c>
      <c r="E200" s="3">
        <f>AVERAGEIFS('New data'!$AM:$AM,'New data'!$E:$E,$A200)</f>
        <v>2.1114540471453545</v>
      </c>
      <c r="F200" s="3">
        <f t="shared" si="23"/>
        <v>2.1114540471453545</v>
      </c>
      <c r="G200" s="3">
        <f t="shared" ref="G200:G205" si="24">ABS($D200-$F200)</f>
        <v>1.7758464713432152</v>
      </c>
    </row>
    <row r="201" spans="1:9" hidden="1" x14ac:dyDescent="0.25">
      <c r="A201" t="s">
        <v>562</v>
      </c>
      <c r="B201" s="3">
        <f>AVERAGEIFS('New data'!$N:$N,'New data'!$E:$E,$A201)</f>
        <v>0.99299997091293302</v>
      </c>
      <c r="C201" s="34" t="e">
        <f>(AVERAGEIFS('New data'!$J:$J,'New data'!$E:$E,$A201)-AVERAGEIFS('New data'!$L:$L,'New data'!$E:$E,$A201))/AVERAGEIFS('New data'!$L:$L,'New data'!$E:$E,$A201)</f>
        <v>#DIV/0!</v>
      </c>
      <c r="D201" s="3" t="e">
        <f t="shared" si="22"/>
        <v>#DIV/0!</v>
      </c>
      <c r="E201" s="3">
        <f>AVERAGEIFS('New data'!$AM:$AM,'New data'!$E:$E,$A201)</f>
        <v>2.0009654535203518</v>
      </c>
      <c r="F201" s="3">
        <f t="shared" si="23"/>
        <v>2.0009654535203518</v>
      </c>
      <c r="G201" s="3" t="e">
        <f t="shared" si="24"/>
        <v>#DIV/0!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-6.3013470974724074E-3</v>
      </c>
      <c r="D202" s="3">
        <f t="shared" si="22"/>
        <v>6.3013470974724074E-3</v>
      </c>
      <c r="E202" s="3">
        <f>AVERAGEIFS('New data'!$AM:$AM,'New data'!$E:$E,$A202)</f>
        <v>0.98871895234167584</v>
      </c>
      <c r="F202" s="3">
        <f t="shared" si="23"/>
        <v>0.98871895234167584</v>
      </c>
      <c r="G202" s="3">
        <f t="shared" si="24"/>
        <v>0.98241760524420341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4" t="e">
        <f>(AVERAGEIFS('New data'!$J:$J,'New data'!$E:$E,$A203)-AVERAGEIFS('New data'!$L:$L,'New data'!$E:$E,$A203))/AVERAGEIFS('New data'!$L:$L,'New data'!$E:$E,$A203)</f>
        <v>#DIV/0!</v>
      </c>
      <c r="D203" s="3" t="e">
        <f t="shared" si="22"/>
        <v>#DIV/0!</v>
      </c>
      <c r="E203" s="3">
        <f>AVERAGEIFS('New data'!$AM:$AM,'New data'!$E:$E,$A203)</f>
        <v>8.6113918393809268</v>
      </c>
      <c r="F203" s="3">
        <f t="shared" si="23"/>
        <v>8.6113918393809268</v>
      </c>
      <c r="G203" s="3" t="e">
        <f t="shared" si="24"/>
        <v>#DIV/0!</v>
      </c>
    </row>
    <row r="204" spans="1:9" hidden="1" x14ac:dyDescent="0.25">
      <c r="A204" t="s">
        <v>505</v>
      </c>
      <c r="B204" s="3">
        <f>AVERAGEIFS('New data'!$N:$N,'New data'!$E:$E,$A204)</f>
        <v>0.98799997568130404</v>
      </c>
      <c r="C204" s="34">
        <f>(AVERAGEIFS('New data'!$J:$J,'New data'!$E:$E,$A204)-AVERAGEIFS('New data'!$L:$L,'New data'!$E:$E,$A204))/AVERAGEIFS('New data'!$L:$L,'New data'!$E:$E,$A204)</f>
        <v>0.10805596176983295</v>
      </c>
      <c r="D204" s="3">
        <f t="shared" si="22"/>
        <v>0.10805596176983295</v>
      </c>
      <c r="E204" s="3">
        <f>AVERAGEIFS('New data'!$AM:$AM,'New data'!$E:$E,$A204)</f>
        <v>1.4534476703719368</v>
      </c>
      <c r="F204" s="3">
        <f t="shared" si="23"/>
        <v>1.4534476703719368</v>
      </c>
      <c r="G204" s="3">
        <f t="shared" si="24"/>
        <v>1.3453917086021039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0.13576044704902304</v>
      </c>
      <c r="D205" s="3">
        <f t="shared" si="22"/>
        <v>0.13576044704902304</v>
      </c>
      <c r="E205" s="3">
        <f>AVERAGEIFS('New data'!$AM:$AM,'New data'!$E:$E,$A205)</f>
        <v>2.502355194091801</v>
      </c>
      <c r="F205" s="3">
        <f t="shared" si="23"/>
        <v>2.502355194091801</v>
      </c>
      <c r="G205" s="3">
        <f t="shared" si="24"/>
        <v>2.3665947470427779</v>
      </c>
    </row>
    <row r="206" spans="1:9" x14ac:dyDescent="0.25">
      <c r="A206" t="s">
        <v>646</v>
      </c>
      <c r="B206" s="3">
        <f>AVERAGEIFS('New data'!$N:$N,'New data'!$E:$E,$A206)</f>
        <v>0.53399997949600198</v>
      </c>
      <c r="C206" s="36">
        <f>(AVERAGEIFS('New data'!$J:$J,'New data'!$E:$E,$A206)-AVERAGEIFS('New data'!$L:$L,'New data'!$E:$E,$A206))/AVERAGEIFS('New data'!$L:$L,'New data'!$E:$E,$A206)</f>
        <v>0.32053191640224243</v>
      </c>
      <c r="D206" s="34">
        <f t="shared" si="22"/>
        <v>0.32053191640224243</v>
      </c>
      <c r="E206" s="36">
        <f>AVERAGEIFS('New data'!$AM:$AM,'New data'!$E:$E,$A206)</f>
        <v>2.017505465211292</v>
      </c>
      <c r="F206" s="3">
        <f t="shared" si="23"/>
        <v>2.017505465211292</v>
      </c>
      <c r="G206" s="34">
        <f>ABS($B206-$F206)</f>
        <v>1.4835054857152901</v>
      </c>
      <c r="H206" s="3">
        <f>AVERAGEIFS('New data'!$Q:$Q,'New data'!$E:$E,$A206)</f>
        <v>0.64446047433413112</v>
      </c>
      <c r="I206" s="14">
        <f>AVERAGEIFS('New data'!$J:$J,'New data'!$E:$E,$A206)</f>
        <v>65.005554199218693</v>
      </c>
    </row>
    <row r="207" spans="1:9" hidden="1" x14ac:dyDescent="0.25">
      <c r="A207" t="s">
        <v>443</v>
      </c>
      <c r="B207" s="3">
        <f>AVERAGEIFS('New data'!$N:$N,'New data'!$E:$E,$A207)</f>
        <v>0.99500000476837103</v>
      </c>
      <c r="C207" s="34" t="e">
        <f>(AVERAGEIFS('New data'!$J:$J,'New data'!$E:$E,$A207)-AVERAGEIFS('New data'!$L:$L,'New data'!$E:$E,$A207))/AVERAGEIFS('New data'!$L:$L,'New data'!$E:$E,$A207)</f>
        <v>#DIV/0!</v>
      </c>
      <c r="D207" s="3" t="e">
        <f t="shared" si="22"/>
        <v>#DIV/0!</v>
      </c>
      <c r="E207" s="3">
        <f>AVERAGEIFS('New data'!$AM:$AM,'New data'!$E:$E,$A207)</f>
        <v>1.8887484017307259</v>
      </c>
      <c r="F207" s="3">
        <f t="shared" si="23"/>
        <v>1.8887484017307259</v>
      </c>
      <c r="G207" s="3" t="e">
        <f>ABS($D207-$F207)</f>
        <v>#DIV/0!</v>
      </c>
    </row>
    <row r="208" spans="1:9" hidden="1" x14ac:dyDescent="0.25">
      <c r="A208" t="s">
        <v>406</v>
      </c>
      <c r="B208" s="3">
        <f>AVERAGEIFS('New data'!$N:$N,'New data'!$E:$E,$A208)</f>
        <v>0.42399999499320901</v>
      </c>
      <c r="C208" s="34">
        <f>(AVERAGEIFS('New data'!$J:$J,'New data'!$E:$E,$A208)-AVERAGEIFS('New data'!$L:$L,'New data'!$E:$E,$A208))/AVERAGEIFS('New data'!$L:$L,'New data'!$E:$E,$A208)</f>
        <v>-2.0966647823627071E-2</v>
      </c>
      <c r="D208" s="3">
        <f t="shared" si="22"/>
        <v>2.0966647823627071E-2</v>
      </c>
      <c r="E208" s="3">
        <f>AVERAGEIFS('New data'!$AM:$AM,'New data'!$E:$E,$A208)</f>
        <v>0.32882496215022389</v>
      </c>
      <c r="F208" s="3">
        <f t="shared" si="23"/>
        <v>0.32882496215022389</v>
      </c>
      <c r="G208" s="3">
        <f>ABS($D208-$F208)</f>
        <v>0.30785831432659683</v>
      </c>
    </row>
    <row r="209" spans="1:9" x14ac:dyDescent="0.25">
      <c r="A209" t="s">
        <v>621</v>
      </c>
      <c r="B209" s="3">
        <f>AVERAGEIFS('New data'!$N:$N,'New data'!$E:$E,$A209)</f>
        <v>1</v>
      </c>
      <c r="C209" s="36">
        <f>(AVERAGEIFS('New data'!$J:$J,'New data'!$E:$E,$A209)-AVERAGEIFS('New data'!$L:$L,'New data'!$E:$E,$A209))/AVERAGEIFS('New data'!$L:$L,'New data'!$E:$E,$A209)</f>
        <v>-0.49552217239259189</v>
      </c>
      <c r="D209" s="34">
        <f t="shared" si="22"/>
        <v>0.49552217239259189</v>
      </c>
      <c r="E209" s="36">
        <f>AVERAGEIFS('New data'!$AM:$AM,'New data'!$E:$E,$A209)</f>
        <v>1.7752326712336088E-2</v>
      </c>
      <c r="F209" s="3">
        <f t="shared" si="23"/>
        <v>1.7752326712336088E-2</v>
      </c>
      <c r="G209" s="34">
        <f>ABS($B209-$F209)</f>
        <v>0.98224767328766394</v>
      </c>
      <c r="H209" s="3">
        <f>AVERAGEIFS('New data'!$Q:$Q,'New data'!$E:$E,$A209)</f>
        <v>0.14540098827323167</v>
      </c>
      <c r="I209" s="14">
        <f>AVERAGEIFS('New data'!$J:$J,'New data'!$E:$E,$A209)</f>
        <v>65.844863891601506</v>
      </c>
    </row>
    <row r="210" spans="1:9" hidden="1" x14ac:dyDescent="0.25">
      <c r="A210" t="s">
        <v>434</v>
      </c>
      <c r="B210" s="3">
        <f>AVERAGEIFS('New data'!$N:$N,'New data'!$E:$E,$A210)</f>
        <v>0.99599999189376798</v>
      </c>
      <c r="C210" s="34" t="e">
        <f>(AVERAGEIFS('New data'!$J:$J,'New data'!$E:$E,$A210)-AVERAGEIFS('New data'!$L:$L,'New data'!$E:$E,$A210))/AVERAGEIFS('New data'!$L:$L,'New data'!$E:$E,$A210)</f>
        <v>#DIV/0!</v>
      </c>
      <c r="D210" s="3" t="e">
        <f t="shared" si="22"/>
        <v>#DIV/0!</v>
      </c>
      <c r="E210" s="3">
        <f>AVERAGEIFS('New data'!$AM:$AM,'New data'!$E:$E,$A210)</f>
        <v>1.6583252053053605</v>
      </c>
      <c r="F210" s="3">
        <f t="shared" si="23"/>
        <v>1.6583252053053605</v>
      </c>
      <c r="G210" s="3" t="e">
        <f>ABS($D210-$F210)</f>
        <v>#DIV/0!</v>
      </c>
    </row>
    <row r="211" spans="1:9" x14ac:dyDescent="0.25">
      <c r="A211" t="s">
        <v>603</v>
      </c>
      <c r="B211" s="3">
        <f>AVERAGEIFS('New data'!$N:$N,'New data'!$E:$E,$A211)</f>
        <v>9.0000003576278603E-2</v>
      </c>
      <c r="C211" s="36">
        <f>(AVERAGEIFS('New data'!$J:$J,'New data'!$E:$E,$A211)-AVERAGEIFS('New data'!$L:$L,'New data'!$E:$E,$A211))/AVERAGEIFS('New data'!$L:$L,'New data'!$E:$E,$A211)</f>
        <v>0.34545236583098082</v>
      </c>
      <c r="D211" s="34">
        <f t="shared" si="22"/>
        <v>0.34545236583098082</v>
      </c>
      <c r="E211" s="36">
        <f>AVERAGEIFS('New data'!$AM:$AM,'New data'!$E:$E,$A211)</f>
        <v>1.3451711631374776</v>
      </c>
      <c r="F211" s="3">
        <f t="shared" si="23"/>
        <v>1.3451711631374776</v>
      </c>
      <c r="G211" s="34">
        <f>ABS($B211-$F211)</f>
        <v>1.255171159561199</v>
      </c>
      <c r="H211" s="3">
        <f>AVERAGEIFS('New data'!$Q:$Q,'New data'!$E:$E,$A211)</f>
        <v>0.57116332333099606</v>
      </c>
      <c r="I211" s="14">
        <f>AVERAGEIFS('New data'!$J:$J,'New data'!$E:$E,$A211)</f>
        <v>26.523176193237301</v>
      </c>
    </row>
    <row r="212" spans="1:9" hidden="1" x14ac:dyDescent="0.25">
      <c r="A212" t="s">
        <v>429</v>
      </c>
      <c r="B212" s="3">
        <f>AVERAGEIFS('New data'!$N:$N,'New data'!$E:$E,$A212)</f>
        <v>0.683000028133392</v>
      </c>
      <c r="C212" s="34">
        <f>(AVERAGEIFS('New data'!$J:$J,'New data'!$E:$E,$A212)-AVERAGEIFS('New data'!$L:$L,'New data'!$E:$E,$A212))/AVERAGEIFS('New data'!$L:$L,'New data'!$E:$E,$A212)</f>
        <v>-1.416351299908211E-2</v>
      </c>
      <c r="D212" s="3">
        <f t="shared" si="22"/>
        <v>1.416351299908211E-2</v>
      </c>
      <c r="E212" s="3">
        <f>AVERAGEIFS('New data'!$AM:$AM,'New data'!$E:$E,$A212)</f>
        <v>0.96886359543668121</v>
      </c>
      <c r="F212" s="3">
        <f t="shared" si="23"/>
        <v>0.96886359543668121</v>
      </c>
      <c r="G212" s="3">
        <f>ABS($D212-$F212)</f>
        <v>0.95470008243759907</v>
      </c>
    </row>
    <row r="213" spans="1:9" x14ac:dyDescent="0.25">
      <c r="A213" t="s">
        <v>637</v>
      </c>
      <c r="B213" s="3">
        <f>AVERAGEIFS('New data'!$N:$N,'New data'!$E:$E,$A213)</f>
        <v>0.51300001144409102</v>
      </c>
      <c r="C213" s="36">
        <f>(AVERAGEIFS('New data'!$J:$J,'New data'!$E:$E,$A213)-AVERAGEIFS('New data'!$L:$L,'New data'!$E:$E,$A213))/AVERAGEIFS('New data'!$L:$L,'New data'!$E:$E,$A213)</f>
        <v>-0.19195043905366682</v>
      </c>
      <c r="D213" s="34">
        <f t="shared" si="22"/>
        <v>0.19195043905366682</v>
      </c>
      <c r="E213" s="36">
        <f>AVERAGEIFS('New data'!$AM:$AM,'New data'!$E:$E,$A213)</f>
        <v>0.20577484490737882</v>
      </c>
      <c r="F213" s="3">
        <f t="shared" si="23"/>
        <v>0.20577484490737882</v>
      </c>
      <c r="G213" s="34">
        <f>ABS($B213-$F213)</f>
        <v>0.30722516653671217</v>
      </c>
      <c r="H213" s="3">
        <f>AVERAGEIFS('New data'!$Q:$Q,'New data'!$E:$E,$A213)</f>
        <v>0.72827037025216246</v>
      </c>
      <c r="I213" s="14">
        <f>AVERAGEIFS('New data'!$J:$J,'New data'!$E:$E,$A213)</f>
        <v>77.573127746582003</v>
      </c>
    </row>
    <row r="214" spans="1:9" hidden="1" x14ac:dyDescent="0.25">
      <c r="A214" t="s">
        <v>445</v>
      </c>
      <c r="B214" s="3">
        <f>AVERAGEIFS('New data'!$N:$N,'New data'!$E:$E,$A214)</f>
        <v>0.980000019073486</v>
      </c>
      <c r="C214" s="34" t="e">
        <f>(AVERAGEIFS('New data'!$J:$J,'New data'!$E:$E,$A214)-AVERAGEIFS('New data'!$L:$L,'New data'!$E:$E,$A214))/AVERAGEIFS('New data'!$L:$L,'New data'!$E:$E,$A214)</f>
        <v>#DIV/0!</v>
      </c>
      <c r="D214" s="3" t="e">
        <f t="shared" si="22"/>
        <v>#DIV/0!</v>
      </c>
      <c r="E214" s="3">
        <f>AVERAGEIFS('New data'!$AM:$AM,'New data'!$E:$E,$A214)</f>
        <v>4.7860069836927881</v>
      </c>
      <c r="F214" s="3">
        <f t="shared" si="23"/>
        <v>4.7860069836927881</v>
      </c>
      <c r="G214" s="3" t="e">
        <f>ABS($D214-$F214)</f>
        <v>#DIV/0!</v>
      </c>
    </row>
    <row r="215" spans="1:9" x14ac:dyDescent="0.25">
      <c r="A215" t="s">
        <v>643</v>
      </c>
      <c r="B215" s="3">
        <f>AVERAGEIFS('New data'!$N:$N,'New data'!$E:$E,$A215)</f>
        <v>0.96399998664855902</v>
      </c>
      <c r="C215" s="36" t="e">
        <f>(AVERAGEIFS('New data'!$J:$J,'New data'!$E:$E,$A215)-AVERAGEIFS('New data'!$L:$L,'New data'!$E:$E,$A215))/AVERAGEIFS('New data'!$L:$L,'New data'!$E:$E,$A215)</f>
        <v>#DIV/0!</v>
      </c>
      <c r="D215" s="34" t="e">
        <f t="shared" si="22"/>
        <v>#DIV/0!</v>
      </c>
      <c r="E215" s="36">
        <f>AVERAGEIFS('New data'!$AM:$AM,'New data'!$E:$E,$A215)</f>
        <v>8.191929098003877</v>
      </c>
      <c r="F215" s="3">
        <f t="shared" si="23"/>
        <v>8.191929098003877</v>
      </c>
      <c r="G215" s="34">
        <f>ABS($B215-$F215)</f>
        <v>7.2279291113553183</v>
      </c>
      <c r="H215" s="3">
        <f>AVERAGEIFS('New data'!$Q:$Q,'New data'!$E:$E,$A215)</f>
        <v>0.577328860759735</v>
      </c>
      <c r="I215" s="14">
        <f>AVERAGEIFS('New data'!$J:$J,'New data'!$E:$E,$A215)</f>
        <v>480.49655151367102</v>
      </c>
    </row>
    <row r="216" spans="1:9" hidden="1" x14ac:dyDescent="0.25">
      <c r="A216" t="s">
        <v>417</v>
      </c>
      <c r="B216" s="3">
        <f>AVERAGEIFS('New data'!$N:$N,'New data'!$E:$E,$A216)</f>
        <v>0.85199999809265103</v>
      </c>
      <c r="C216" s="34">
        <f>(AVERAGEIFS('New data'!$J:$J,'New data'!$E:$E,$A216)-AVERAGEIFS('New data'!$L:$L,'New data'!$E:$E,$A216))/AVERAGEIFS('New data'!$L:$L,'New data'!$E:$E,$A216)</f>
        <v>-1.2041425957739585E-4</v>
      </c>
      <c r="D216" s="3">
        <f t="shared" si="22"/>
        <v>1.2041425957739585E-4</v>
      </c>
      <c r="E216" s="3">
        <f>AVERAGEIFS('New data'!$AM:$AM,'New data'!$E:$E,$A216)</f>
        <v>0.99972852897734932</v>
      </c>
      <c r="F216" s="3">
        <f t="shared" si="23"/>
        <v>0.99972852897734932</v>
      </c>
      <c r="G216" s="3">
        <f>ABS($D216-$F216)</f>
        <v>0.99960811471777189</v>
      </c>
    </row>
    <row r="217" spans="1:9" x14ac:dyDescent="0.25">
      <c r="A217" t="s">
        <v>594</v>
      </c>
      <c r="B217" s="3">
        <f>AVERAGEIFS('New data'!$N:$N,'New data'!$E:$E,$A217)</f>
        <v>0.69999998807907104</v>
      </c>
      <c r="C217" s="36">
        <f>(AVERAGEIFS('New data'!$J:$J,'New data'!$E:$E,$A217)-AVERAGEIFS('New data'!$L:$L,'New data'!$E:$E,$A217))/AVERAGEIFS('New data'!$L:$L,'New data'!$E:$E,$A217)</f>
        <v>0.62120949162414163</v>
      </c>
      <c r="D217" s="34">
        <f t="shared" si="22"/>
        <v>0.62120949162414163</v>
      </c>
      <c r="E217" s="36">
        <f>AVERAGEIFS('New data'!$AM:$AM,'New data'!$E:$E,$A217)</f>
        <v>3.0639818707856512</v>
      </c>
      <c r="F217" s="3">
        <f t="shared" si="23"/>
        <v>3.0639818707856512</v>
      </c>
      <c r="G217" s="34">
        <f>ABS($B217-$F217)</f>
        <v>2.3639818827065802</v>
      </c>
      <c r="H217" s="3">
        <f>AVERAGEIFS('New data'!$Q:$Q,'New data'!$E:$E,$A217)</f>
        <v>0.78547319822969508</v>
      </c>
      <c r="I217" s="14">
        <f>AVERAGEIFS('New data'!$J:$J,'New data'!$E:$E,$A217)</f>
        <v>210.669662475585</v>
      </c>
    </row>
    <row r="218" spans="1:9" hidden="1" x14ac:dyDescent="0.25">
      <c r="A218" t="s">
        <v>431</v>
      </c>
      <c r="B218" s="3">
        <f>AVERAGEIFS('New data'!$N:$N,'New data'!$E:$E,$A218)</f>
        <v>0.62599998712539595</v>
      </c>
      <c r="C218" s="34">
        <f>(AVERAGEIFS('New data'!$J:$J,'New data'!$E:$E,$A218)-AVERAGEIFS('New data'!$L:$L,'New data'!$E:$E,$A218))/AVERAGEIFS('New data'!$L:$L,'New data'!$E:$E,$A218)</f>
        <v>-4.4720402454190497E-2</v>
      </c>
      <c r="D218" s="3">
        <f t="shared" si="22"/>
        <v>4.4720402454190497E-2</v>
      </c>
      <c r="E218" s="3">
        <f>AVERAGEIFS('New data'!$AM:$AM,'New data'!$E:$E,$A218)</f>
        <v>0.89318742102072679</v>
      </c>
      <c r="F218" s="3">
        <f t="shared" si="23"/>
        <v>0.89318742102072679</v>
      </c>
      <c r="G218" s="3">
        <f>ABS($D218-$F218)</f>
        <v>0.84846701856653628</v>
      </c>
    </row>
    <row r="219" spans="1:9" hidden="1" x14ac:dyDescent="0.25">
      <c r="A219" t="s">
        <v>416</v>
      </c>
      <c r="B219" s="3">
        <f>AVERAGEIFS('New data'!$N:$N,'New data'!$E:$E,$A219)</f>
        <v>0.31700000166893</v>
      </c>
      <c r="C219" s="34">
        <f>(AVERAGEIFS('New data'!$J:$J,'New data'!$E:$E,$A219)-AVERAGEIFS('New data'!$L:$L,'New data'!$E:$E,$A219))/AVERAGEIFS('New data'!$L:$L,'New data'!$E:$E,$A219)</f>
        <v>-6.7217813939411133E-2</v>
      </c>
      <c r="D219" s="3">
        <f t="shared" si="22"/>
        <v>6.7217813939411133E-2</v>
      </c>
      <c r="E219" s="3">
        <f>AVERAGEIFS('New data'!$AM:$AM,'New data'!$E:$E,$A219)</f>
        <v>0.33333597943170851</v>
      </c>
      <c r="F219" s="3">
        <f t="shared" si="23"/>
        <v>0.33333597943170851</v>
      </c>
      <c r="G219" s="3">
        <f>ABS($D219-$F219)</f>
        <v>0.26611816549229739</v>
      </c>
    </row>
    <row r="220" spans="1:9" hidden="1" x14ac:dyDescent="0.25">
      <c r="A220" t="s">
        <v>573</v>
      </c>
      <c r="B220" s="3">
        <f>AVERAGEIFS('New data'!$N:$N,'New data'!$E:$E,$A220)</f>
        <v>0.98900002241134599</v>
      </c>
      <c r="C220" s="34" t="e">
        <f>(AVERAGEIFS('New data'!$J:$J,'New data'!$E:$E,$A220)-AVERAGEIFS('New data'!$L:$L,'New data'!$E:$E,$A220))/AVERAGEIFS('New data'!$L:$L,'New data'!$E:$E,$A220)</f>
        <v>#DIV/0!</v>
      </c>
      <c r="D220" s="3" t="e">
        <f t="shared" si="22"/>
        <v>#DIV/0!</v>
      </c>
      <c r="E220" s="3">
        <f>AVERAGEIFS('New data'!$AM:$AM,'New data'!$E:$E,$A220)</f>
        <v>7.3786275230682463</v>
      </c>
      <c r="F220" s="3">
        <f t="shared" si="23"/>
        <v>7.3786275230682463</v>
      </c>
      <c r="G220" s="3" t="e">
        <f>ABS($D220-$F220)</f>
        <v>#DIV/0!</v>
      </c>
    </row>
    <row r="221" spans="1:9" x14ac:dyDescent="0.25">
      <c r="A221" t="s">
        <v>589</v>
      </c>
      <c r="B221" s="3">
        <f>AVERAGEIFS('New data'!$N:$N,'New data'!$E:$E,$A221)</f>
        <v>0.63999998569488503</v>
      </c>
      <c r="C221" s="36">
        <f>(AVERAGEIFS('New data'!$J:$J,'New data'!$E:$E,$A221)-AVERAGEIFS('New data'!$L:$L,'New data'!$E:$E,$A221))/AVERAGEIFS('New data'!$L:$L,'New data'!$E:$E,$A221)</f>
        <v>0.51376768186596011</v>
      </c>
      <c r="D221" s="34">
        <f t="shared" si="22"/>
        <v>0.51376768186596011</v>
      </c>
      <c r="E221" s="36">
        <f>AVERAGEIFS('New data'!$AM:$AM,'New data'!$E:$E,$A221)</f>
        <v>1.8645526728192947</v>
      </c>
      <c r="F221" s="3">
        <f t="shared" si="23"/>
        <v>1.8645526728192947</v>
      </c>
      <c r="G221" s="34">
        <f>ABS($B221-$F221)</f>
        <v>1.2245526871244097</v>
      </c>
      <c r="H221" s="3">
        <f>AVERAGEIFS('New data'!$Q:$Q,'New data'!$E:$E,$A221)</f>
        <v>0.73405519626698279</v>
      </c>
      <c r="I221" s="14">
        <f>AVERAGEIFS('New data'!$J:$J,'New data'!$E:$E,$A221)</f>
        <v>192.04690551757801</v>
      </c>
    </row>
    <row r="222" spans="1:9" hidden="1" x14ac:dyDescent="0.25">
      <c r="A222" t="s">
        <v>452</v>
      </c>
      <c r="B222" s="3">
        <f>AVERAGEIFS('New data'!$N:$N,'New data'!$E:$E,$A222)</f>
        <v>0.95999997854232699</v>
      </c>
      <c r="C222" s="34" t="e">
        <f>(AVERAGEIFS('New data'!$J:$J,'New data'!$E:$E,$A222)-AVERAGEIFS('New data'!$L:$L,'New data'!$E:$E,$A222))/AVERAGEIFS('New data'!$L:$L,'New data'!$E:$E,$A222)</f>
        <v>#DIV/0!</v>
      </c>
      <c r="D222" s="3" t="e">
        <f t="shared" si="22"/>
        <v>#DIV/0!</v>
      </c>
      <c r="E222" s="3">
        <f>AVERAGEIFS('New data'!$AM:$AM,'New data'!$E:$E,$A222)</f>
        <v>3.5366675789616178</v>
      </c>
      <c r="F222" s="3">
        <f t="shared" si="23"/>
        <v>3.5366675789616178</v>
      </c>
      <c r="G222" s="3" t="e">
        <f>ABS($D222-$F222)</f>
        <v>#DIV/0!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36">
        <f>(AVERAGEIFS('New data'!$J:$J,'New data'!$E:$E,$A223)-AVERAGEIFS('New data'!$L:$L,'New data'!$E:$E,$A223))/AVERAGEIFS('New data'!$L:$L,'New data'!$E:$E,$A223)</f>
        <v>0.10422781878333649</v>
      </c>
      <c r="D223" s="34">
        <f t="shared" si="22"/>
        <v>0.10422781878333649</v>
      </c>
      <c r="E223" s="36">
        <f>AVERAGEIFS('New data'!$AM:$AM,'New data'!$E:$E,$A223)</f>
        <v>1.1112791235727608</v>
      </c>
      <c r="F223" s="3">
        <f t="shared" si="23"/>
        <v>1.1112791235727608</v>
      </c>
      <c r="G223" s="34">
        <f>ABS($B223-$F223)</f>
        <v>1.0082791234535518</v>
      </c>
      <c r="H223" s="3">
        <f>AVERAGEIFS('New data'!$Q:$Q,'New data'!$E:$E,$A223)</f>
        <v>0.48016045362148135</v>
      </c>
      <c r="I223" s="14">
        <f>AVERAGEIFS('New data'!$J:$J,'New data'!$E:$E,$A223)</f>
        <v>25.201572418212798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0.48452413221566415</v>
      </c>
      <c r="D224" s="3">
        <f t="shared" si="22"/>
        <v>0.48452413221566415</v>
      </c>
      <c r="E224" s="3">
        <f>AVERAGEIFS('New data'!$AM:$AM,'New data'!$E:$E,$A224)</f>
        <v>2.1617991304383839</v>
      </c>
      <c r="F224" s="3">
        <f t="shared" si="23"/>
        <v>2.1617991304383839</v>
      </c>
      <c r="G224" s="3">
        <f>ABS($D224-$F224)</f>
        <v>1.6772749982227197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2.567326672218301E-3</v>
      </c>
      <c r="D225" s="3">
        <f t="shared" si="22"/>
        <v>2.567326672218301E-3</v>
      </c>
      <c r="E225" s="3">
        <f>AVERAGEIFS('New data'!$AM:$AM,'New data'!$E:$E,$A225)</f>
        <v>1.0070538405401801</v>
      </c>
      <c r="F225" s="3">
        <f t="shared" si="23"/>
        <v>1.0070538405401801</v>
      </c>
      <c r="G225" s="3">
        <f>ABS($D225-$F225)</f>
        <v>1.0044865138679617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36">
        <f>(AVERAGEIFS('New data'!$J:$J,'New data'!$E:$E,$A226)-AVERAGEIFS('New data'!$L:$L,'New data'!$E:$E,$A226))/AVERAGEIFS('New data'!$L:$L,'New data'!$E:$E,$A226)</f>
        <v>0.4493810249650696</v>
      </c>
      <c r="D226" s="34">
        <f t="shared" si="22"/>
        <v>0.4493810249650696</v>
      </c>
      <c r="E226" s="36">
        <f>AVERAGEIFS('New data'!$AM:$AM,'New data'!$E:$E,$A226)</f>
        <v>1.7631361851855496</v>
      </c>
      <c r="F226" s="3">
        <f t="shared" si="23"/>
        <v>1.7631361851855496</v>
      </c>
      <c r="G226" s="34">
        <f>ABS($B226-$F226)</f>
        <v>1.2241362104579196</v>
      </c>
      <c r="H226" s="3">
        <f>AVERAGEIFS('New data'!$Q:$Q,'New data'!$E:$E,$A226)</f>
        <v>0.64624539830893135</v>
      </c>
      <c r="I226" s="14">
        <f>AVERAGEIFS('New data'!$J:$J,'New data'!$E:$E,$A226)</f>
        <v>151.81643676757801</v>
      </c>
    </row>
    <row r="227" spans="1:9" hidden="1" x14ac:dyDescent="0.25">
      <c r="A227" t="s">
        <v>444</v>
      </c>
      <c r="B227" s="3">
        <f>AVERAGEIFS('New data'!$N:$N,'New data'!$E:$E,$A227)</f>
        <v>0.95899999141693104</v>
      </c>
      <c r="C227" s="34" t="e">
        <f>(AVERAGEIFS('New data'!$J:$J,'New data'!$E:$E,$A227)-AVERAGEIFS('New data'!$L:$L,'New data'!$E:$E,$A227))/AVERAGEIFS('New data'!$L:$L,'New data'!$E:$E,$A227)</f>
        <v>#DIV/0!</v>
      </c>
      <c r="D227" s="3" t="e">
        <f t="shared" si="22"/>
        <v>#DIV/0!</v>
      </c>
      <c r="E227" s="3">
        <f>AVERAGEIFS('New data'!$AM:$AM,'New data'!$E:$E,$A227)</f>
        <v>5.1393730082211988</v>
      </c>
      <c r="F227" s="3">
        <f t="shared" si="23"/>
        <v>5.1393730082211988</v>
      </c>
      <c r="G227" s="3" t="e">
        <f>ABS($D227-$F227)</f>
        <v>#DIV/0!</v>
      </c>
    </row>
    <row r="228" spans="1:9" hidden="1" x14ac:dyDescent="0.25">
      <c r="A228" t="s">
        <v>399</v>
      </c>
      <c r="B228" s="3">
        <f>AVERAGEIFS('New data'!$N:$N,'New data'!$E:$E,$A228)</f>
        <v>0.68500000238418501</v>
      </c>
      <c r="C228" s="34">
        <f>(AVERAGEIFS('New data'!$J:$J,'New data'!$E:$E,$A228)-AVERAGEIFS('New data'!$L:$L,'New data'!$E:$E,$A228))/AVERAGEIFS('New data'!$L:$L,'New data'!$E:$E,$A228)</f>
        <v>-0.11808143780270632</v>
      </c>
      <c r="D228" s="3">
        <f t="shared" si="22"/>
        <v>0.11808143780270632</v>
      </c>
      <c r="E228" s="3">
        <f>AVERAGEIFS('New data'!$AM:$AM,'New data'!$E:$E,$A228)</f>
        <v>0.56888457862607211</v>
      </c>
      <c r="F228" s="3">
        <f t="shared" si="23"/>
        <v>0.56888457862607211</v>
      </c>
      <c r="G228" s="3">
        <f>ABS($D228-$F228)</f>
        <v>0.45080314082336581</v>
      </c>
    </row>
    <row r="229" spans="1:9" x14ac:dyDescent="0.25">
      <c r="A229" t="s">
        <v>638</v>
      </c>
      <c r="B229" s="3">
        <f>AVERAGEIFS('New data'!$N:$N,'New data'!$E:$E,$A229)</f>
        <v>0.14100000262260401</v>
      </c>
      <c r="C229" s="36">
        <f>(AVERAGEIFS('New data'!$J:$J,'New data'!$E:$E,$A229)-AVERAGEIFS('New data'!$L:$L,'New data'!$E:$E,$A229))/AVERAGEIFS('New data'!$L:$L,'New data'!$E:$E,$A229)</f>
        <v>0.17858654289076756</v>
      </c>
      <c r="D229" s="34">
        <f t="shared" si="22"/>
        <v>0.17858654289076756</v>
      </c>
      <c r="E229" s="36">
        <f>AVERAGEIFS('New data'!$AM:$AM,'New data'!$E:$E,$A229)</f>
        <v>1.183426135908604</v>
      </c>
      <c r="F229" s="3">
        <f t="shared" si="23"/>
        <v>1.183426135908604</v>
      </c>
      <c r="G229" s="34">
        <f>ABS($B229-$F229)</f>
        <v>1.0424261332860001</v>
      </c>
      <c r="H229" s="3">
        <f>AVERAGEIFS('New data'!$Q:$Q,'New data'!$E:$E,$A229)</f>
        <v>0.58136051818608236</v>
      </c>
      <c r="I229" s="14">
        <f>AVERAGEIFS('New data'!$J:$J,'New data'!$E:$E,$A229)</f>
        <v>29.061073303222599</v>
      </c>
    </row>
    <row r="230" spans="1:9" hidden="1" x14ac:dyDescent="0.25">
      <c r="A230" t="s">
        <v>408</v>
      </c>
      <c r="B230" s="3">
        <f>AVERAGEIFS('New data'!$N:$N,'New data'!$E:$E,$A230)</f>
        <v>0.89800000190734797</v>
      </c>
      <c r="C230" s="34">
        <f>(AVERAGEIFS('New data'!$J:$J,'New data'!$E:$E,$A230)-AVERAGEIFS('New data'!$L:$L,'New data'!$E:$E,$A230))/AVERAGEIFS('New data'!$L:$L,'New data'!$E:$E,$A230)</f>
        <v>0.12980566291740936</v>
      </c>
      <c r="D230" s="3">
        <f t="shared" si="22"/>
        <v>0.12980566291740936</v>
      </c>
      <c r="E230" s="3">
        <f>AVERAGEIFS('New data'!$AM:$AM,'New data'!$E:$E,$A230)</f>
        <v>1.3615093774767622</v>
      </c>
      <c r="F230" s="3">
        <f t="shared" si="23"/>
        <v>1.3615093774767622</v>
      </c>
      <c r="G230" s="3">
        <f>ABS($D230-$F230)</f>
        <v>1.2317037145593528</v>
      </c>
    </row>
    <row r="231" spans="1:9" x14ac:dyDescent="0.25">
      <c r="A231" t="s">
        <v>647</v>
      </c>
      <c r="B231" s="3">
        <f>AVERAGEIFS('New data'!$N:$N,'New data'!$E:$E,$A231)</f>
        <v>0.47699999809265098</v>
      </c>
      <c r="C231" s="36">
        <f>(AVERAGEIFS('New data'!$J:$J,'New data'!$E:$E,$A231)-AVERAGEIFS('New data'!$L:$L,'New data'!$E:$E,$A231))/AVERAGEIFS('New data'!$L:$L,'New data'!$E:$E,$A231)</f>
        <v>-1.6216798132071188E-3</v>
      </c>
      <c r="D231" s="34">
        <f t="shared" si="22"/>
        <v>1.6216798132071188E-3</v>
      </c>
      <c r="E231" s="36">
        <f>AVERAGEIFS('New data'!$AM:$AM,'New data'!$E:$E,$A231)</f>
        <v>0.9944606962706386</v>
      </c>
      <c r="F231" s="3">
        <f t="shared" si="23"/>
        <v>0.9944606962706386</v>
      </c>
      <c r="G231" s="34">
        <f>ABS($B231-$F231)</f>
        <v>0.51746069817798768</v>
      </c>
      <c r="H231" s="3">
        <f>AVERAGEIFS('New data'!$Q:$Q,'New data'!$E:$E,$A231)</f>
        <v>0.56730799017200473</v>
      </c>
      <c r="I231" s="14">
        <f>AVERAGEIFS('New data'!$J:$J,'New data'!$E:$E,$A231)</f>
        <v>49.3865547180175</v>
      </c>
    </row>
    <row r="232" spans="1:9" hidden="1" x14ac:dyDescent="0.25">
      <c r="A232" t="s">
        <v>403</v>
      </c>
      <c r="B232" s="3">
        <f>AVERAGEIFS('New data'!$N:$N,'New data'!$E:$E,$A232)</f>
        <v>0.662999987602233</v>
      </c>
      <c r="C232" s="34">
        <f>(AVERAGEIFS('New data'!$J:$J,'New data'!$E:$E,$A232)-AVERAGEIFS('New data'!$L:$L,'New data'!$E:$E,$A232))/AVERAGEIFS('New data'!$L:$L,'New data'!$E:$E,$A232)</f>
        <v>-0.15287022142808815</v>
      </c>
      <c r="D232" s="3">
        <f t="shared" si="22"/>
        <v>0.15287022142808815</v>
      </c>
      <c r="E232" s="3">
        <f>AVERAGEIFS('New data'!$AM:$AM,'New data'!$E:$E,$A232)</f>
        <v>0.49381085897142901</v>
      </c>
      <c r="F232" s="3">
        <f t="shared" si="23"/>
        <v>0.49381085897142901</v>
      </c>
      <c r="G232" s="3">
        <f>ABS($D232-$F232)</f>
        <v>0.34094063754334086</v>
      </c>
    </row>
    <row r="233" spans="1:9" x14ac:dyDescent="0.25">
      <c r="A233" t="s">
        <v>635</v>
      </c>
      <c r="B233" s="3">
        <f>AVERAGEIFS('New data'!$N:$N,'New data'!$E:$E,$A233)</f>
        <v>0.95399999618530196</v>
      </c>
      <c r="C233" s="36">
        <f>(AVERAGEIFS('New data'!$J:$J,'New data'!$E:$E,$A233)-AVERAGEIFS('New data'!$L:$L,'New data'!$E:$E,$A233))/AVERAGEIFS('New data'!$L:$L,'New data'!$E:$E,$A233)</f>
        <v>2.7513886479125009</v>
      </c>
      <c r="D233" s="34">
        <f t="shared" si="22"/>
        <v>2.7513886479125009</v>
      </c>
      <c r="E233" s="36">
        <f>AVERAGEIFS('New data'!$AM:$AM,'New data'!$E:$E,$A233)</f>
        <v>21.453365475095154</v>
      </c>
      <c r="F233" s="3">
        <f t="shared" si="23"/>
        <v>21.453365475095154</v>
      </c>
      <c r="G233" s="34">
        <f>ABS($B233-$F233)</f>
        <v>20.499365478909851</v>
      </c>
      <c r="H233" s="3">
        <f>AVERAGEIFS('New data'!$Q:$Q,'New data'!$E:$E,$A233)</f>
        <v>0.67976105213165205</v>
      </c>
      <c r="I233" s="14">
        <f>AVERAGEIFS('New data'!$J:$J,'New data'!$E:$E,$A233)</f>
        <v>688.20751953125</v>
      </c>
    </row>
    <row r="234" spans="1:9" hidden="1" x14ac:dyDescent="0.25">
      <c r="A234" t="s">
        <v>404</v>
      </c>
      <c r="B234" s="3">
        <f>AVERAGEIFS('New data'!$N:$N,'New data'!$E:$E,$A234)</f>
        <v>0.58600002527236905</v>
      </c>
      <c r="C234" s="34">
        <f>(AVERAGEIFS('New data'!$J:$J,'New data'!$E:$E,$A234)-AVERAGEIFS('New data'!$L:$L,'New data'!$E:$E,$A234))/AVERAGEIFS('New data'!$L:$L,'New data'!$E:$E,$A234)</f>
        <v>-0.19440050751977025</v>
      </c>
      <c r="D234" s="3">
        <f t="shared" si="22"/>
        <v>0.19440050751977025</v>
      </c>
      <c r="E234" s="3">
        <f>AVERAGEIFS('New data'!$AM:$AM,'New data'!$E:$E,$A234)</f>
        <v>0.26824416295996112</v>
      </c>
      <c r="F234" s="3">
        <f t="shared" si="23"/>
        <v>0.26824416295996112</v>
      </c>
      <c r="G234" s="3">
        <f>ABS($D234-$F234)</f>
        <v>7.3843655440190864E-2</v>
      </c>
    </row>
    <row r="235" spans="1:9" x14ac:dyDescent="0.25">
      <c r="A235" t="s">
        <v>636</v>
      </c>
      <c r="B235" s="3">
        <f>AVERAGEIFS('New data'!$N:$N,'New data'!$E:$E,$A235)</f>
        <v>0.98900002241134599</v>
      </c>
      <c r="C235" s="36">
        <f>(AVERAGEIFS('New data'!$J:$J,'New data'!$E:$E,$A235)-AVERAGEIFS('New data'!$L:$L,'New data'!$E:$E,$A235))/AVERAGEIFS('New data'!$L:$L,'New data'!$E:$E,$A235)</f>
        <v>1.100272716911991</v>
      </c>
      <c r="D235" s="34">
        <f t="shared" si="22"/>
        <v>1.100272716911991</v>
      </c>
      <c r="E235" s="36">
        <f>AVERAGEIFS('New data'!$AM:$AM,'New data'!$E:$E,$A235)</f>
        <v>6.0560591949595697</v>
      </c>
      <c r="F235" s="3">
        <f t="shared" si="23"/>
        <v>6.0560591949595697</v>
      </c>
      <c r="G235" s="34">
        <f>ABS($B235-$F235)</f>
        <v>5.0670591725482232</v>
      </c>
      <c r="H235" s="3">
        <f>AVERAGEIFS('New data'!$Q:$Q,'New data'!$E:$E,$A235)</f>
        <v>0.69800770282745295</v>
      </c>
      <c r="I235" s="14">
        <f>AVERAGEIFS('New data'!$J:$J,'New data'!$E:$E,$A235)</f>
        <v>456.94696044921801</v>
      </c>
    </row>
    <row r="236" spans="1:9" hidden="1" x14ac:dyDescent="0.25">
      <c r="A236" t="s">
        <v>450</v>
      </c>
      <c r="B236" s="3">
        <f>AVERAGEIFS('New data'!$N:$N,'New data'!$E:$E,$A236)</f>
        <v>0.98699998855590798</v>
      </c>
      <c r="C236" s="34" t="e">
        <f>(AVERAGEIFS('New data'!$J:$J,'New data'!$E:$E,$A236)-AVERAGEIFS('New data'!$L:$L,'New data'!$E:$E,$A236))/AVERAGEIFS('New data'!$L:$L,'New data'!$E:$E,$A236)</f>
        <v>#DIV/0!</v>
      </c>
      <c r="D236" s="3" t="e">
        <f t="shared" si="22"/>
        <v>#DIV/0!</v>
      </c>
      <c r="E236" s="3">
        <f>AVERAGEIFS('New data'!$AM:$AM,'New data'!$E:$E,$A236)</f>
        <v>4.5285207924948283</v>
      </c>
      <c r="F236" s="3">
        <f t="shared" si="23"/>
        <v>4.5285207924948283</v>
      </c>
      <c r="G236" s="3" t="e">
        <f>ABS($D236-$F236)</f>
        <v>#DIV/0!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0.25448051594844323</v>
      </c>
      <c r="D237" s="3">
        <f t="shared" si="22"/>
        <v>0.25448051594844323</v>
      </c>
      <c r="E237" s="3">
        <f>AVERAGEIFS('New data'!$AM:$AM,'New data'!$E:$E,$A237)</f>
        <v>2.0805648466738598</v>
      </c>
      <c r="F237" s="3">
        <f t="shared" si="23"/>
        <v>2.0805648466738598</v>
      </c>
      <c r="G237" s="3">
        <f>ABS($D237-$F237)</f>
        <v>1.8260843307254166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36">
        <f>(AVERAGEIFS('New data'!$J:$J,'New data'!$E:$E,$A238)-AVERAGEIFS('New data'!$L:$L,'New data'!$E:$E,$A238))/AVERAGEIFS('New data'!$L:$L,'New data'!$E:$E,$A238)</f>
        <v>-3.7622112522295456E-2</v>
      </c>
      <c r="D238" s="34">
        <f t="shared" si="22"/>
        <v>3.7622112522295456E-2</v>
      </c>
      <c r="E238" s="36">
        <f>AVERAGEIFS('New data'!$AM:$AM,'New data'!$E:$E,$A238)</f>
        <v>0.85045413332843522</v>
      </c>
      <c r="F238" s="3">
        <f t="shared" si="23"/>
        <v>0.85045413332843522</v>
      </c>
      <c r="G238" s="34">
        <f>ABS($B238-$F238)</f>
        <v>0.61745413797759818</v>
      </c>
      <c r="H238" s="3">
        <f>AVERAGEIFS('New data'!$Q:$Q,'New data'!$E:$E,$A238)</f>
        <v>0.5677616308828124</v>
      </c>
      <c r="I238" s="14">
        <f>AVERAGEIFS('New data'!$J:$J,'New data'!$E:$E,$A238)</f>
        <v>22.152406692504801</v>
      </c>
    </row>
    <row r="239" spans="1:9" hidden="1" x14ac:dyDescent="0.25">
      <c r="A239" t="s">
        <v>397</v>
      </c>
      <c r="B239" s="3">
        <f>AVERAGEIFS('New data'!$N:$N,'New data'!$E:$E,$A239)</f>
        <v>0.70499998331069902</v>
      </c>
      <c r="C239" s="34">
        <f>(AVERAGEIFS('New data'!$J:$J,'New data'!$E:$E,$A239)-AVERAGEIFS('New data'!$L:$L,'New data'!$E:$E,$A239))/AVERAGEIFS('New data'!$L:$L,'New data'!$E:$E,$A239)</f>
        <v>-0.17864155591617889</v>
      </c>
      <c r="D239" s="3">
        <f t="shared" si="22"/>
        <v>0.17864155591617889</v>
      </c>
      <c r="E239" s="3">
        <f>AVERAGEIFS('New data'!$AM:$AM,'New data'!$E:$E,$A239)</f>
        <v>0.33330163455064954</v>
      </c>
      <c r="F239" s="3">
        <f t="shared" si="23"/>
        <v>0.33330163455064954</v>
      </c>
      <c r="G239" s="3">
        <f>ABS($D239-$F239)</f>
        <v>0.15466007863447065</v>
      </c>
    </row>
    <row r="240" spans="1:9" x14ac:dyDescent="0.25">
      <c r="A240" t="s">
        <v>614</v>
      </c>
      <c r="B240" s="3">
        <f>AVERAGEIFS('New data'!$N:$N,'New data'!$E:$E,$A240)</f>
        <v>0.31000000238418501</v>
      </c>
      <c r="C240" s="36">
        <f>(AVERAGEIFS('New data'!$J:$J,'New data'!$E:$E,$A240)-AVERAGEIFS('New data'!$L:$L,'New data'!$E:$E,$A240))/AVERAGEIFS('New data'!$L:$L,'New data'!$E:$E,$A240)</f>
        <v>0.38258852173184893</v>
      </c>
      <c r="D240" s="34">
        <f t="shared" si="22"/>
        <v>0.38258852173184893</v>
      </c>
      <c r="E240" s="36">
        <f>AVERAGEIFS('New data'!$AM:$AM,'New data'!$E:$E,$A240)</f>
        <v>3.8295186823395522</v>
      </c>
      <c r="F240" s="3">
        <f t="shared" si="23"/>
        <v>3.8295186823395522</v>
      </c>
      <c r="G240" s="34">
        <f>ABS($B240-$F240)</f>
        <v>3.5195186799553673</v>
      </c>
      <c r="H240" s="3">
        <f>AVERAGEIFS('New data'!$Q:$Q,'New data'!$E:$E,$A240)</f>
        <v>0.84828916329932336</v>
      </c>
      <c r="I240" s="14">
        <f>AVERAGEIFS('New data'!$J:$J,'New data'!$E:$E,$A240)</f>
        <v>74.570182800292898</v>
      </c>
    </row>
    <row r="241" spans="1:9" hidden="1" x14ac:dyDescent="0.25">
      <c r="A241" t="s">
        <v>433</v>
      </c>
      <c r="B241" s="3">
        <f>AVERAGEIFS('New data'!$N:$N,'New data'!$E:$E,$A241)</f>
        <v>0.83600002527236905</v>
      </c>
      <c r="C241" s="34">
        <f>(AVERAGEIFS('New data'!$J:$J,'New data'!$E:$E,$A241)-AVERAGEIFS('New data'!$L:$L,'New data'!$E:$E,$A241))/AVERAGEIFS('New data'!$L:$L,'New data'!$E:$E,$A241)</f>
        <v>7.431114226553992E-2</v>
      </c>
      <c r="D241" s="3">
        <f t="shared" si="22"/>
        <v>7.431114226553992E-2</v>
      </c>
      <c r="E241" s="3">
        <f>AVERAGEIFS('New data'!$AM:$AM,'New data'!$E:$E,$A241)</f>
        <v>1.2076635479270528</v>
      </c>
      <c r="F241" s="3">
        <f t="shared" si="23"/>
        <v>1.2076635479270528</v>
      </c>
      <c r="G241" s="3">
        <f>ABS($D241-$F241)</f>
        <v>1.1333524056615127</v>
      </c>
    </row>
    <row r="242" spans="1:9" x14ac:dyDescent="0.25">
      <c r="A242" t="s">
        <v>596</v>
      </c>
      <c r="B242" s="3">
        <f>AVERAGEIFS('New data'!$N:$N,'New data'!$E:$E,$A242)</f>
        <v>0.64700001478195102</v>
      </c>
      <c r="C242" s="36">
        <f>(AVERAGEIFS('New data'!$J:$J,'New data'!$E:$E,$A242)-AVERAGEIFS('New data'!$L:$L,'New data'!$E:$E,$A242))/AVERAGEIFS('New data'!$L:$L,'New data'!$E:$E,$A242)</f>
        <v>-0.32363848313821253</v>
      </c>
      <c r="D242" s="34">
        <f t="shared" si="22"/>
        <v>0.32363848313821253</v>
      </c>
      <c r="E242" s="36">
        <f>AVERAGEIFS('New data'!$AM:$AM,'New data'!$E:$E,$A242)</f>
        <v>-0.23794117603651688</v>
      </c>
      <c r="F242" s="3">
        <f t="shared" si="23"/>
        <v>0.23794117603651688</v>
      </c>
      <c r="G242" s="34">
        <f>ABS($B242-$F242)</f>
        <v>0.40905883874543414</v>
      </c>
      <c r="H242" s="3">
        <f>AVERAGEIFS('New data'!$Q:$Q,'New data'!$E:$E,$A242)</f>
        <v>0.71324859363192894</v>
      </c>
      <c r="I242" s="14">
        <f>AVERAGEIFS('New data'!$J:$J,'New data'!$E:$E,$A242)</f>
        <v>106.99146270751901</v>
      </c>
    </row>
    <row r="243" spans="1:9" hidden="1" x14ac:dyDescent="0.25">
      <c r="A243" t="s">
        <v>425</v>
      </c>
      <c r="B243" s="3">
        <f>AVERAGEIFS('New data'!$N:$N,'New data'!$E:$E,$A243)</f>
        <v>0.54799997806548995</v>
      </c>
      <c r="C243" s="34">
        <f>(AVERAGEIFS('New data'!$J:$J,'New data'!$E:$E,$A243)-AVERAGEIFS('New data'!$L:$L,'New data'!$E:$E,$A243))/AVERAGEIFS('New data'!$L:$L,'New data'!$E:$E,$A243)</f>
        <v>-0.26583148405357354</v>
      </c>
      <c r="D243" s="3">
        <f t="shared" si="22"/>
        <v>0.26583148405357354</v>
      </c>
      <c r="E243" s="3">
        <f>AVERAGEIFS('New data'!$AM:$AM,'New data'!$E:$E,$A243)</f>
        <v>-4.6157964182940658E-2</v>
      </c>
      <c r="F243" s="3">
        <f t="shared" si="23"/>
        <v>4.6157964182940658E-2</v>
      </c>
      <c r="G243" s="3">
        <f>ABS($D243-$F243)</f>
        <v>0.21967351987063288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36">
        <f>(AVERAGEIFS('New data'!$J:$J,'New data'!$E:$E,$A244)-AVERAGEIFS('New data'!$L:$L,'New data'!$E:$E,$A244))/AVERAGEIFS('New data'!$L:$L,'New data'!$E:$E,$A244)</f>
        <v>0.78613596185947554</v>
      </c>
      <c r="D244" s="34">
        <f t="shared" si="22"/>
        <v>0.78613596185947554</v>
      </c>
      <c r="E244" s="36">
        <f>AVERAGEIFS('New data'!$AM:$AM,'New data'!$E:$E,$A244)</f>
        <v>3.0395571516528066</v>
      </c>
      <c r="F244" s="3">
        <f t="shared" si="23"/>
        <v>3.0395571516528066</v>
      </c>
      <c r="G244" s="34">
        <f>ABS($B244-$F244)</f>
        <v>2.1305571721568048</v>
      </c>
      <c r="H244" s="3">
        <f>AVERAGEIFS('New data'!$Q:$Q,'New data'!$E:$E,$A244)</f>
        <v>0.8608099203427767</v>
      </c>
      <c r="I244" s="14">
        <f>AVERAGEIFS('New data'!$J:$J,'New data'!$E:$E,$A244)</f>
        <v>175.96846008300699</v>
      </c>
    </row>
    <row r="245" spans="1:9" hidden="1" x14ac:dyDescent="0.25">
      <c r="A245" t="s">
        <v>446</v>
      </c>
      <c r="B245" s="3">
        <f>AVERAGEIFS('New data'!$N:$N,'New data'!$E:$E,$A245)</f>
        <v>0.54500001668929998</v>
      </c>
      <c r="C245" s="34">
        <f>(AVERAGEIFS('New data'!$J:$J,'New data'!$E:$E,$A245)-AVERAGEIFS('New data'!$L:$L,'New data'!$E:$E,$A245))/AVERAGEIFS('New data'!$L:$L,'New data'!$E:$E,$A245)</f>
        <v>-4.5571080181104229E-2</v>
      </c>
      <c r="D245" s="3">
        <f t="shared" si="22"/>
        <v>4.5571080181104229E-2</v>
      </c>
      <c r="E245" s="3">
        <f>AVERAGEIFS('New data'!$AM:$AM,'New data'!$E:$E,$A245)</f>
        <v>0.83046842311574443</v>
      </c>
      <c r="F245" s="3">
        <f t="shared" si="23"/>
        <v>0.83046842311574443</v>
      </c>
      <c r="G245" s="3">
        <f>ABS($D245-$F245)</f>
        <v>0.7848973429346402</v>
      </c>
    </row>
    <row r="246" spans="1:9" x14ac:dyDescent="0.25">
      <c r="A246" t="s">
        <v>609</v>
      </c>
      <c r="B246" s="3">
        <f>AVERAGEIFS('New data'!$N:$N,'New data'!$E:$E,$A246)</f>
        <v>0.28200000524520802</v>
      </c>
      <c r="C246" s="36">
        <f>(AVERAGEIFS('New data'!$J:$J,'New data'!$E:$E,$A246)-AVERAGEIFS('New data'!$L:$L,'New data'!$E:$E,$A246))/AVERAGEIFS('New data'!$L:$L,'New data'!$E:$E,$A246)</f>
        <v>7.8418212326597292</v>
      </c>
      <c r="D246" s="34">
        <f t="shared" si="22"/>
        <v>7.8418212326597292</v>
      </c>
      <c r="E246" s="36">
        <f>AVERAGEIFS('New data'!$AM:$AM,'New data'!$E:$E,$A246)</f>
        <v>69.426700244926451</v>
      </c>
      <c r="F246" s="3">
        <f t="shared" si="23"/>
        <v>69.426700244926451</v>
      </c>
      <c r="G246" s="34">
        <f>ABS($B246-$F246)</f>
        <v>69.144700239681242</v>
      </c>
      <c r="H246" s="3">
        <f>AVERAGEIFS('New data'!$Q:$Q,'New data'!$E:$E,$A246)</f>
        <v>0.67484971631695745</v>
      </c>
      <c r="I246" s="14">
        <f>AVERAGEIFS('New data'!$J:$J,'New data'!$E:$E,$A246)</f>
        <v>268.85198974609301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36">
        <f>(AVERAGEIFS('New data'!$J:$J,'New data'!$E:$E,$A247)-AVERAGEIFS('New data'!$L:$L,'New data'!$E:$E,$A247))/AVERAGEIFS('New data'!$L:$L,'New data'!$E:$E,$A247)</f>
        <v>1.1467790749325946</v>
      </c>
      <c r="D247" s="34">
        <f t="shared" si="22"/>
        <v>1.1467790749325946</v>
      </c>
      <c r="E247" s="36">
        <f>AVERAGEIFS('New data'!$AM:$AM,'New data'!$E:$E,$A247)</f>
        <v>13.339865875244197</v>
      </c>
      <c r="F247" s="3">
        <f t="shared" si="23"/>
        <v>13.339865875244197</v>
      </c>
      <c r="G247" s="34">
        <f>ABS($B247-$F247)</f>
        <v>12.344865870475825</v>
      </c>
      <c r="H247" s="3">
        <f>AVERAGEIFS('New data'!$Q:$Q,'New data'!$E:$E,$A247)</f>
        <v>0.57664539837604045</v>
      </c>
      <c r="I247" s="14">
        <f>AVERAGEIFS('New data'!$J:$J,'New data'!$E:$E,$A247)</f>
        <v>231.00321960449199</v>
      </c>
    </row>
    <row r="248" spans="1:9" hidden="1" x14ac:dyDescent="0.25">
      <c r="A248" t="s">
        <v>449</v>
      </c>
      <c r="B248" s="3">
        <f>AVERAGEIFS('New data'!$N:$N,'New data'!$E:$E,$A248)</f>
        <v>0.98799997568130404</v>
      </c>
      <c r="C248" s="34">
        <f>(AVERAGEIFS('New data'!$J:$J,'New data'!$E:$E,$A248)-AVERAGEIFS('New data'!$L:$L,'New data'!$E:$E,$A248))/AVERAGEIFS('New data'!$L:$L,'New data'!$E:$E,$A248)</f>
        <v>-5.7380150463942924E-2</v>
      </c>
      <c r="D248" s="3">
        <f t="shared" si="22"/>
        <v>5.7380150463942924E-2</v>
      </c>
      <c r="E248" s="3">
        <f>AVERAGEIFS('New data'!$AM:$AM,'New data'!$E:$E,$A248)</f>
        <v>0.74143094116867214</v>
      </c>
      <c r="F248" s="3">
        <f t="shared" si="23"/>
        <v>0.74143094116867214</v>
      </c>
      <c r="G248" s="3">
        <f>ABS($D248-$F248)</f>
        <v>0.68405079070472918</v>
      </c>
    </row>
    <row r="249" spans="1:9" hidden="1" x14ac:dyDescent="0.25">
      <c r="A249" t="s">
        <v>549</v>
      </c>
      <c r="B249" s="3">
        <f>AVERAGEIFS('New data'!$N:$N,'New data'!$E:$E,$A249)</f>
        <v>0.31000000238418501</v>
      </c>
      <c r="C249" s="34">
        <f>(AVERAGEIFS('New data'!$J:$J,'New data'!$E:$E,$A249)-AVERAGEIFS('New data'!$L:$L,'New data'!$E:$E,$A249))/AVERAGEIFS('New data'!$L:$L,'New data'!$E:$E,$A249)</f>
        <v>3.4526690343791913</v>
      </c>
      <c r="D249" s="3">
        <f t="shared" si="22"/>
        <v>3.4526690343791913</v>
      </c>
      <c r="E249" s="3">
        <f>AVERAGEIFS('New data'!$AM:$AM,'New data'!$E:$E,$A249)</f>
        <v>20.416092673108125</v>
      </c>
      <c r="F249" s="3">
        <f t="shared" si="23"/>
        <v>20.416092673108125</v>
      </c>
      <c r="G249" s="3">
        <f>ABS($D249-$F249)</f>
        <v>16.963423638728933</v>
      </c>
    </row>
    <row r="250" spans="1:9" x14ac:dyDescent="0.25">
      <c r="A250" t="s">
        <v>627</v>
      </c>
      <c r="B250" s="3">
        <f>AVERAGEIFS('New data'!$N:$N,'New data'!$E:$E,$A250)</f>
        <v>0.66600000858306796</v>
      </c>
      <c r="C250" s="36">
        <f>(AVERAGEIFS('New data'!$J:$J,'New data'!$E:$E,$A250)-AVERAGEIFS('New data'!$L:$L,'New data'!$E:$E,$A250))/AVERAGEIFS('New data'!$L:$L,'New data'!$E:$E,$A250)</f>
        <v>0.76922334731065434</v>
      </c>
      <c r="D250" s="34">
        <f t="shared" si="22"/>
        <v>0.76922334731065434</v>
      </c>
      <c r="E250" s="36">
        <f>AVERAGEIFS('New data'!$AM:$AM,'New data'!$E:$E,$A250)</f>
        <v>4.4090251430835705</v>
      </c>
      <c r="F250" s="3">
        <f t="shared" si="23"/>
        <v>4.4090251430835705</v>
      </c>
      <c r="G250" s="34">
        <f>ABS($B250-$F250)</f>
        <v>3.7430251345005026</v>
      </c>
      <c r="H250" s="3">
        <f>AVERAGEIFS('New data'!$Q:$Q,'New data'!$E:$E,$A250)</f>
        <v>0.79843240968049078</v>
      </c>
      <c r="I250" s="14">
        <f>AVERAGEIFS('New data'!$J:$J,'New data'!$E:$E,$A250)</f>
        <v>121.15211486816401</v>
      </c>
    </row>
    <row r="251" spans="1:9" x14ac:dyDescent="0.25">
      <c r="A251" t="s">
        <v>640</v>
      </c>
      <c r="B251" s="3">
        <f>AVERAGEIFS('New data'!$N:$N,'New data'!$E:$E,$A251)</f>
        <v>0.98600000143051103</v>
      </c>
      <c r="C251" s="36">
        <f>(AVERAGEIFS('New data'!$J:$J,'New data'!$E:$E,$A251)-AVERAGEIFS('New data'!$L:$L,'New data'!$E:$E,$A251))/AVERAGEIFS('New data'!$L:$L,'New data'!$E:$E,$A251)</f>
        <v>1.3368250331968603</v>
      </c>
      <c r="D251" s="34">
        <f t="shared" si="22"/>
        <v>1.3368250331968603</v>
      </c>
      <c r="E251" s="36">
        <f>AVERAGEIFS('New data'!$AM:$AM,'New data'!$E:$E,$A251)</f>
        <v>11.129822369933363</v>
      </c>
      <c r="F251" s="3">
        <f t="shared" si="23"/>
        <v>11.129822369933363</v>
      </c>
      <c r="G251" s="34">
        <f>ABS($B251-$F251)</f>
        <v>10.143822368502851</v>
      </c>
      <c r="H251" s="3">
        <f>AVERAGEIFS('New data'!$Q:$Q,'New data'!$E:$E,$A251)</f>
        <v>0.6700722893488984</v>
      </c>
      <c r="I251" s="14">
        <f>AVERAGEIFS('New data'!$J:$J,'New data'!$E:$E,$A251)</f>
        <v>235.31092834472599</v>
      </c>
    </row>
    <row r="252" spans="1:9" x14ac:dyDescent="0.25">
      <c r="A252" t="s">
        <v>599</v>
      </c>
      <c r="B252" s="3">
        <f>AVERAGEIFS('New data'!$N:$N,'New data'!$E:$E,$A252)</f>
        <v>0.41200000047683699</v>
      </c>
      <c r="C252" s="36">
        <f>(AVERAGEIFS('New data'!$J:$J,'New data'!$E:$E,$A252)-AVERAGEIFS('New data'!$L:$L,'New data'!$E:$E,$A252))/AVERAGEIFS('New data'!$L:$L,'New data'!$E:$E,$A252)</f>
        <v>5.9421139934335301</v>
      </c>
      <c r="D252" s="34">
        <f t="shared" si="22"/>
        <v>5.9421139934335301</v>
      </c>
      <c r="E252" s="36">
        <f>AVERAGEIFS('New data'!$AM:$AM,'New data'!$E:$E,$A252)</f>
        <v>159.73589784306196</v>
      </c>
      <c r="F252" s="3">
        <f t="shared" si="23"/>
        <v>159.73589784306196</v>
      </c>
      <c r="G252" s="34">
        <f>ABS($B252-$F252)</f>
        <v>159.32389784258513</v>
      </c>
      <c r="H252" s="3">
        <f>AVERAGEIFS('New data'!$Q:$Q,'New data'!$E:$E,$A252)</f>
        <v>0.60161702240467796</v>
      </c>
      <c r="I252" s="14">
        <f>AVERAGEIFS('New data'!$J:$J,'New data'!$E:$E,$A252)</f>
        <v>274.263580322265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8.8529429962366762E-2</v>
      </c>
      <c r="D253" s="3">
        <f t="shared" ref="D253:D257" si="25">ABS($C253)</f>
        <v>8.8529429962366762E-2</v>
      </c>
      <c r="E253" s="3">
        <f>AVERAGEIFS('New data'!$AM:$AM,'New data'!$E:$E,$A253)</f>
        <v>1.4609245246982678</v>
      </c>
      <c r="F253" s="3">
        <f t="shared" ref="F253:F257" si="26">ABS($E253)</f>
        <v>1.4609245246982678</v>
      </c>
      <c r="G253" s="3">
        <f t="shared" ref="G253:G257" si="27">ABS($D253-$F253)</f>
        <v>1.3723950947359012</v>
      </c>
    </row>
    <row r="254" spans="1:9" hidden="1" x14ac:dyDescent="0.25">
      <c r="A254" t="s">
        <v>421</v>
      </c>
      <c r="B254" s="3">
        <f>AVERAGEIFS('New data'!$N:$N,'New data'!$E:$E,$A254)</f>
        <v>0.29199999570846502</v>
      </c>
      <c r="C254" s="34">
        <f>(AVERAGEIFS('New data'!$J:$J,'New data'!$E:$E,$A254)-AVERAGEIFS('New data'!$L:$L,'New data'!$E:$E,$A254))/AVERAGEIFS('New data'!$L:$L,'New data'!$E:$E,$A254)</f>
        <v>3.1213748932160416E-3</v>
      </c>
      <c r="D254" s="3">
        <f t="shared" si="25"/>
        <v>3.1213748932160416E-3</v>
      </c>
      <c r="E254" s="3">
        <f>AVERAGEIFS('New data'!$AM:$AM,'New data'!$E:$E,$A254)</f>
        <v>1.0182170511316331</v>
      </c>
      <c r="F254" s="3">
        <f t="shared" si="26"/>
        <v>1.0182170511316331</v>
      </c>
      <c r="G254" s="3">
        <f t="shared" si="27"/>
        <v>1.0150956762384171</v>
      </c>
    </row>
    <row r="255" spans="1:9" hidden="1" x14ac:dyDescent="0.25">
      <c r="A255" t="s">
        <v>451</v>
      </c>
      <c r="B255" s="3">
        <f>AVERAGEIFS('New data'!$N:$N,'New data'!$E:$E,$A255)</f>
        <v>0.90899997949600198</v>
      </c>
      <c r="C255" s="34" t="e">
        <f>(AVERAGEIFS('New data'!$J:$J,'New data'!$E:$E,$A255)-AVERAGEIFS('New data'!$L:$L,'New data'!$E:$E,$A255))/AVERAGEIFS('New data'!$L:$L,'New data'!$E:$E,$A255)</f>
        <v>#DIV/0!</v>
      </c>
      <c r="D255" s="3" t="e">
        <f t="shared" si="25"/>
        <v>#DIV/0!</v>
      </c>
      <c r="E255" s="3">
        <f>AVERAGEIFS('New data'!$AM:$AM,'New data'!$E:$E,$A255)</f>
        <v>8.7788168417879096</v>
      </c>
      <c r="F255" s="3">
        <f t="shared" si="26"/>
        <v>8.7788168417879096</v>
      </c>
      <c r="G255" s="3" t="e">
        <f t="shared" si="27"/>
        <v>#DIV/0!</v>
      </c>
    </row>
    <row r="256" spans="1:9" hidden="1" x14ac:dyDescent="0.25">
      <c r="A256" t="s">
        <v>553</v>
      </c>
      <c r="B256" s="3">
        <f>AVERAGEIFS('New data'!$N:$N,'New data'!$E:$E,$A256)</f>
        <v>0.58899998664855902</v>
      </c>
      <c r="C256" s="34">
        <f>(AVERAGEIFS('New data'!$J:$J,'New data'!$E:$E,$A256)-AVERAGEIFS('New data'!$L:$L,'New data'!$E:$E,$A256))/AVERAGEIFS('New data'!$L:$L,'New data'!$E:$E,$A256)</f>
        <v>4.192184337032538</v>
      </c>
      <c r="D256" s="3">
        <f t="shared" si="25"/>
        <v>4.192184337032538</v>
      </c>
      <c r="E256" s="3">
        <f>AVERAGEIFS('New data'!$AM:$AM,'New data'!$E:$E,$A256)</f>
        <v>14.975073542808211</v>
      </c>
      <c r="F256" s="3">
        <f t="shared" si="26"/>
        <v>14.975073542808211</v>
      </c>
      <c r="G256" s="3">
        <f t="shared" si="27"/>
        <v>10.782889205775673</v>
      </c>
    </row>
    <row r="257" spans="1:8" hidden="1" x14ac:dyDescent="0.25">
      <c r="A257" t="s">
        <v>574</v>
      </c>
      <c r="B257" s="3">
        <f>AVERAGEIFS('New data'!$N:$N,'New data'!$E:$E,$A257)</f>
        <v>0.51300001144409102</v>
      </c>
      <c r="C257" s="34">
        <f>(AVERAGEIFS('New data'!$J:$J,'New data'!$E:$E,$A257)-AVERAGEIFS('New data'!$L:$L,'New data'!$E:$E,$A257))/AVERAGEIFS('New data'!$L:$L,'New data'!$E:$E,$A257)</f>
        <v>4.4867381553671155</v>
      </c>
      <c r="D257" s="3">
        <f t="shared" si="25"/>
        <v>4.4867381553671155</v>
      </c>
      <c r="E257" s="3">
        <f>AVERAGEIFS('New data'!$AM:$AM,'New data'!$E:$E,$A257)</f>
        <v>15.674755334114183</v>
      </c>
      <c r="F257" s="3">
        <f t="shared" si="26"/>
        <v>15.674755334114183</v>
      </c>
      <c r="G257" s="3">
        <f t="shared" si="27"/>
        <v>11.188017178747067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opLeftCell="C1" zoomScaleNormal="100" workbookViewId="0">
      <selection activeCell="V27" sqref="V27"/>
    </sheetView>
  </sheetViews>
  <sheetFormatPr defaultRowHeight="15" x14ac:dyDescent="0.25"/>
  <cols>
    <col min="7" max="7" width="9.140625" style="3"/>
  </cols>
  <sheetData>
    <row r="1" spans="1:9" s="4" customFormat="1" ht="61.5" customHeight="1" x14ac:dyDescent="0.25">
      <c r="A1" s="4" t="s">
        <v>678</v>
      </c>
      <c r="B1" s="4" t="s">
        <v>679</v>
      </c>
      <c r="C1" s="4" t="s">
        <v>680</v>
      </c>
      <c r="D1" s="4" t="s">
        <v>683</v>
      </c>
      <c r="E1" s="4" t="s">
        <v>681</v>
      </c>
      <c r="F1" s="4" t="s">
        <v>682</v>
      </c>
      <c r="G1" s="6" t="s">
        <v>685</v>
      </c>
      <c r="H1" s="4" t="s">
        <v>684</v>
      </c>
      <c r="I1" s="4" t="s">
        <v>692</v>
      </c>
    </row>
    <row r="2" spans="1:9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25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25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25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41" t="s">
        <v>223</v>
      </c>
      <c r="C1" s="41"/>
      <c r="D1" s="41" t="s">
        <v>224</v>
      </c>
      <c r="E1" s="41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tabSelected="1" workbookViewId="0">
      <selection activeCell="U21" sqref="U21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new'!$AI:$AI)</f>
        <v>1.2514970865425079E-2</v>
      </c>
      <c r="E2" s="3">
        <f>AVERAGEIF('Summary new'!$E:$E,'Accuracy chart'!$B2,'Summary new'!$AJ:$AJ)</f>
        <v>0.39973225917668076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new'!$AI:$AI)</f>
        <v>7.7829212757358377E-3</v>
      </c>
      <c r="E3" s="3">
        <f>AVERAGEIF('Summary new'!$E:$E,'Accuracy chart'!$B3,'Summary new'!$AJ:$AJ)</f>
        <v>0.32201800864199309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new'!$AI:$AI)</f>
        <v>1.0971577617674928E-2</v>
      </c>
      <c r="E4" s="3">
        <f>AVERAGEIF('Summary new'!$E:$E,'Accuracy chart'!$B4,'Summary new'!$AJ:$AJ)</f>
        <v>0.29687883983368352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new'!$AI:$AI)</f>
        <v>1.2883122809861782E-2</v>
      </c>
      <c r="E5" s="3">
        <f>AVERAGEIF('Summary new'!$E:$E,'Accuracy chart'!$B5,'Summary new'!$AJ:$AJ)</f>
        <v>0.50290882396819026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new'!$AI:$AI)</f>
        <v>7.0226157955059793E-2</v>
      </c>
      <c r="E6" s="3">
        <f>AVERAGEIF('Summary new'!$E:$E,'Accuracy chart'!$B6,'Summary new'!$AJ:$AJ)</f>
        <v>0.2252922357595272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new'!$AI:$AI)</f>
        <v>0.10670690711958852</v>
      </c>
      <c r="E7" s="3">
        <f>AVERAGEIF('Summary new'!$E:$E,'Accuracy chart'!$B7,'Summary new'!$AJ:$AJ)</f>
        <v>0.19239512156302896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new'!$AI:$AI)</f>
        <v>0.15852786045830475</v>
      </c>
      <c r="E8" s="3">
        <f>AVERAGEIF('Summary new'!$E:$E,'Accuracy chart'!$B8,'Summary new'!$AJ:$AJ)</f>
        <v>0.34546442969716967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new'!$AI:$AI)</f>
        <v>0.17643857046001787</v>
      </c>
      <c r="E9" s="3">
        <f>AVERAGEIF('Summary new'!$E:$E,'Accuracy chart'!$B9,'Summary new'!$AJ:$AJ)</f>
        <v>0.3027785076546784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1" workbookViewId="0">
      <selection activeCell="O29" sqref="O29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42" t="s">
        <v>334</v>
      </c>
      <c r="H1" s="42"/>
      <c r="I1" s="42"/>
      <c r="J1" s="42"/>
      <c r="K1" s="42"/>
      <c r="L1" s="42" t="s">
        <v>335</v>
      </c>
      <c r="M1" s="42"/>
      <c r="N1" s="42"/>
      <c r="O1" s="42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new'!$P:$P)</f>
        <v>0.63723804429173425</v>
      </c>
      <c r="E3" s="3">
        <f>AVERAGEIF('Summary new'!$E:$E,_xlfn.CONCAT($B3,"_Standard"),'Summary new'!$P:$P)</f>
        <v>0.61108811572194055</v>
      </c>
      <c r="F3" s="3">
        <f>AVERAGEIF('Summary new'!$E:$E,_xlfn.CONCAT($B3,"_Facing"),'Summary new'!$P:$P)</f>
        <v>0.57093516923487153</v>
      </c>
      <c r="G3" s="3">
        <f>AVERAGEIF('Summary new'!$E:$E,_xlfn.CONCAT($B3,"_Full"),'Summary new'!$P:$P)</f>
        <v>0.39658164884895053</v>
      </c>
      <c r="H3" s="3">
        <f>AVERAGEIF('Summary new'!$E:$E,_xlfn.CONCAT($B3,"_Full"),'Summary new'!$Q:$Q)</f>
        <v>0.47567225860896395</v>
      </c>
      <c r="I3" s="3">
        <f>AVERAGEIF('Summary new'!$E:$E,_xlfn.CONCAT($B3,"_Full"),'Summary new'!$R:$R)</f>
        <v>0.54557084478437867</v>
      </c>
      <c r="J3" s="3">
        <f>AVERAGEIF('Summary new'!$E:$E,_xlfn.CONCAT($B3,"_Full"),'Summary new'!$S:$S)</f>
        <v>0.62175115011632398</v>
      </c>
      <c r="K3" s="3">
        <f>AVERAGEIF('Summary new'!$E:$E,_xlfn.CONCAT($B3,"_Full"),'Summary new'!$T:$T)</f>
        <v>0.6555302198976275</v>
      </c>
      <c r="L3" s="3">
        <f>AVERAGEIF('Summary new'!$E:$E,_xlfn.CONCAT($B3,"_Standard"),'Summary new'!$Q:$Q)</f>
        <v>0.59133331901376618</v>
      </c>
      <c r="M3" s="3">
        <f>AVERAGEIF('Summary new'!$E:$E,_xlfn.CONCAT($B3,"_Standard"),'Summary new'!$R:$R)</f>
        <v>0.58568194508552507</v>
      </c>
      <c r="N3" s="3">
        <f>AVERAGEIF('Summary new'!$E:$E,_xlfn.CONCAT($B3,"_Standard"),'Summary new'!$S:$S)</f>
        <v>0.62433155626058523</v>
      </c>
      <c r="O3" s="3">
        <f>AVERAGEIF('Summary new'!$E:$E,_xlfn.CONCAT($B3,"_Standard"),'Summary new'!$T:$T)</f>
        <v>0.63924853876233045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new'!$P:$P)</f>
        <v>0.66088527813553744</v>
      </c>
      <c r="E4" s="3">
        <f>AVERAGEIF('Summary new'!$E:$E,_xlfn.CONCAT($B4,"_Standard"),'Summary new'!$P:$P)</f>
        <v>0.66790089383721318</v>
      </c>
      <c r="F4" s="3">
        <f>AVERAGEIF('Summary new'!$E:$E,_xlfn.CONCAT($B4,"_Facing"),'Summary new'!$P:$P)</f>
        <v>0.63245077803730909</v>
      </c>
      <c r="G4" s="3">
        <f>AVERAGEIF('Summary new'!$E:$E,_xlfn.CONCAT($B4,"_Full"),'Summary new'!$P:$P)</f>
        <v>0.50954622775316205</v>
      </c>
      <c r="H4" s="3">
        <f>AVERAGEIF('Summary new'!$E:$E,_xlfn.CONCAT($B4,"_Full"),'Summary new'!$Q:$Q)</f>
        <v>0.56267887969817598</v>
      </c>
      <c r="I4" s="3">
        <f>AVERAGEIF('Summary new'!$E:$E,_xlfn.CONCAT($B4,"_Full"),'Summary new'!$R:$R)</f>
        <v>0.61953156813979116</v>
      </c>
      <c r="J4" s="3">
        <f>AVERAGEIF('Summary new'!$E:$E,_xlfn.CONCAT($B4,"_Full"),'Summary new'!$S:$S)</f>
        <v>0.64689882472157434</v>
      </c>
      <c r="K4" s="3">
        <f>AVERAGEIF('Summary new'!$E:$E,_xlfn.CONCAT($B4,"_Full"),'Summary new'!$T:$T)</f>
        <v>0.66166563704609804</v>
      </c>
      <c r="L4" s="3">
        <f>AVERAGEIF('Summary new'!$E:$E,_xlfn.CONCAT($B4,"_Standard"),'Summary new'!$Q:$Q)</f>
        <v>0.63355267726088538</v>
      </c>
      <c r="M4" s="3">
        <f>AVERAGEIF('Summary new'!$E:$E,_xlfn.CONCAT($B4,"_Standard"),'Summary new'!$R:$R)</f>
        <v>0.60195527970790819</v>
      </c>
      <c r="N4" s="3">
        <f>AVERAGEIF('Summary new'!$E:$E,_xlfn.CONCAT($B4,"_Standard"),'Summary new'!$S:$S)</f>
        <v>0.63600518554449026</v>
      </c>
      <c r="O4" s="3">
        <f>AVERAGEIF('Summary new'!$E:$E,_xlfn.CONCAT($B4,"_Standard"),'Summary new'!$T:$T)</f>
        <v>0.6510468795895572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new'!$P:$P)</f>
        <v>0.67600052803754762</v>
      </c>
      <c r="E5" s="3">
        <f>AVERAGEIF('Summary new'!$E:$E,_xlfn.CONCAT($B5,"_Standard"),'Summary new'!$P:$P)</f>
        <v>0.64338634535670236</v>
      </c>
      <c r="F5" s="3">
        <f>AVERAGEIF('Summary new'!$E:$E,_xlfn.CONCAT($B5,"_Facing"),'Summary new'!$P:$P)</f>
        <v>0.64210200682282415</v>
      </c>
      <c r="G5" s="3">
        <f>AVERAGEIF('Summary new'!$E:$E,_xlfn.CONCAT($B5,"_Full"),'Summary new'!$P:$P)</f>
        <v>0.59231452643871252</v>
      </c>
      <c r="H5" s="3">
        <f>AVERAGEIF('Summary new'!$E:$E,_xlfn.CONCAT($B5,"_Full"),'Summary new'!$Q:$Q)</f>
        <v>0.66396486796953391</v>
      </c>
      <c r="I5" s="3">
        <f>AVERAGEIF('Summary new'!$E:$E,_xlfn.CONCAT($B5,"_Full"),'Summary new'!$R:$R)</f>
        <v>0.73023305460810606</v>
      </c>
      <c r="J5" s="3">
        <f>AVERAGEIF('Summary new'!$E:$E,_xlfn.CONCAT($B5,"_Full"),'Summary new'!$S:$S)</f>
        <v>0.75430097058415368</v>
      </c>
      <c r="K5" s="3">
        <f>AVERAGEIF('Summary new'!$E:$E,_xlfn.CONCAT($B5,"_Full"),'Summary new'!$T:$T)</f>
        <v>0.75664808228611879</v>
      </c>
      <c r="L5" s="3">
        <f>AVERAGEIF('Summary new'!$E:$E,_xlfn.CONCAT($B5,"_Standard"),'Summary new'!$Q:$Q)</f>
        <v>0.60894596654827282</v>
      </c>
      <c r="M5" s="3">
        <f>AVERAGEIF('Summary new'!$E:$E,_xlfn.CONCAT($B5,"_Standard"),'Summary new'!$R:$R)</f>
        <v>0.58482558280229524</v>
      </c>
      <c r="N5" s="3">
        <f>AVERAGEIF('Summary new'!$E:$E,_xlfn.CONCAT($B5,"_Standard"),'Summary new'!$S:$S)</f>
        <v>0.62261818721890405</v>
      </c>
      <c r="O5" s="3">
        <f>AVERAGEIF('Summary new'!$E:$E,_xlfn.CONCAT($B5,"_Standard"),'Summary new'!$T:$T)</f>
        <v>0.63867442682385389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new'!$P:$P)</f>
        <v>0.74008343368768659</v>
      </c>
      <c r="E6" s="3">
        <f>AVERAGEIF('Summary new'!$E:$E,_xlfn.CONCAT($B6,"_Standard"),'Summary new'!$P:$P)</f>
        <v>0.68810111656784989</v>
      </c>
      <c r="F6" s="3">
        <f>AVERAGEIF('Summary new'!$E:$E,_xlfn.CONCAT($B6,"_Facing"),'Summary new'!$P:$P)</f>
        <v>0.66860276460647539</v>
      </c>
      <c r="G6" s="3">
        <f>AVERAGEIF('Summary new'!$E:$E,_xlfn.CONCAT($B6,"_Full"),'Summary new'!$P:$P)</f>
        <v>0.70126806199550584</v>
      </c>
      <c r="H6" s="3">
        <f>AVERAGEIF('Summary new'!$E:$E,_xlfn.CONCAT($B6,"_Full"),'Summary new'!$Q:$Q)</f>
        <v>0.67873744256910273</v>
      </c>
      <c r="I6" s="3">
        <f>AVERAGEIF('Summary new'!$E:$E,_xlfn.CONCAT($B6,"_Full"),'Summary new'!$R:$R)</f>
        <v>0.71248123049735979</v>
      </c>
      <c r="J6" s="3">
        <f>AVERAGEIF('Summary new'!$E:$E,_xlfn.CONCAT($B6,"_Full"),'Summary new'!$S:$S)</f>
        <v>0.71029184013605073</v>
      </c>
      <c r="K6" s="3">
        <f>AVERAGEIF('Summary new'!$E:$E,_xlfn.CONCAT($B6,"_Full"),'Summary new'!$T:$T)</f>
        <v>0.71731859445571844</v>
      </c>
      <c r="L6" s="3">
        <f>AVERAGEIF('Summary new'!$E:$E,_xlfn.CONCAT($B6,"_Standard"),'Summary new'!$Q:$Q)</f>
        <v>0.65475636688215311</v>
      </c>
      <c r="M6" s="3">
        <f>AVERAGEIF('Summary new'!$E:$E,_xlfn.CONCAT($B6,"_Standard"),'Summary new'!$R:$R)</f>
        <v>0.63115181773900941</v>
      </c>
      <c r="N6" s="3">
        <f>AVERAGEIF('Summary new'!$E:$E,_xlfn.CONCAT($B6,"_Standard"),'Summary new'!$S:$S)</f>
        <v>0.65477465838193849</v>
      </c>
      <c r="O6" s="3">
        <f>AVERAGEIF('Summary new'!$E:$E,_xlfn.CONCAT($B6,"_Standard"),'Summary new'!$T:$T)</f>
        <v>0.66886866837739889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new'!$P:$P)</f>
        <v>0.68998939171433404</v>
      </c>
      <c r="E7" s="3">
        <f>AVERAGEIF('Summary new'!$E:$E,_xlfn.CONCAT($B7,"_Standard"),'Summary new'!$P:$P)</f>
        <v>0.6703741960227485</v>
      </c>
      <c r="F7" s="3">
        <f>AVERAGEIF('Summary new'!$E:$E,_xlfn.CONCAT($B7,"_Facing"),'Summary new'!$P:$P)</f>
        <v>0.62325577065348592</v>
      </c>
      <c r="G7" s="3">
        <f>AVERAGEIF('Summary new'!$E:$E,_xlfn.CONCAT($B7,"_Full"),'Summary new'!$P:$P)</f>
        <v>0.56549839675426439</v>
      </c>
      <c r="H7" s="3">
        <f>AVERAGEIF('Summary new'!$E:$E,_xlfn.CONCAT($B7,"_Full"),'Summary new'!$Q:$Q)</f>
        <v>0.57755376573999906</v>
      </c>
      <c r="I7" s="3">
        <f>AVERAGEIF('Summary new'!$E:$E,_xlfn.CONCAT($B7,"_Full"),'Summary new'!$R:$R)</f>
        <v>0.61852938681840841</v>
      </c>
      <c r="J7" s="3">
        <f>AVERAGEIF('Summary new'!$E:$E,_xlfn.CONCAT($B7,"_Full"),'Summary new'!$S:$S)</f>
        <v>0.65266318991780226</v>
      </c>
      <c r="K7" s="3">
        <f>AVERAGEIF('Summary new'!$E:$E,_xlfn.CONCAT($B7,"_Full"),'Summary new'!$T:$T)</f>
        <v>0.66833497956395127</v>
      </c>
      <c r="L7" s="3">
        <f>AVERAGEIF('Summary new'!$E:$E,_xlfn.CONCAT($B7,"_Standard"),'Summary new'!$Q:$Q)</f>
        <v>0.63411167664641122</v>
      </c>
      <c r="M7" s="3">
        <f>AVERAGEIF('Summary new'!$E:$E,_xlfn.CONCAT($B7,"_Standard"),'Summary new'!$R:$R)</f>
        <v>0.60600267723202683</v>
      </c>
      <c r="N7" s="3">
        <f>AVERAGEIF('Summary new'!$E:$E,_xlfn.CONCAT($B7,"_Standard"),'Summary new'!$S:$S)</f>
        <v>0.641919165849685</v>
      </c>
      <c r="O7" s="3">
        <f>AVERAGEIF('Summary new'!$E:$E,_xlfn.CONCAT($B7,"_Standard"),'Summary new'!$T:$T)</f>
        <v>0.65904337912797872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new'!$P:$P)</f>
        <v>0.70632524043321543</v>
      </c>
      <c r="E8" s="3">
        <f>AVERAGEIF('Summary new'!$E:$E,_xlfn.CONCAT($B8,"_Standard"),'Summary new'!$P:$P)</f>
        <v>0.69110451638698533</v>
      </c>
      <c r="F8" s="3">
        <f>AVERAGEIF('Summary new'!$E:$E,_xlfn.CONCAT($B8,"_Facing"),'Summary new'!$P:$P)</f>
        <v>0.6379650123417373</v>
      </c>
      <c r="G8" s="3">
        <f>AVERAGEIF('Summary new'!$E:$E,_xlfn.CONCAT($B8,"_Full"),'Summary new'!$P:$P)</f>
        <v>0.50891557894647088</v>
      </c>
      <c r="H8" s="3">
        <f>AVERAGEIF('Summary new'!$E:$E,_xlfn.CONCAT($B8,"_Full"),'Summary new'!$Q:$Q)</f>
        <v>0.57133694452997086</v>
      </c>
      <c r="I8" s="3">
        <f>AVERAGEIF('Summary new'!$E:$E,_xlfn.CONCAT($B8,"_Full"),'Summary new'!$R:$R)</f>
        <v>0.61037127673625913</v>
      </c>
      <c r="J8" s="3">
        <f>AVERAGEIF('Summary new'!$E:$E,_xlfn.CONCAT($B8,"_Full"),'Summary new'!$S:$S)</f>
        <v>0.6573155671358103</v>
      </c>
      <c r="K8" s="3">
        <f>AVERAGEIF('Summary new'!$E:$E,_xlfn.CONCAT($B8,"_Full"),'Summary new'!$T:$T)</f>
        <v>0.68519821017980542</v>
      </c>
      <c r="L8" s="3">
        <f>AVERAGEIF('Summary new'!$E:$E,_xlfn.CONCAT($B8,"_Standard"),'Summary new'!$Q:$Q)</f>
        <v>0.6504506794255106</v>
      </c>
      <c r="M8" s="3">
        <f>AVERAGEIF('Summary new'!$E:$E,_xlfn.CONCAT($B8,"_Standard"),'Summary new'!$R:$R)</f>
        <v>0.62358005717396692</v>
      </c>
      <c r="N8" s="3">
        <f>AVERAGEIF('Summary new'!$E:$E,_xlfn.CONCAT($B8,"_Standard"),'Summary new'!$S:$S)</f>
        <v>0.65881162509322133</v>
      </c>
      <c r="O8" s="3">
        <f>AVERAGEIF('Summary new'!$E:$E,_xlfn.CONCAT($B8,"_Standard"),'Summary new'!$T:$T)</f>
        <v>0.67906568571925108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new'!$P:$P)</f>
        <v>0.71964380145072882</v>
      </c>
      <c r="E9" s="3">
        <f>AVERAGEIF('Summary new'!$E:$E,_xlfn.CONCAT($B9,"_Standard"),'Summary new'!$P:$P)</f>
        <v>0.70132464915513937</v>
      </c>
      <c r="F9" s="3">
        <f>AVERAGEIF('Summary new'!$E:$E,_xlfn.CONCAT($B9,"_Facing"),'Summary new'!$P:$P)</f>
        <v>0.69415027648210481</v>
      </c>
      <c r="G9" s="3">
        <f>AVERAGEIF('Summary new'!$E:$E,_xlfn.CONCAT($B9,"_Full"),'Summary new'!$P:$P)</f>
        <v>0.71783154457807496</v>
      </c>
      <c r="H9" s="3">
        <f>AVERAGEIF('Summary new'!$E:$E,_xlfn.CONCAT($B9,"_Full"),'Summary new'!$Q:$Q)</f>
        <v>0.730000885932236</v>
      </c>
      <c r="I9" s="3">
        <f>AVERAGEIF('Summary new'!$E:$E,_xlfn.CONCAT($B9,"_Full"),'Summary new'!$R:$R)</f>
        <v>0.77366152405738786</v>
      </c>
      <c r="J9" s="3">
        <f>AVERAGEIF('Summary new'!$E:$E,_xlfn.CONCAT($B9,"_Full"),'Summary new'!$S:$S)</f>
        <v>0.78564494848251298</v>
      </c>
      <c r="K9" s="3">
        <f>AVERAGEIF('Summary new'!$E:$E,_xlfn.CONCAT($B9,"_Full"),'Summary new'!$T:$T)</f>
        <v>0.78905256837606386</v>
      </c>
      <c r="L9" s="3">
        <f>AVERAGEIF('Summary new'!$E:$E,_xlfn.CONCAT($B9,"_Standard"),'Summary new'!$Q:$Q)</f>
        <v>0.67305339622595728</v>
      </c>
      <c r="M9" s="3">
        <f>AVERAGEIF('Summary new'!$E:$E,_xlfn.CONCAT($B9,"_Standard"),'Summary new'!$R:$R)</f>
        <v>0.62959196791052785</v>
      </c>
      <c r="N9" s="3">
        <f>AVERAGEIF('Summary new'!$E:$E,_xlfn.CONCAT($B9,"_Standard"),'Summary new'!$S:$S)</f>
        <v>0.66701475158333734</v>
      </c>
      <c r="O9" s="3">
        <f>AVERAGEIF('Summary new'!$E:$E,_xlfn.CONCAT($B9,"_Standard"),'Summary new'!$T:$T)</f>
        <v>0.69065416231751364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new'!$P:$P)</f>
        <v>0.71052025258541063</v>
      </c>
      <c r="E10" s="3">
        <f>AVERAGEIF('Summary new'!$E:$E,_xlfn.CONCAT($B10,"_Standard"),'Summary new'!$P:$P)</f>
        <v>0.67051979154348318</v>
      </c>
      <c r="F10" s="3">
        <f>AVERAGEIF('Summary new'!$E:$E,_xlfn.CONCAT($B10,"_Facing"),'Summary new'!$P:$P)</f>
        <v>0.6665251702070234</v>
      </c>
      <c r="G10" s="3">
        <f>AVERAGEIF('Summary new'!$E:$E,_xlfn.CONCAT($B10,"_Full"),'Summary new'!$P:$P)</f>
        <v>0.66650817543268148</v>
      </c>
      <c r="H10" s="3">
        <f>AVERAGEIF('Summary new'!$E:$E,_xlfn.CONCAT($B10,"_Full"),'Summary new'!$Q:$Q)</f>
        <v>0.65730558213387935</v>
      </c>
      <c r="I10" s="3">
        <f>AVERAGEIF('Summary new'!$E:$E,_xlfn.CONCAT($B10,"_Full"),'Summary new'!$R:$R)</f>
        <v>0.69572015851736035</v>
      </c>
      <c r="J10" s="3">
        <f>AVERAGEIF('Summary new'!$E:$E,_xlfn.CONCAT($B10,"_Full"),'Summary new'!$S:$S)</f>
        <v>0.72332358360290483</v>
      </c>
      <c r="K10" s="3">
        <f>AVERAGEIF('Summary new'!$E:$E,_xlfn.CONCAT($B10,"_Full"),'Summary new'!$T:$T)</f>
        <v>0.74219632148742642</v>
      </c>
      <c r="L10" s="3">
        <f>AVERAGEIF('Summary new'!$E:$E,_xlfn.CONCAT($B10,"_Standard"),'Summary new'!$Q:$Q)</f>
        <v>0.6596842992218368</v>
      </c>
      <c r="M10" s="3">
        <f>AVERAGEIF('Summary new'!$E:$E,_xlfn.CONCAT($B10,"_Standard"),'Summary new'!$R:$R)</f>
        <v>0.62873570248484567</v>
      </c>
      <c r="N10" s="3">
        <f>AVERAGEIF('Summary new'!$E:$E,_xlfn.CONCAT($B10,"_Standard"),'Summary new'!$S:$S)</f>
        <v>0.67046241462230638</v>
      </c>
      <c r="O10" s="3">
        <f>AVERAGEIF('Summary new'!$E:$E,_xlfn.CONCAT($B10,"_Standard"),'Summary new'!$T:$T)</f>
        <v>0.68736708909273125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0.66797495307400767</v>
      </c>
      <c r="F11" s="13"/>
      <c r="G11" s="13">
        <f t="shared" ref="G11:K11" si="0">AVERAGE(G3:G10)</f>
        <v>0.58230802009347782</v>
      </c>
      <c r="H11" s="13">
        <f t="shared" si="0"/>
        <v>0.61465632839773265</v>
      </c>
      <c r="I11" s="13">
        <f t="shared" si="0"/>
        <v>0.6632623805198814</v>
      </c>
      <c r="J11" s="13">
        <f t="shared" si="0"/>
        <v>0.69402375933714167</v>
      </c>
      <c r="K11" s="13">
        <f t="shared" si="0"/>
        <v>0.70949307666160122</v>
      </c>
      <c r="L11" s="24">
        <f>AVERAGE($L$3:$L$10)</f>
        <v>0.63823604765309927</v>
      </c>
      <c r="M11" s="24">
        <f>AVERAGE($M$3:$M$10)</f>
        <v>0.61144062876701311</v>
      </c>
      <c r="N11" s="24">
        <f>AVERAGE($N$3:$N$10)</f>
        <v>0.64699219306930855</v>
      </c>
      <c r="O11" s="24">
        <f>AVERAGE($O$3:$O$10)</f>
        <v>0.66424610372632698</v>
      </c>
    </row>
    <row r="12" spans="1:15" x14ac:dyDescent="0.25">
      <c r="A12">
        <v>14</v>
      </c>
      <c r="C12" s="12" t="s">
        <v>671</v>
      </c>
      <c r="G12" s="13">
        <f>AVERAGE($E$3:$E$10)</f>
        <v>0.66797495307400767</v>
      </c>
      <c r="H12" s="13">
        <f>AVERAGE($L$3:$L$10)</f>
        <v>0.63823604765309927</v>
      </c>
      <c r="I12" s="13">
        <f>AVERAGE($M$3:$M$10)</f>
        <v>0.61144062876701311</v>
      </c>
      <c r="J12" s="13">
        <f>AVERAGE($N$3:$N$10)</f>
        <v>0.64699219306930855</v>
      </c>
      <c r="K12" s="13">
        <f>AVERAGE($O$3:$O$10)</f>
        <v>0.66424610372632698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K4" workbookViewId="0">
      <selection activeCell="O20" sqref="O20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3" t="s">
        <v>673</v>
      </c>
      <c r="E1" s="43"/>
      <c r="F1" s="43"/>
      <c r="G1" s="43"/>
      <c r="H1" s="43"/>
      <c r="I1" s="44" t="s">
        <v>674</v>
      </c>
      <c r="J1" s="44"/>
      <c r="K1" s="44"/>
      <c r="L1" s="44"/>
      <c r="M1" s="44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112.32055664062466</v>
      </c>
      <c r="E4" s="14">
        <f>AVERAGEIF('Summary new'!$E:$E,_xlfn.CONCAT($B4,"_Standard"),'Summary new'!$J:$J)</f>
        <v>88.86472773551921</v>
      </c>
      <c r="F4" s="14">
        <f>AVERAGEIF('Summary new'!$E:$E,_xlfn.CONCAT($B4,"_Full"),'Summary new'!$J:$J)</f>
        <v>67.535906791686898</v>
      </c>
      <c r="G4" s="14">
        <f>AVERAGEIF('Summary new'!$E:$E,_xlfn.CONCAT($B4,"_Full"),'Summary new'!$H:$H)</f>
        <v>76.139475345611473</v>
      </c>
      <c r="H4" s="14">
        <f>AVERAGEIF('Summary new'!$E:$E,_xlfn.CONCAT($B4,"_Facing"),'Summary new'!$J:$J)</f>
        <v>76.068691372871314</v>
      </c>
      <c r="I4" s="25">
        <f>AVERAGEIF('Summary new'!$E:$E,_xlfn.CONCAT($B4,"_Longest"),'Summary new'!$K:$K)</f>
        <v>67.560375452041512</v>
      </c>
      <c r="J4" s="25">
        <f>AVERAGEIF('Summary new'!$E:$E,_xlfn.CONCAT($B4,"_Standard"),'Summary new'!$K:$K)</f>
        <v>55.612000703811596</v>
      </c>
      <c r="K4" s="25">
        <f>AVERAGEIF('Summary new'!$E:$E,_xlfn.CONCAT($B4,"_Full"),'Summary new'!$K:$K)</f>
        <v>44.718250334262791</v>
      </c>
      <c r="L4" s="25">
        <f>AVERAGEIF('Summary new'!$E:$E,_xlfn.CONCAT($B4,"_Full"),'Summary new'!$I:$I)</f>
        <v>49.788874387741053</v>
      </c>
      <c r="M4" s="25">
        <f>AVERAGEIF('Summary new'!$E:$E,_xlfn.CONCAT($B4,"_Facing"),'Summary new'!$K:$K)</f>
        <v>48.943250298500033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130.69062924385025</v>
      </c>
      <c r="E5" s="14">
        <f>AVERAGEIF('Summary new'!$E:$E,_xlfn.CONCAT($B5,"_Standard"),'Summary new'!$J:$J)</f>
        <v>103.66564774513218</v>
      </c>
      <c r="F5" s="14">
        <f>AVERAGEIF('Summary new'!$E:$E,_xlfn.CONCAT($B5,"_Full"),'Summary new'!$J:$J)</f>
        <v>117.95501518249495</v>
      </c>
      <c r="G5" s="14">
        <f>AVERAGEIF('Summary new'!$E:$E,_xlfn.CONCAT($B5,"_Full"),'Summary new'!$H:$H)</f>
        <v>127.51094770431484</v>
      </c>
      <c r="H5" s="14">
        <f>AVERAGEIF('Summary new'!$E:$E,_xlfn.CONCAT($B5,"_Facing"),'Summary new'!$J:$J)</f>
        <v>90.973545074462592</v>
      </c>
      <c r="I5" s="25">
        <f>AVERAGEIF('Summary new'!$E:$E,_xlfn.CONCAT($B5,"_Longest"),'Summary new'!$K:$K)</f>
        <v>77.737250685691606</v>
      </c>
      <c r="J5" s="25">
        <f>AVERAGEIF('Summary new'!$E:$E,_xlfn.CONCAT($B5,"_Standard"),'Summary new'!$K:$K)</f>
        <v>64.247125744819613</v>
      </c>
      <c r="K5" s="25">
        <f>AVERAGEIF('Summary new'!$E:$E,_xlfn.CONCAT($B5,"_Full"),'Summary new'!$K:$K)</f>
        <v>71.056126236915489</v>
      </c>
      <c r="L5" s="25">
        <f>AVERAGEIF('Summary new'!$E:$E,_xlfn.CONCAT($B5,"_Full"),'Summary new'!$I:$I)</f>
        <v>76.720125436782752</v>
      </c>
      <c r="M5" s="25">
        <f>AVERAGEIF('Summary new'!$E:$E,_xlfn.CONCAT($B5,"_Facing"),'Summary new'!$K:$K)</f>
        <v>57.639500737190211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154.15457653999292</v>
      </c>
      <c r="E6" s="14">
        <f>AVERAGEIF('Summary new'!$E:$E,_xlfn.CONCAT($B6,"_Standard"),'Summary new'!$J:$J)</f>
        <v>109.35044312477071</v>
      </c>
      <c r="F6" s="14">
        <f>AVERAGEIF('Summary new'!$E:$E,_xlfn.CONCAT($B6,"_Full"),'Summary new'!$J:$J)</f>
        <v>292.42890858650179</v>
      </c>
      <c r="G6" s="14">
        <f>AVERAGEIF('Summary new'!$E:$E,_xlfn.CONCAT($B6,"_Full"),'Summary new'!$H:$H)</f>
        <v>301.93733787536598</v>
      </c>
      <c r="H6" s="14">
        <f>AVERAGEIF('Summary new'!$E:$E,_xlfn.CONCAT($B6,"_Facing"),'Summary new'!$J:$J)</f>
        <v>103.65650820732091</v>
      </c>
      <c r="I6" s="25">
        <f>AVERAGEIF('Summary new'!$E:$E,_xlfn.CONCAT($B6,"_Longest"),'Summary new'!$K:$K)</f>
        <v>89.31512403488135</v>
      </c>
      <c r="J6" s="25">
        <f>AVERAGEIF('Summary new'!$E:$E,_xlfn.CONCAT($B6,"_Standard"),'Summary new'!$K:$K)</f>
        <v>67.147750020027004</v>
      </c>
      <c r="K6" s="25">
        <f>AVERAGEIF('Summary new'!$E:$E,_xlfn.CONCAT($B6,"_Full"),'Summary new'!$K:$K)</f>
        <v>157.58549869060479</v>
      </c>
      <c r="L6" s="25">
        <f>AVERAGEIF('Summary new'!$E:$E,_xlfn.CONCAT($B6,"_Full"),'Summary new'!$I:$I)</f>
        <v>163.04937386512714</v>
      </c>
      <c r="M6" s="25">
        <f>AVERAGEIF('Summary new'!$E:$E,_xlfn.CONCAT($B6,"_Facing"),'Summary new'!$K:$K)</f>
        <v>64.136249899864154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161.95096659660305</v>
      </c>
      <c r="E7" s="14">
        <f>AVERAGEIF('Summary new'!$E:$E,_xlfn.CONCAT($B7,"_Standard"),'Summary new'!$J:$J)</f>
        <v>105.02586984634371</v>
      </c>
      <c r="F7" s="14">
        <f>AVERAGEIF('Summary new'!$E:$E,_xlfn.CONCAT($B7,"_Full"),'Summary new'!$J:$J)</f>
        <v>197.87780642509421</v>
      </c>
      <c r="G7" s="14">
        <f>AVERAGEIF('Summary new'!$E:$E,_xlfn.CONCAT($B7,"_Full"),'Summary new'!$H:$H)</f>
        <v>206.35415601730315</v>
      </c>
      <c r="H7" s="14">
        <f>AVERAGEIF('Summary new'!$E:$E,_xlfn.CONCAT($B7,"_Facing"),'Summary new'!$J:$J)</f>
        <v>98.826434373855108</v>
      </c>
      <c r="I7" s="25">
        <f>AVERAGEIF('Summary new'!$E:$E,_xlfn.CONCAT($B7,"_Longest"),'Summary new'!$K:$K)</f>
        <v>93.006372570991076</v>
      </c>
      <c r="J7" s="25">
        <f>AVERAGEIF('Summary new'!$E:$E,_xlfn.CONCAT($B7,"_Standard"),'Summary new'!$K:$K)</f>
        <v>63.73187494277947</v>
      </c>
      <c r="K7" s="25">
        <f>AVERAGEIF('Summary new'!$E:$E,_xlfn.CONCAT($B7,"_Full"),'Summary new'!$K:$K)</f>
        <v>110.55062508583035</v>
      </c>
      <c r="L7" s="25">
        <f>AVERAGEIF('Summary new'!$E:$E,_xlfn.CONCAT($B7,"_Full"),'Summary new'!$I:$I)</f>
        <v>115.3491256237028</v>
      </c>
      <c r="M7" s="25">
        <f>AVERAGEIF('Summary new'!$E:$E,_xlfn.CONCAT($B7,"_Facing"),'Summary new'!$K:$K)</f>
        <v>60.328374266624408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151.46302294731117</v>
      </c>
      <c r="E8" s="14">
        <f>AVERAGEIF('Summary new'!$E:$E,_xlfn.CONCAT($B8,"_Standard"),'Summary new'!$J:$J)</f>
        <v>83.357901573181039</v>
      </c>
      <c r="F8" s="14">
        <f>AVERAGEIF('Summary new'!$E:$E,_xlfn.CONCAT($B8,"_Full"),'Summary new'!$J:$J)</f>
        <v>100.30975580215443</v>
      </c>
      <c r="G8" s="14">
        <f>AVERAGEIF('Summary new'!$E:$E,_xlfn.CONCAT($B8,"_Full"),'Summary new'!$H:$H)</f>
        <v>111.07513999938936</v>
      </c>
      <c r="H8" s="14">
        <f>AVERAGEIF('Summary new'!$E:$E,_xlfn.CONCAT($B8,"_Facing"),'Summary new'!$J:$J)</f>
        <v>74.86765551567072</v>
      </c>
      <c r="I8" s="25">
        <f>AVERAGEIF('Summary new'!$E:$E,_xlfn.CONCAT($B8,"_Longest"),'Summary new'!$K:$K)</f>
        <v>107.44750261306731</v>
      </c>
      <c r="J8" s="25">
        <f>AVERAGEIF('Summary new'!$E:$E,_xlfn.CONCAT($B8,"_Standard"),'Summary new'!$K:$K)</f>
        <v>50.872374415397552</v>
      </c>
      <c r="K8" s="25">
        <f>AVERAGEIF('Summary new'!$E:$E,_xlfn.CONCAT($B8,"_Full"),'Summary new'!$K:$K)</f>
        <v>59.195124268531714</v>
      </c>
      <c r="L8" s="25">
        <f>AVERAGEIF('Summary new'!$E:$E,_xlfn.CONCAT($B8,"_Full"),'Summary new'!$I:$I)</f>
        <v>65.430124998092566</v>
      </c>
      <c r="M8" s="25">
        <f>AVERAGEIF('Summary new'!$E:$E,_xlfn.CONCAT($B8,"_Facing"),'Summary new'!$K:$K)</f>
        <v>46.37374985218046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178.74582958221413</v>
      </c>
      <c r="E9" s="14">
        <f>AVERAGEIF('Summary new'!$E:$E,_xlfn.CONCAT($B9,"_Standard"),'Summary new'!$J:$J)</f>
        <v>82.041531562805019</v>
      </c>
      <c r="F9" s="14">
        <f>AVERAGEIF('Summary new'!$E:$E,_xlfn.CONCAT($B9,"_Full"),'Summary new'!$J:$J)</f>
        <v>100.80052208900429</v>
      </c>
      <c r="G9" s="14">
        <f>AVERAGEIF('Summary new'!$E:$E,_xlfn.CONCAT($B9,"_Full"),'Summary new'!$H:$H)</f>
        <v>111.47044467926007</v>
      </c>
      <c r="H9" s="14">
        <f>AVERAGEIF('Summary new'!$E:$E,_xlfn.CONCAT($B9,"_Facing"),'Summary new'!$J:$J)</f>
        <v>73.79983210563644</v>
      </c>
      <c r="I9" s="25">
        <f>AVERAGEIF('Summary new'!$E:$E,_xlfn.CONCAT($B9,"_Longest"),'Summary new'!$K:$K)</f>
        <v>130.72549951076485</v>
      </c>
      <c r="J9" s="25">
        <f>AVERAGEIF('Summary new'!$E:$E,_xlfn.CONCAT($B9,"_Standard"),'Summary new'!$K:$K)</f>
        <v>50.018000125884853</v>
      </c>
      <c r="K9" s="25">
        <f>AVERAGEIF('Summary new'!$E:$E,_xlfn.CONCAT($B9,"_Full"),'Summary new'!$K:$K)</f>
        <v>59.043124556541372</v>
      </c>
      <c r="L9" s="25">
        <f>AVERAGEIF('Summary new'!$E:$E,_xlfn.CONCAT($B9,"_Full"),'Summary new'!$I:$I)</f>
        <v>65.245875835418559</v>
      </c>
      <c r="M9" s="25">
        <f>AVERAGEIF('Summary new'!$E:$E,_xlfn.CONCAT($B9,"_Facing"),'Summary new'!$K:$K)</f>
        <v>45.639999985694843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172.8902111053464</v>
      </c>
      <c r="E10" s="14">
        <f>AVERAGEIF('Summary new'!$E:$E,_xlfn.CONCAT($B10,"_Standard"),'Summary new'!$J:$J)</f>
        <v>84.901041030883718</v>
      </c>
      <c r="F10" s="14">
        <f>AVERAGEIF('Summary new'!$E:$E,_xlfn.CONCAT($B10,"_Full"),'Summary new'!$J:$J)</f>
        <v>222.40868830680813</v>
      </c>
      <c r="G10" s="14">
        <f>AVERAGEIF('Summary new'!$E:$E,_xlfn.CONCAT($B10,"_Full"),'Summary new'!$H:$H)</f>
        <v>231.20133304595933</v>
      </c>
      <c r="H10" s="14">
        <f>AVERAGEIF('Summary new'!$E:$E,_xlfn.CONCAT($B10,"_Facing"),'Summary new'!$J:$J)</f>
        <v>82.041731119155656</v>
      </c>
      <c r="I10" s="25">
        <f>AVERAGEIF('Summary new'!$E:$E,_xlfn.CONCAT($B10,"_Longest"),'Summary new'!$K:$K)</f>
        <v>124.22087514400457</v>
      </c>
      <c r="J10" s="25">
        <f>AVERAGEIF('Summary new'!$E:$E,_xlfn.CONCAT($B10,"_Standard"),'Summary new'!$K:$K)</f>
        <v>51.413000345229975</v>
      </c>
      <c r="K10" s="25">
        <f>AVERAGEIF('Summary new'!$E:$E,_xlfn.CONCAT($B10,"_Full"),'Summary new'!$K:$K)</f>
        <v>120.23924779891931</v>
      </c>
      <c r="L10" s="25">
        <f>AVERAGEIF('Summary new'!$E:$E,_xlfn.CONCAT($B10,"_Full"),'Summary new'!$I:$I)</f>
        <v>125.19424772262546</v>
      </c>
      <c r="M10" s="25">
        <f>AVERAGEIF('Summary new'!$E:$E,_xlfn.CONCAT($B10,"_Facing"),'Summary new'!$K:$K)</f>
        <v>50.069125533103872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196.05632424354539</v>
      </c>
      <c r="E11" s="14">
        <f>AVERAGEIF('Summary new'!$E:$E,_xlfn.CONCAT($B11,"_Standard"),'Summary new'!$J:$J)</f>
        <v>87.106375455856153</v>
      </c>
      <c r="F11" s="14">
        <f>AVERAGEIF('Summary new'!$E:$E,_xlfn.CONCAT($B11,"_Full"),'Summary new'!$J:$J)</f>
        <v>182.41135454177825</v>
      </c>
      <c r="G11" s="14">
        <f>AVERAGEIF('Summary new'!$E:$E,_xlfn.CONCAT($B11,"_Full"),'Summary new'!$H:$H)</f>
        <v>191.03977632522546</v>
      </c>
      <c r="H11" s="14">
        <f>AVERAGEIF('Summary new'!$E:$E,_xlfn.CONCAT($B11,"_Facing"),'Summary new'!$J:$J)</f>
        <v>82.127434730529643</v>
      </c>
      <c r="I11" s="25">
        <f>AVERAGEIF('Summary new'!$E:$E,_xlfn.CONCAT($B11,"_Longest"),'Summary new'!$K:$K)</f>
        <v>143.63487446308119</v>
      </c>
      <c r="J11" s="25">
        <f>AVERAGEIF('Summary new'!$E:$E,_xlfn.CONCAT($B11,"_Standard"),'Summary new'!$K:$K)</f>
        <v>52.850625514984031</v>
      </c>
      <c r="K11" s="25">
        <f>AVERAGEIF('Summary new'!$E:$E,_xlfn.CONCAT($B11,"_Full"),'Summary new'!$K:$K)</f>
        <v>99.989122867583916</v>
      </c>
      <c r="L11" s="25">
        <f>AVERAGEIF('Summary new'!$E:$E,_xlfn.CONCAT($B11,"_Full"),'Summary new'!$I:$I)</f>
        <v>105.29162812232947</v>
      </c>
      <c r="M11" s="25">
        <f>AVERAGEIF('Summary new'!$E:$E,_xlfn.CONCAT($B11,"_Facing"),'Summary new'!$K:$K)</f>
        <v>50.160749912261856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24" sqref="J24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new'!$AA:$AA)/AVERAGEIF('Summary new'!$E:$E,$B2,'Summary new'!$AC:$AC)</f>
        <v>25.419005271714695</v>
      </c>
      <c r="E2" s="14">
        <f>AVERAGEIF('Summary new'!$E:$E,$B2,'Summary new'!$AB:$AB)/AVERAGEIF('Summary new'!$E:$E,$B2,'Summary new'!$AD:$AD)</f>
        <v>2.0988025085150639</v>
      </c>
      <c r="F2" s="14">
        <f>AVERAGEIF('Summary new'!$E:$E,$B2,'Summary new'!$AE:$AE)/AVERAGEIF('Summary new'!$E:$E,$B2,'Summary new'!$AG:$AG)</f>
        <v>3.2101940131818161</v>
      </c>
      <c r="G2" s="14">
        <f>AVERAGEIF('Summary new'!$E:$E,$B2,'Summary new'!$AF:$AF)/AVERAGEIF('Summary new'!$E:$E,$B2,'Summary new'!$AH:$AH)</f>
        <v>4.3539710717934632</v>
      </c>
      <c r="H2" s="25">
        <f>AVERAGEIF('Summary new'!$E:$E,$B2,'Summary new'!$AC:$AC)</f>
        <v>61.81978416442864</v>
      </c>
      <c r="I2" s="25">
        <f>AVERAGEIF('Summary new'!$E:$E,$B2,'Summary new'!$AD:$AD)</f>
        <v>77.761679649352971</v>
      </c>
      <c r="J2" s="25">
        <f>AVERAGEIF('Summary new'!$E:$E,$B2,'Summary new'!$AG:$AG)</f>
        <v>2.1453588455915389</v>
      </c>
      <c r="K2" s="25">
        <f>AVERAGEIF('Summary new'!$E:$E,$B2,'Summary new'!$AH:$AH)</f>
        <v>2.2690155208110765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new'!$AA:$AA)/AVERAGEIF('Summary new'!$E:$E,$B3,'Summary new'!$AC:$AC)</f>
        <v>39.632400434250762</v>
      </c>
      <c r="E3" s="14">
        <f>AVERAGEIF('Summary new'!$E:$E,$B3,'Summary new'!$AB:$AB)/AVERAGEIF('Summary new'!$E:$E,$B3,'Summary new'!$AD:$AD)</f>
        <v>2.0749237253130657</v>
      </c>
      <c r="F3" s="14">
        <f>AVERAGEIF('Summary new'!$E:$E,$B3,'Summary new'!$AE:$AE)</f>
        <v>7.3317440839018575</v>
      </c>
      <c r="G3" s="14">
        <f>AVERAGEIF('Summary new'!$E:$E,$B3,'Summary new'!$AF:$AF)/AVERAGEIF('Summary new'!$E:$E,$B3,'Summary new'!$AH:$AH)</f>
        <v>4.3760760347999259</v>
      </c>
      <c r="H3" s="25">
        <f>AVERAGEIF('Summary new'!$E:$E,$B3,'Summary new'!$AC:$AC)</f>
        <v>57.496195793151827</v>
      </c>
      <c r="I3" s="25">
        <f>AVERAGEIF('Summary new'!$E:$E,$B3,'Summary new'!$AD:$AD)</f>
        <v>77.761679649352971</v>
      </c>
      <c r="J3" s="25">
        <f>AVERAGEIF('Summary new'!$E:$E,$B3,'Summary new'!$AG:$AG)</f>
        <v>2.0559561401605548</v>
      </c>
      <c r="K3" s="25">
        <f>AVERAGEIF('Summary new'!$E:$E,$B3,'Summary new'!$AH:$AH)</f>
        <v>2.2690155208110765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new'!$AA:$AA)/AVERAGEIF('Summary new'!$E:$E,$B4,'Summary new'!$AC:$AC)</f>
        <v>8.1886803364075291</v>
      </c>
      <c r="E4" s="14">
        <f>AVERAGEIF('Summary new'!$E:$E,$B4,'Summary new'!$AB:$AB)/AVERAGEIF('Summary new'!$E:$E,$B4,'Summary new'!$AD:$AD)</f>
        <v>2.0253761448037375</v>
      </c>
      <c r="F4" s="14">
        <f>AVERAGEIF('Summary new'!$E:$E,$B4,'Summary new'!$AE:$AE)</f>
        <v>10.081405003089451</v>
      </c>
      <c r="G4" s="14">
        <f>AVERAGEIF('Summary new'!$E:$E,$B4,'Summary new'!$AF:$AF)/AVERAGEIF('Summary new'!$E:$E,$B4,'Summary new'!$AH:$AH)</f>
        <v>4.2505134528063415</v>
      </c>
      <c r="H4" s="25">
        <f>AVERAGEIF('Summary new'!$E:$E,$B4,'Summary new'!$AC:$AC)</f>
        <v>41.417423486709566</v>
      </c>
      <c r="I4" s="25">
        <f>AVERAGEIF('Summary new'!$E:$E,$B4,'Summary new'!$AD:$AD)</f>
        <v>77.761679649352971</v>
      </c>
      <c r="J4" s="25">
        <f>AVERAGEIF('Summary new'!$E:$E,$B4,'Summary new'!$AG:$AG)</f>
        <v>1.6461038589477488</v>
      </c>
      <c r="K4" s="25">
        <f>AVERAGEIF('Summary new'!$E:$E,$B4,'Summary new'!$AH:$AH)</f>
        <v>2.2690155208110765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new'!$AA:$AA)/AVERAGEIF('Summary new'!$E:$E,$B5,'Summary new'!$AC:$AC)</f>
        <v>37.548627394721954</v>
      </c>
      <c r="E5" s="14">
        <f>AVERAGEIF('Summary new'!$E:$E,$B5,'Summary new'!$AB:$AB)/AVERAGEIF('Summary new'!$E:$E,$B5,'Summary new'!$AD:$AD)</f>
        <v>2.0321949769866956</v>
      </c>
      <c r="F5" s="14">
        <f>AVERAGEIF('Summary new'!$E:$E,$B5,'Summary new'!$AE:$AE)</f>
        <v>6.7662490655202321</v>
      </c>
      <c r="G5" s="14">
        <f>AVERAGEIF('Summary new'!$E:$E,$B5,'Summary new'!$AF:$AF)/AVERAGEIF('Summary new'!$E:$E,$B5,'Summary new'!$AH:$AH)</f>
        <v>4.281496763187346</v>
      </c>
      <c r="H5" s="25">
        <f>AVERAGEIF('Summary new'!$E:$E,$B5,'Summary new'!$AC:$AC)</f>
        <v>50.261660099029477</v>
      </c>
      <c r="I5" s="25">
        <f>AVERAGEIF('Summary new'!$E:$E,$B5,'Summary new'!$AD:$AD)</f>
        <v>77.761679649352971</v>
      </c>
      <c r="J5" s="25">
        <f>AVERAGEIF('Summary new'!$E:$E,$B5,'Summary new'!$AG:$AG)</f>
        <v>1.8002801686525289</v>
      </c>
      <c r="K5" s="25">
        <f>AVERAGEIF('Summary new'!$E:$E,$B5,'Summary new'!$AH:$AH)</f>
        <v>2.2690155208110765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new'!$AA:$AA)/AVERAGEIF('Summary new'!$E:$E,$B6,'Summary new'!$AC:$AC)</f>
        <v>34.022940199017228</v>
      </c>
      <c r="E6" s="14">
        <f>AVERAGEIF('Summary new'!$E:$E,$B6,'Summary new'!$AB:$AB)/AVERAGEIF('Summary new'!$E:$E,$B6,'Summary new'!$AD:$AD)</f>
        <v>2.1704239879418914</v>
      </c>
      <c r="F6" s="14">
        <f>AVERAGEIF('Summary new'!$E:$E,$B6,'Summary new'!$AE:$AE)</f>
        <v>7.7906469444278486</v>
      </c>
      <c r="G6" s="14">
        <f>AVERAGEIF('Summary new'!$E:$E,$B6,'Summary new'!$AF:$AF)/AVERAGEIF('Summary new'!$E:$E,$B6,'Summary new'!$AH:$AH)</f>
        <v>4.4201789564187353</v>
      </c>
      <c r="H6" s="25">
        <f>AVERAGEIF('Summary new'!$E:$E,$B6,'Summary new'!$AC:$AC)</f>
        <v>58.321105957031193</v>
      </c>
      <c r="I6" s="25">
        <f>AVERAGEIF('Summary new'!$E:$E,$B6,'Summary new'!$AD:$AD)</f>
        <v>77.761679649352971</v>
      </c>
      <c r="J6" s="25">
        <f>AVERAGEIF('Summary new'!$E:$E,$B6,'Summary new'!$AG:$AG)</f>
        <v>2.0266857892274803</v>
      </c>
      <c r="K6" s="25">
        <f>AVERAGEIF('Summary new'!$E:$E,$B6,'Summary new'!$AH:$AH)</f>
        <v>2.2690155208110765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new'!$AA:$AA)/AVERAGEIF('Summary new'!$E:$E,$B7,'Summary new'!$AC:$AC)</f>
        <v>35.625493706636497</v>
      </c>
      <c r="E7" s="14">
        <f>AVERAGEIF('Summary new'!$E:$E,$B7,'Summary new'!$AB:$AB)/AVERAGEIF('Summary new'!$E:$E,$B7,'Summary new'!$AD:$AD)</f>
        <v>2.0897122936399324</v>
      </c>
      <c r="F7" s="14">
        <f>AVERAGEIF('Summary new'!$E:$E,$B7,'Summary new'!$AE:$AE)</f>
        <v>8.2852689921855802</v>
      </c>
      <c r="G7" s="14">
        <f>AVERAGEIF('Summary new'!$E:$E,$B7,'Summary new'!$AF:$AF)/AVERAGEIF('Summary new'!$E:$E,$B7,'Summary new'!$AH:$AH)</f>
        <v>4.3109911496417785</v>
      </c>
      <c r="H7" s="25">
        <f>AVERAGEIF('Summary new'!$E:$E,$B7,'Summary new'!$AC:$AC)</f>
        <v>56.142305374145465</v>
      </c>
      <c r="I7" s="25">
        <f>AVERAGEIF('Summary new'!$E:$E,$B7,'Summary new'!$AD:$AD)</f>
        <v>77.761679649352971</v>
      </c>
      <c r="J7" s="25">
        <f>AVERAGEIF('Summary new'!$E:$E,$B7,'Summary new'!$AG:$AG)</f>
        <v>1.9841258972883162</v>
      </c>
      <c r="K7" s="25">
        <f>AVERAGEIF('Summary new'!$E:$E,$B7,'Summary new'!$AH:$AH)</f>
        <v>2.2690155208110765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new'!$AA:$AA)/AVERAGEIF('Summary new'!$E:$E,$B8,'Summary new'!$AC:$AC)</f>
        <v>29.714966084914305</v>
      </c>
      <c r="E8" s="14">
        <f>AVERAGEIF('Summary new'!$E:$E,$B8,'Summary new'!$AB:$AB)/AVERAGEIF('Summary new'!$E:$E,$B8,'Summary new'!$AD:$AD)</f>
        <v>2.091193470987073</v>
      </c>
      <c r="F8" s="14">
        <f>AVERAGEIF('Summary new'!$E:$E,$B8,'Summary new'!$AE:$AE)</f>
        <v>9.8592736169230086</v>
      </c>
      <c r="G8" s="14">
        <f>AVERAGEIF('Summary new'!$E:$E,$B8,'Summary new'!$AF:$AF)/AVERAGEIF('Summary new'!$E:$E,$B8,'Summary new'!$AH:$AH)</f>
        <v>4.3191536833389277</v>
      </c>
      <c r="H8" s="25">
        <f>AVERAGEIF('Summary new'!$E:$E,$B8,'Summary new'!$AC:$AC)</f>
        <v>43.814496517181354</v>
      </c>
      <c r="I8" s="25">
        <f>AVERAGEIF('Summary new'!$E:$E,$B8,'Summary new'!$AD:$AD)</f>
        <v>77.761679649352971</v>
      </c>
      <c r="J8" s="25">
        <f>AVERAGEIF('Summary new'!$E:$E,$B8,'Summary new'!$AG:$AG)</f>
        <v>1.7135002017021135</v>
      </c>
      <c r="K8" s="25">
        <f>AVERAGEIF('Summary new'!$E:$E,$B8,'Summary new'!$AH:$AH)</f>
        <v>2.2690155208110765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new'!$AA:$AA)/AVERAGEIF('Summary new'!$E:$E,$B9,'Summary new'!$AC:$AC)</f>
        <v>30.303330241212091</v>
      </c>
      <c r="E9" s="14">
        <f>AVERAGEIF('Summary new'!$E:$E,$B9,'Summary new'!$AB:$AB)/AVERAGEIF('Summary new'!$E:$E,$B9,'Summary new'!$AD:$AD)</f>
        <v>2.08869352549701</v>
      </c>
      <c r="F9" s="14">
        <f>AVERAGEIF('Summary new'!$E:$E,$B9,'Summary new'!$AE:$AE)</f>
        <v>7.37464885250664</v>
      </c>
      <c r="G9" s="14">
        <f>AVERAGEIF('Summary new'!$E:$E,$B9,'Summary new'!$AF:$AF)/AVERAGEIF('Summary new'!$E:$E,$B9,'Summary new'!$AH:$AH)</f>
        <v>4.3126150322248691</v>
      </c>
      <c r="H9" s="25">
        <f>AVERAGEIF('Summary new'!$E:$E,$B9,'Summary new'!$AC:$AC)</f>
        <v>53.210030555725055</v>
      </c>
      <c r="I9" s="25">
        <f>AVERAGEIF('Summary new'!$E:$E,$B9,'Summary new'!$AD:$AD)</f>
        <v>77.761679649352971</v>
      </c>
      <c r="J9" s="25">
        <f>AVERAGEIF('Summary new'!$E:$E,$B9,'Summary new'!$AG:$AG)</f>
        <v>1.8967473953962273</v>
      </c>
      <c r="K9" s="25">
        <f>AVERAGEIF('Summary new'!$E:$E,$B9,'Summary new'!$AH:$AH)</f>
        <v>2.2690155208110765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2024-06-11T22:07:29Z</dcterms:modified>
</cp:coreProperties>
</file>