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lapof\Documents\Development\ProjectedAreaHeuristic\Results\"/>
    </mc:Choice>
  </mc:AlternateContent>
  <xr:revisionPtr revIDLastSave="0" documentId="13_ncr:1_{92F94645-62A4-4E3B-83DA-C9C7A907E9F3}" xr6:coauthVersionLast="47" xr6:coauthVersionMax="47" xr10:uidLastSave="{00000000-0000-0000-0000-000000000000}"/>
  <bookViews>
    <workbookView xWindow="-28920" yWindow="-30" windowWidth="29040" windowHeight="15720" activeTab="1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Data!$A$1:$AE$97</definedName>
    <definedName name="_xlnm._FilterDatabase" localSheetId="1" hidden="1">Summary!$A$1:$AE$17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B14" i="2"/>
  <c r="B8" i="2"/>
  <c r="B19" i="2"/>
  <c r="B5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B13" i="2"/>
  <c r="B9" i="2"/>
  <c r="B20" i="2"/>
  <c r="B11" i="2"/>
  <c r="AA130" i="1"/>
  <c r="AB130" i="1"/>
  <c r="AC130" i="1"/>
  <c r="AD130" i="1"/>
  <c r="AE130" i="1"/>
  <c r="AA131" i="1"/>
  <c r="AB131" i="1"/>
  <c r="AC131" i="1"/>
  <c r="AD131" i="1"/>
  <c r="AE131" i="1"/>
  <c r="AA132" i="1"/>
  <c r="AB132" i="1"/>
  <c r="AB10" i="2" s="1"/>
  <c r="AC132" i="1"/>
  <c r="AD132" i="1"/>
  <c r="AE132" i="1"/>
  <c r="AA133" i="1"/>
  <c r="AB133" i="1"/>
  <c r="AC133" i="1"/>
  <c r="AD133" i="1"/>
  <c r="AE133" i="1"/>
  <c r="AA134" i="1"/>
  <c r="AB134" i="1"/>
  <c r="AC134" i="1"/>
  <c r="AD134" i="1"/>
  <c r="AD7" i="2" s="1"/>
  <c r="AE134" i="1"/>
  <c r="AA135" i="1"/>
  <c r="AB135" i="1"/>
  <c r="AC135" i="1"/>
  <c r="AD135" i="1"/>
  <c r="AE135" i="1"/>
  <c r="AA136" i="1"/>
  <c r="AB136" i="1"/>
  <c r="AC136" i="1"/>
  <c r="AD136" i="1"/>
  <c r="AE136" i="1"/>
  <c r="AA137" i="1"/>
  <c r="AA7" i="2" s="1"/>
  <c r="AB137" i="1"/>
  <c r="AC137" i="1"/>
  <c r="AD137" i="1"/>
  <c r="AE137" i="1"/>
  <c r="AA138" i="1"/>
  <c r="AB138" i="1"/>
  <c r="AC138" i="1"/>
  <c r="AD138" i="1"/>
  <c r="AE138" i="1"/>
  <c r="AA139" i="1"/>
  <c r="AB139" i="1"/>
  <c r="AC139" i="1"/>
  <c r="AC23" i="2" s="1"/>
  <c r="AD139" i="1"/>
  <c r="AE139" i="1"/>
  <c r="AA140" i="1"/>
  <c r="AB140" i="1"/>
  <c r="AC140" i="1"/>
  <c r="AD140" i="1"/>
  <c r="AE140" i="1"/>
  <c r="AA141" i="1"/>
  <c r="AB141" i="1"/>
  <c r="AC141" i="1"/>
  <c r="AD141" i="1"/>
  <c r="AE141" i="1"/>
  <c r="AA142" i="1"/>
  <c r="AB142" i="1"/>
  <c r="AC142" i="1"/>
  <c r="AD142" i="1"/>
  <c r="AE142" i="1"/>
  <c r="AA143" i="1"/>
  <c r="AB143" i="1"/>
  <c r="AC143" i="1"/>
  <c r="AD143" i="1"/>
  <c r="AE143" i="1"/>
  <c r="AA144" i="1"/>
  <c r="AB144" i="1"/>
  <c r="AB24" i="2" s="1"/>
  <c r="AC144" i="1"/>
  <c r="AD144" i="1"/>
  <c r="AE144" i="1"/>
  <c r="AA145" i="1"/>
  <c r="AB145" i="1"/>
  <c r="AC145" i="1"/>
  <c r="AD145" i="1"/>
  <c r="AE145" i="1"/>
  <c r="AA146" i="1"/>
  <c r="AB146" i="1"/>
  <c r="AC146" i="1"/>
  <c r="AD146" i="1"/>
  <c r="AD10" i="2" s="1"/>
  <c r="AE146" i="1"/>
  <c r="AA147" i="1"/>
  <c r="AB147" i="1"/>
  <c r="AC147" i="1"/>
  <c r="AD147" i="1"/>
  <c r="AE147" i="1"/>
  <c r="AA148" i="1"/>
  <c r="AB148" i="1"/>
  <c r="AC148" i="1"/>
  <c r="AD148" i="1"/>
  <c r="AE148" i="1"/>
  <c r="AA149" i="1"/>
  <c r="AA10" i="2" s="1"/>
  <c r="AB149" i="1"/>
  <c r="AC149" i="1"/>
  <c r="AD149" i="1"/>
  <c r="AE149" i="1"/>
  <c r="AA150" i="1"/>
  <c r="AB150" i="1"/>
  <c r="AC150" i="1"/>
  <c r="AD150" i="1"/>
  <c r="AE150" i="1"/>
  <c r="AA151" i="1"/>
  <c r="AB151" i="1"/>
  <c r="AC151" i="1"/>
  <c r="AD151" i="1"/>
  <c r="AE151" i="1"/>
  <c r="AA152" i="1"/>
  <c r="AB152" i="1"/>
  <c r="AC152" i="1"/>
  <c r="AD152" i="1"/>
  <c r="AE152" i="1"/>
  <c r="AA153" i="1"/>
  <c r="AB153" i="1"/>
  <c r="AC153" i="1"/>
  <c r="AD153" i="1"/>
  <c r="AE153" i="1"/>
  <c r="AE22" i="2" s="1"/>
  <c r="AA154" i="1"/>
  <c r="AB154" i="1"/>
  <c r="AC154" i="1"/>
  <c r="AD154" i="1"/>
  <c r="AE154" i="1"/>
  <c r="AA155" i="1"/>
  <c r="AB155" i="1"/>
  <c r="AC155" i="1"/>
  <c r="AD155" i="1"/>
  <c r="AE155" i="1"/>
  <c r="AA156" i="1"/>
  <c r="AB156" i="1"/>
  <c r="AC156" i="1"/>
  <c r="AC7" i="2" s="1"/>
  <c r="AD156" i="1"/>
  <c r="AE156" i="1"/>
  <c r="AA157" i="1"/>
  <c r="AB157" i="1"/>
  <c r="AC157" i="1"/>
  <c r="AD157" i="1"/>
  <c r="AE157" i="1"/>
  <c r="AA158" i="1"/>
  <c r="AB158" i="1"/>
  <c r="AC158" i="1"/>
  <c r="AD158" i="1"/>
  <c r="AD24" i="2" s="1"/>
  <c r="AE158" i="1"/>
  <c r="AA159" i="1"/>
  <c r="AB159" i="1"/>
  <c r="AC159" i="1"/>
  <c r="AD159" i="1"/>
  <c r="AE159" i="1"/>
  <c r="AA160" i="1"/>
  <c r="AB160" i="1"/>
  <c r="AC160" i="1"/>
  <c r="AD160" i="1"/>
  <c r="AE160" i="1"/>
  <c r="AA161" i="1"/>
  <c r="AA22" i="2" s="1"/>
  <c r="AB161" i="1"/>
  <c r="AB18" i="2" s="1"/>
  <c r="AC161" i="1"/>
  <c r="AD161" i="1"/>
  <c r="AE161" i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E10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C18" i="2"/>
  <c r="AD18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B22" i="2"/>
  <c r="AC22" i="2"/>
  <c r="AD22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E23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C24" i="2"/>
  <c r="AE24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B25" i="2"/>
  <c r="B27" i="2"/>
  <c r="B28" i="2"/>
  <c r="B29" i="2"/>
  <c r="B26" i="2"/>
  <c r="B21" i="2"/>
  <c r="B15" i="2"/>
  <c r="B12" i="2"/>
  <c r="B6" i="2"/>
  <c r="B2" i="2"/>
  <c r="AA98" i="1"/>
  <c r="AB98" i="1"/>
  <c r="AC98" i="1"/>
  <c r="AD98" i="1"/>
  <c r="AE98" i="1"/>
  <c r="AA99" i="1"/>
  <c r="AB99" i="1"/>
  <c r="AC99" i="1"/>
  <c r="AD99" i="1"/>
  <c r="AE99" i="1"/>
  <c r="AA100" i="1"/>
  <c r="AB100" i="1"/>
  <c r="AC100" i="1"/>
  <c r="AD100" i="1"/>
  <c r="AE100" i="1"/>
  <c r="AA101" i="1"/>
  <c r="AB101" i="1"/>
  <c r="AC101" i="1"/>
  <c r="AD101" i="1"/>
  <c r="AE101" i="1"/>
  <c r="AA102" i="1"/>
  <c r="AB102" i="1"/>
  <c r="AC102" i="1"/>
  <c r="AD102" i="1"/>
  <c r="AE102" i="1"/>
  <c r="AA103" i="1"/>
  <c r="AB103" i="1"/>
  <c r="AC103" i="1"/>
  <c r="AD103" i="1"/>
  <c r="AE103" i="1"/>
  <c r="AA104" i="1"/>
  <c r="AB104" i="1"/>
  <c r="AC104" i="1"/>
  <c r="AD104" i="1"/>
  <c r="AE104" i="1"/>
  <c r="AA105" i="1"/>
  <c r="AB105" i="1"/>
  <c r="AC105" i="1"/>
  <c r="AD105" i="1"/>
  <c r="AE105" i="1"/>
  <c r="AA106" i="1"/>
  <c r="AB106" i="1"/>
  <c r="AC106" i="1"/>
  <c r="AD106" i="1"/>
  <c r="AE106" i="1"/>
  <c r="AA107" i="1"/>
  <c r="AB107" i="1"/>
  <c r="AC107" i="1"/>
  <c r="AD107" i="1"/>
  <c r="AE107" i="1"/>
  <c r="AA108" i="1"/>
  <c r="AB108" i="1"/>
  <c r="AC108" i="1"/>
  <c r="AD108" i="1"/>
  <c r="AE108" i="1"/>
  <c r="AA109" i="1"/>
  <c r="AB109" i="1"/>
  <c r="AC109" i="1"/>
  <c r="AD109" i="1"/>
  <c r="AE109" i="1"/>
  <c r="AA110" i="1"/>
  <c r="AB110" i="1"/>
  <c r="AC110" i="1"/>
  <c r="AD110" i="1"/>
  <c r="AE110" i="1"/>
  <c r="AA111" i="1"/>
  <c r="AB111" i="1"/>
  <c r="AC111" i="1"/>
  <c r="AD111" i="1"/>
  <c r="AE111" i="1"/>
  <c r="AA112" i="1"/>
  <c r="AB112" i="1"/>
  <c r="AC112" i="1"/>
  <c r="AD112" i="1"/>
  <c r="AE112" i="1"/>
  <c r="AA113" i="1"/>
  <c r="AB113" i="1"/>
  <c r="AC113" i="1"/>
  <c r="AD113" i="1"/>
  <c r="AE113" i="1"/>
  <c r="AA114" i="1"/>
  <c r="AB114" i="1"/>
  <c r="AC114" i="1"/>
  <c r="AD114" i="1"/>
  <c r="AE114" i="1"/>
  <c r="AA115" i="1"/>
  <c r="AB115" i="1"/>
  <c r="AC115" i="1"/>
  <c r="AD115" i="1"/>
  <c r="AE115" i="1"/>
  <c r="AA116" i="1"/>
  <c r="AB116" i="1"/>
  <c r="AC116" i="1"/>
  <c r="AD116" i="1"/>
  <c r="AE116" i="1"/>
  <c r="AA117" i="1"/>
  <c r="AB117" i="1"/>
  <c r="AC117" i="1"/>
  <c r="AD117" i="1"/>
  <c r="AE117" i="1"/>
  <c r="AA118" i="1"/>
  <c r="AB118" i="1"/>
  <c r="AC118" i="1"/>
  <c r="AD118" i="1"/>
  <c r="AE118" i="1"/>
  <c r="AA119" i="1"/>
  <c r="AB119" i="1"/>
  <c r="AC119" i="1"/>
  <c r="AD119" i="1"/>
  <c r="AE119" i="1"/>
  <c r="AA120" i="1"/>
  <c r="AB120" i="1"/>
  <c r="AC120" i="1"/>
  <c r="AD120" i="1"/>
  <c r="AE120" i="1"/>
  <c r="AA121" i="1"/>
  <c r="AB121" i="1"/>
  <c r="AC121" i="1"/>
  <c r="AD121" i="1"/>
  <c r="AE121" i="1"/>
  <c r="AA122" i="1"/>
  <c r="AB122" i="1"/>
  <c r="AC122" i="1"/>
  <c r="AD122" i="1"/>
  <c r="AE122" i="1"/>
  <c r="AA123" i="1"/>
  <c r="AB123" i="1"/>
  <c r="AC123" i="1"/>
  <c r="AD123" i="1"/>
  <c r="AE123" i="1"/>
  <c r="AA124" i="1"/>
  <c r="AB124" i="1"/>
  <c r="AC124" i="1"/>
  <c r="AD124" i="1"/>
  <c r="AE124" i="1"/>
  <c r="AA125" i="1"/>
  <c r="AB125" i="1"/>
  <c r="AC125" i="1"/>
  <c r="AD125" i="1"/>
  <c r="AE125" i="1"/>
  <c r="AA126" i="1"/>
  <c r="AB126" i="1"/>
  <c r="AC126" i="1"/>
  <c r="AD126" i="1"/>
  <c r="AE126" i="1"/>
  <c r="AA127" i="1"/>
  <c r="AB127" i="1"/>
  <c r="AC127" i="1"/>
  <c r="AD127" i="1"/>
  <c r="AE127" i="1"/>
  <c r="AA128" i="1"/>
  <c r="AB128" i="1"/>
  <c r="AC128" i="1"/>
  <c r="AD128" i="1"/>
  <c r="AE128" i="1"/>
  <c r="AA129" i="1"/>
  <c r="AB129" i="1"/>
  <c r="AC129" i="1"/>
  <c r="AD129" i="1"/>
  <c r="AE129" i="1"/>
  <c r="B18" i="2"/>
  <c r="B23" i="2"/>
  <c r="B22" i="2"/>
  <c r="B24" i="2"/>
  <c r="B10" i="2"/>
  <c r="B7" i="2"/>
  <c r="AA36" i="1"/>
  <c r="AB36" i="1"/>
  <c r="AC36" i="1"/>
  <c r="AD36" i="1"/>
  <c r="AE36" i="1"/>
  <c r="AA5" i="1"/>
  <c r="AB5" i="1"/>
  <c r="AC5" i="1"/>
  <c r="AD5" i="1"/>
  <c r="AE5" i="1"/>
  <c r="AA11" i="1"/>
  <c r="AB11" i="1"/>
  <c r="AC11" i="1"/>
  <c r="AD11" i="1"/>
  <c r="AE11" i="1"/>
  <c r="AA55" i="1"/>
  <c r="AB55" i="1"/>
  <c r="AC55" i="1"/>
  <c r="AD55" i="1"/>
  <c r="AE55" i="1"/>
  <c r="AA52" i="1"/>
  <c r="AB52" i="1"/>
  <c r="AC52" i="1"/>
  <c r="AD52" i="1"/>
  <c r="AE52" i="1"/>
  <c r="AA13" i="1"/>
  <c r="AB13" i="1"/>
  <c r="AC13" i="1"/>
  <c r="AD13" i="1"/>
  <c r="AE13" i="1"/>
  <c r="AA41" i="1"/>
  <c r="AB41" i="1"/>
  <c r="AC41" i="1"/>
  <c r="AD41" i="1"/>
  <c r="AE41" i="1"/>
  <c r="AA3" i="1"/>
  <c r="AB3" i="1"/>
  <c r="AC3" i="1"/>
  <c r="AD3" i="1"/>
  <c r="AE3" i="1"/>
  <c r="AA10" i="1"/>
  <c r="AB10" i="1"/>
  <c r="AC10" i="1"/>
  <c r="AD10" i="1"/>
  <c r="AE10" i="1"/>
  <c r="AA2" i="1"/>
  <c r="AB2" i="1"/>
  <c r="AC2" i="1"/>
  <c r="AD2" i="1"/>
  <c r="AE2" i="1"/>
  <c r="AA53" i="1"/>
  <c r="AB53" i="1"/>
  <c r="AC53" i="1"/>
  <c r="AD53" i="1"/>
  <c r="AE53" i="1"/>
  <c r="AA12" i="1"/>
  <c r="AB12" i="1"/>
  <c r="AC12" i="1"/>
  <c r="AD12" i="1"/>
  <c r="AE12" i="1"/>
  <c r="AA51" i="1"/>
  <c r="AB51" i="1"/>
  <c r="AC51" i="1"/>
  <c r="AD51" i="1"/>
  <c r="AE51" i="1"/>
  <c r="AA37" i="1"/>
  <c r="AB37" i="1"/>
  <c r="AC37" i="1"/>
  <c r="AD37" i="1"/>
  <c r="AE37" i="1"/>
  <c r="AA4" i="1"/>
  <c r="AB4" i="1"/>
  <c r="AC4" i="1"/>
  <c r="AD4" i="1"/>
  <c r="AE4" i="1"/>
  <c r="AA17" i="1"/>
  <c r="AB17" i="1"/>
  <c r="AC17" i="1"/>
  <c r="AD17" i="1"/>
  <c r="AE17" i="1"/>
  <c r="AA14" i="1"/>
  <c r="AB14" i="1"/>
  <c r="AC14" i="1"/>
  <c r="AD14" i="1"/>
  <c r="AE14" i="1"/>
  <c r="AA15" i="1"/>
  <c r="AB15" i="1"/>
  <c r="AC15" i="1"/>
  <c r="AD15" i="1"/>
  <c r="AE15" i="1"/>
  <c r="AA59" i="1"/>
  <c r="AB59" i="1"/>
  <c r="AC59" i="1"/>
  <c r="AD59" i="1"/>
  <c r="AE59" i="1"/>
  <c r="AA16" i="1"/>
  <c r="AB16" i="1"/>
  <c r="AC16" i="1"/>
  <c r="AD16" i="1"/>
  <c r="AE16" i="1"/>
  <c r="AA34" i="1"/>
  <c r="AB34" i="1"/>
  <c r="AC34" i="1"/>
  <c r="AD34" i="1"/>
  <c r="AE34" i="1"/>
  <c r="AA40" i="1"/>
  <c r="AB40" i="1"/>
  <c r="AC40" i="1"/>
  <c r="AD40" i="1"/>
  <c r="AE40" i="1"/>
  <c r="AA35" i="1"/>
  <c r="AB35" i="1"/>
  <c r="AC35" i="1"/>
  <c r="AD35" i="1"/>
  <c r="AE35" i="1"/>
  <c r="AA50" i="1"/>
  <c r="AB50" i="1"/>
  <c r="AC50" i="1"/>
  <c r="AD50" i="1"/>
  <c r="AE50" i="1"/>
  <c r="AA61" i="1"/>
  <c r="AB61" i="1"/>
  <c r="AC61" i="1"/>
  <c r="AD61" i="1"/>
  <c r="AE61" i="1"/>
  <c r="AA58" i="1"/>
  <c r="AB58" i="1"/>
  <c r="AC58" i="1"/>
  <c r="AD58" i="1"/>
  <c r="AE58" i="1"/>
  <c r="AA60" i="1"/>
  <c r="AB60" i="1"/>
  <c r="AC60" i="1"/>
  <c r="AD60" i="1"/>
  <c r="AE60" i="1"/>
  <c r="AA38" i="1"/>
  <c r="AB38" i="1"/>
  <c r="AC38" i="1"/>
  <c r="AD38" i="1"/>
  <c r="AE38" i="1"/>
  <c r="AA57" i="1"/>
  <c r="AB57" i="1"/>
  <c r="AC57" i="1"/>
  <c r="AD57" i="1"/>
  <c r="AE57" i="1"/>
  <c r="AA39" i="1"/>
  <c r="AB39" i="1"/>
  <c r="AC39" i="1"/>
  <c r="AD39" i="1"/>
  <c r="AE39" i="1"/>
  <c r="AA54" i="1"/>
  <c r="AB54" i="1"/>
  <c r="AC54" i="1"/>
  <c r="AD54" i="1"/>
  <c r="AE54" i="1"/>
  <c r="AA56" i="1"/>
  <c r="AB56" i="1"/>
  <c r="AC56" i="1"/>
  <c r="AD56" i="1"/>
  <c r="AE56" i="1"/>
  <c r="AA65" i="1"/>
  <c r="AB65" i="1"/>
  <c r="AC65" i="1"/>
  <c r="AD65" i="1"/>
  <c r="AE65" i="1"/>
  <c r="AA62" i="1"/>
  <c r="AB62" i="1"/>
  <c r="AC62" i="1"/>
  <c r="AD62" i="1"/>
  <c r="AE62" i="1"/>
  <c r="AA63" i="1"/>
  <c r="AB63" i="1"/>
  <c r="AC63" i="1"/>
  <c r="AD63" i="1"/>
  <c r="AE63" i="1"/>
  <c r="AA64" i="1"/>
  <c r="AB64" i="1"/>
  <c r="AC64" i="1"/>
  <c r="AD64" i="1"/>
  <c r="AE64" i="1"/>
  <c r="AE18" i="1"/>
  <c r="AE7" i="1"/>
  <c r="AE19" i="1"/>
  <c r="AE8" i="1"/>
  <c r="AE20" i="1"/>
  <c r="AE9" i="1"/>
  <c r="AE21" i="1"/>
  <c r="AE22" i="1"/>
  <c r="AE23" i="1"/>
  <c r="AE24" i="1"/>
  <c r="AE25" i="1"/>
  <c r="AE26" i="1"/>
  <c r="AE30" i="1"/>
  <c r="AE27" i="1"/>
  <c r="AE31" i="1"/>
  <c r="AE28" i="1"/>
  <c r="AE32" i="1"/>
  <c r="AE29" i="1"/>
  <c r="AE33" i="1"/>
  <c r="AE42" i="1"/>
  <c r="AE43" i="1"/>
  <c r="AE44" i="1"/>
  <c r="AE45" i="1"/>
  <c r="AE46" i="1"/>
  <c r="AE66" i="1"/>
  <c r="AE47" i="1"/>
  <c r="AE67" i="1"/>
  <c r="AE48" i="1"/>
  <c r="AE68" i="1"/>
  <c r="AE49" i="1"/>
  <c r="AE69" i="1"/>
  <c r="AE70" i="1"/>
  <c r="AE71" i="1"/>
  <c r="AE72" i="1"/>
  <c r="AE73" i="1"/>
  <c r="AE74" i="1"/>
  <c r="AE78" i="1"/>
  <c r="AE75" i="1"/>
  <c r="AE79" i="1"/>
  <c r="AE76" i="1"/>
  <c r="AE80" i="1"/>
  <c r="AE77" i="1"/>
  <c r="AE81" i="1"/>
  <c r="AE82" i="1"/>
  <c r="AE83" i="1"/>
  <c r="AE84" i="1"/>
  <c r="AE85" i="1"/>
  <c r="AE86" i="1"/>
  <c r="AE90" i="1"/>
  <c r="AE87" i="1"/>
  <c r="AE91" i="1"/>
  <c r="AE88" i="1"/>
  <c r="AE92" i="1"/>
  <c r="AE89" i="1"/>
  <c r="AE93" i="1"/>
  <c r="AE94" i="1"/>
  <c r="AE95" i="1"/>
  <c r="AE96" i="1"/>
  <c r="AE97" i="1"/>
  <c r="AE6" i="1"/>
  <c r="AC42" i="1"/>
  <c r="AC7" i="1"/>
  <c r="AC43" i="1"/>
  <c r="AC8" i="1"/>
  <c r="AC44" i="1"/>
  <c r="AC9" i="1"/>
  <c r="AC45" i="1"/>
  <c r="AC46" i="1"/>
  <c r="AC47" i="1"/>
  <c r="AC48" i="1"/>
  <c r="AC49" i="1"/>
  <c r="AC18" i="1"/>
  <c r="AC66" i="1"/>
  <c r="AC19" i="1"/>
  <c r="AC67" i="1"/>
  <c r="AC20" i="1"/>
  <c r="AC68" i="1"/>
  <c r="AC21" i="1"/>
  <c r="AC69" i="1"/>
  <c r="AC70" i="1"/>
  <c r="AC71" i="1"/>
  <c r="AC72" i="1"/>
  <c r="AC73" i="1"/>
  <c r="AC22" i="1"/>
  <c r="AC74" i="1"/>
  <c r="AC23" i="1"/>
  <c r="AC75" i="1"/>
  <c r="AC24" i="1"/>
  <c r="AC76" i="1"/>
  <c r="AC25" i="1"/>
  <c r="AC77" i="1"/>
  <c r="AC78" i="1"/>
  <c r="AC79" i="1"/>
  <c r="AC80" i="1"/>
  <c r="AC81" i="1"/>
  <c r="AC26" i="1"/>
  <c r="AC82" i="1"/>
  <c r="AC27" i="1"/>
  <c r="AC83" i="1"/>
  <c r="AC28" i="1"/>
  <c r="AC84" i="1"/>
  <c r="AC29" i="1"/>
  <c r="AC85" i="1"/>
  <c r="AC86" i="1"/>
  <c r="AC87" i="1"/>
  <c r="AC88" i="1"/>
  <c r="AC89" i="1"/>
  <c r="AC30" i="1"/>
  <c r="AC90" i="1"/>
  <c r="AC31" i="1"/>
  <c r="AC91" i="1"/>
  <c r="AC32" i="1"/>
  <c r="AC92" i="1"/>
  <c r="AC33" i="1"/>
  <c r="AC93" i="1"/>
  <c r="AC94" i="1"/>
  <c r="AC95" i="1"/>
  <c r="AC96" i="1"/>
  <c r="AC97" i="1"/>
  <c r="AC6" i="1"/>
  <c r="AD42" i="1"/>
  <c r="AD7" i="1"/>
  <c r="AD43" i="1"/>
  <c r="AD8" i="1"/>
  <c r="AD44" i="1"/>
  <c r="AD9" i="1"/>
  <c r="AD45" i="1"/>
  <c r="AD46" i="1"/>
  <c r="AD47" i="1"/>
  <c r="AD48" i="1"/>
  <c r="AD49" i="1"/>
  <c r="AD18" i="1"/>
  <c r="AD66" i="1"/>
  <c r="AD19" i="1"/>
  <c r="AD67" i="1"/>
  <c r="AD20" i="1"/>
  <c r="AD68" i="1"/>
  <c r="AD21" i="1"/>
  <c r="AD69" i="1"/>
  <c r="AD70" i="1"/>
  <c r="AD71" i="1"/>
  <c r="AD72" i="1"/>
  <c r="AD73" i="1"/>
  <c r="AD22" i="1"/>
  <c r="AD74" i="1"/>
  <c r="AD23" i="1"/>
  <c r="AD75" i="1"/>
  <c r="AD24" i="1"/>
  <c r="AD76" i="1"/>
  <c r="AD25" i="1"/>
  <c r="AD77" i="1"/>
  <c r="AD78" i="1"/>
  <c r="AD79" i="1"/>
  <c r="AD80" i="1"/>
  <c r="AD81" i="1"/>
  <c r="AD26" i="1"/>
  <c r="AD82" i="1"/>
  <c r="AD27" i="1"/>
  <c r="AD83" i="1"/>
  <c r="AD28" i="1"/>
  <c r="AD84" i="1"/>
  <c r="AD29" i="1"/>
  <c r="AD85" i="1"/>
  <c r="AD86" i="1"/>
  <c r="AD87" i="1"/>
  <c r="AD88" i="1"/>
  <c r="AD89" i="1"/>
  <c r="AD30" i="1"/>
  <c r="AD90" i="1"/>
  <c r="AD31" i="1"/>
  <c r="AD91" i="1"/>
  <c r="AD32" i="1"/>
  <c r="AD92" i="1"/>
  <c r="AD33" i="1"/>
  <c r="AD93" i="1"/>
  <c r="AD94" i="1"/>
  <c r="AD95" i="1"/>
  <c r="AD96" i="1"/>
  <c r="AD97" i="1"/>
  <c r="AD6" i="1"/>
  <c r="AA6" i="1"/>
  <c r="AB6" i="1"/>
  <c r="AA33" i="1"/>
  <c r="AB33" i="1"/>
  <c r="AA30" i="1"/>
  <c r="AB30" i="1"/>
  <c r="AA97" i="1"/>
  <c r="AB97" i="1"/>
  <c r="AA92" i="1"/>
  <c r="AB92" i="1"/>
  <c r="AA31" i="1"/>
  <c r="AB31" i="1"/>
  <c r="AA91" i="1"/>
  <c r="AB91" i="1"/>
  <c r="AA32" i="1"/>
  <c r="AB32" i="1"/>
  <c r="AA94" i="1"/>
  <c r="AB94" i="1"/>
  <c r="AA9" i="1"/>
  <c r="AB9" i="1"/>
  <c r="AA28" i="1"/>
  <c r="AB28" i="1"/>
  <c r="AA49" i="1"/>
  <c r="AB49" i="1"/>
  <c r="AA27" i="1"/>
  <c r="AB27" i="1"/>
  <c r="AA47" i="1"/>
  <c r="AB47" i="1"/>
  <c r="AA8" i="1"/>
  <c r="AB8" i="1"/>
  <c r="AA29" i="1"/>
  <c r="AB29" i="1"/>
  <c r="AA48" i="1"/>
  <c r="AB48" i="1"/>
  <c r="AA7" i="1"/>
  <c r="AB7" i="1"/>
  <c r="AA21" i="1"/>
  <c r="AB21" i="1"/>
  <c r="AA18" i="1"/>
  <c r="AB18" i="1"/>
  <c r="AA68" i="1"/>
  <c r="AB68" i="1"/>
  <c r="AA19" i="1"/>
  <c r="AB19" i="1"/>
  <c r="AA78" i="1"/>
  <c r="AB78" i="1"/>
  <c r="AA67" i="1"/>
  <c r="AB67" i="1"/>
  <c r="AA20" i="1"/>
  <c r="AB20" i="1"/>
  <c r="AA25" i="1"/>
  <c r="AB25" i="1"/>
  <c r="AA71" i="1"/>
  <c r="AB71" i="1"/>
  <c r="AA22" i="1"/>
  <c r="AB22" i="1"/>
  <c r="AA70" i="1"/>
  <c r="AB70" i="1"/>
  <c r="AA76" i="1"/>
  <c r="AB76" i="1"/>
  <c r="AA23" i="1"/>
  <c r="AB23" i="1"/>
  <c r="AA75" i="1"/>
  <c r="AB75" i="1"/>
  <c r="AA24" i="1"/>
  <c r="AB24" i="1"/>
  <c r="AA42" i="1"/>
  <c r="AB42" i="1"/>
  <c r="AA93" i="1"/>
  <c r="AB93" i="1"/>
  <c r="AA90" i="1"/>
  <c r="AB90" i="1"/>
  <c r="AA89" i="1"/>
  <c r="AB89" i="1"/>
  <c r="AA44" i="1"/>
  <c r="AB44" i="1"/>
  <c r="AA85" i="1"/>
  <c r="AB85" i="1"/>
  <c r="AA82" i="1"/>
  <c r="AB82" i="1"/>
  <c r="AA83" i="1"/>
  <c r="AB83" i="1"/>
  <c r="AA88" i="1"/>
  <c r="AB88" i="1"/>
  <c r="AA87" i="1"/>
  <c r="AB87" i="1"/>
  <c r="AA45" i="1"/>
  <c r="AB45" i="1"/>
  <c r="AA84" i="1"/>
  <c r="AB84" i="1"/>
  <c r="AA43" i="1"/>
  <c r="AB43" i="1"/>
  <c r="AA69" i="1"/>
  <c r="AB69" i="1"/>
  <c r="AA66" i="1"/>
  <c r="AB66" i="1"/>
  <c r="AA77" i="1"/>
  <c r="AB77" i="1"/>
  <c r="AA73" i="1"/>
  <c r="AB73" i="1"/>
  <c r="AA74" i="1"/>
  <c r="AB74" i="1"/>
  <c r="AA95" i="1"/>
  <c r="AB95" i="1"/>
  <c r="AA96" i="1"/>
  <c r="AB96" i="1"/>
  <c r="AA86" i="1"/>
  <c r="AB86" i="1"/>
  <c r="AA46" i="1"/>
  <c r="AB46" i="1"/>
  <c r="AA72" i="1"/>
  <c r="AB72" i="1"/>
  <c r="AA81" i="1"/>
  <c r="AB81" i="1"/>
  <c r="AA79" i="1"/>
  <c r="AB79" i="1"/>
  <c r="AA80" i="1"/>
  <c r="AB80" i="1"/>
  <c r="AB26" i="1"/>
  <c r="AA26" i="1"/>
  <c r="AE18" i="2" l="1"/>
  <c r="AA18" i="2"/>
  <c r="AD23" i="2"/>
  <c r="AB23" i="2"/>
  <c r="AB7" i="2"/>
  <c r="AE7" i="2"/>
  <c r="AC10" i="2"/>
</calcChain>
</file>

<file path=xl/sharedStrings.xml><?xml version="1.0" encoding="utf-8"?>
<sst xmlns="http://schemas.openxmlformats.org/spreadsheetml/2006/main" count="250" uniqueCount="220">
  <si>
    <t>Scene</t>
  </si>
  <si>
    <t>Estimated PAH cost</t>
  </si>
  <si>
    <t>Estimated SAH cost</t>
  </si>
  <si>
    <t>PAH cost with fallback</t>
  </si>
  <si>
    <t>PAH intersections with fallback</t>
  </si>
  <si>
    <t>PAH hit percentage</t>
  </si>
  <si>
    <t>PAH cost without fallback</t>
  </si>
  <si>
    <t>SAH cost without fallback</t>
  </si>
  <si>
    <t>PAH intersections without fallback</t>
  </si>
  <si>
    <t>SAH cost</t>
  </si>
  <si>
    <t>SAH intersections</t>
  </si>
  <si>
    <t>Overlapping %</t>
  </si>
  <si>
    <t>Overlapping % culled</t>
  </si>
  <si>
    <t>Max level PAH</t>
  </si>
  <si>
    <t>Max leaf cost</t>
  </si>
  <si>
    <t>Max leaf area</t>
  </si>
  <si>
    <t>Max leaf hit probability</t>
  </si>
  <si>
    <t>Max triangles per leaf</t>
  </si>
  <si>
    <t>Max non fallback levels</t>
  </si>
  <si>
    <t>Split plane quality threshold</t>
  </si>
  <si>
    <t>Acceptable children/father hit probability</t>
  </si>
  <si>
    <t>Excellent children/father hit probability</t>
  </si>
  <si>
    <t>Choose split plane PAH average</t>
  </si>
  <si>
    <t>Choose split plane SAH average</t>
  </si>
  <si>
    <t>Compute cost PAH average</t>
  </si>
  <si>
    <t>Compute cost SAH average</t>
  </si>
  <si>
    <t>SuzannePlaneFull15</t>
  </si>
  <si>
    <t>CottageWallsPlaneFull15</t>
  </si>
  <si>
    <t>WoodPlaneFullParallel</t>
  </si>
  <si>
    <t>WoodPlaneFull15</t>
  </si>
  <si>
    <t>WoodPointFullParallel</t>
  </si>
  <si>
    <t>WoodPlaneFullObliqueLongest</t>
  </si>
  <si>
    <t>WoodPlaneFull45</t>
  </si>
  <si>
    <t>WoodPlaneFull45Longest</t>
  </si>
  <si>
    <t>WoodPlaneFullOblique</t>
  </si>
  <si>
    <t>WoodPointFull15</t>
  </si>
  <si>
    <t>CottageWallsPlaneFullParallel</t>
  </si>
  <si>
    <t>SuzannePlaneFullOblique</t>
  </si>
  <si>
    <t>CottageWallsPointFullParallel</t>
  </si>
  <si>
    <t>SuzannePlaneFull45</t>
  </si>
  <si>
    <t>CottageWallsPointFull45</t>
  </si>
  <si>
    <t>CottageWallsPlaneFullOblique</t>
  </si>
  <si>
    <t>SuzannePlaneFullParallel</t>
  </si>
  <si>
    <t>CottageWallsPointFullOblique</t>
  </si>
  <si>
    <t>CottageWallsPlaneFull45</t>
  </si>
  <si>
    <t>Random100PlaneFullParallel</t>
  </si>
  <si>
    <t>Random100PlaneFull15</t>
  </si>
  <si>
    <t>Random100PlaneFullObliqueLongest</t>
  </si>
  <si>
    <t>Random100PlaneFull45</t>
  </si>
  <si>
    <t>SponzaPointFull15</t>
  </si>
  <si>
    <t>Random100PlaneFull45Longest</t>
  </si>
  <si>
    <t>Random100PlaneFullOblique</t>
  </si>
  <si>
    <t>SponzaPlaneFullParallel</t>
  </si>
  <si>
    <t>Random100PointFull45</t>
  </si>
  <si>
    <t>SponzaPlaneFull15</t>
  </si>
  <si>
    <t>Random100PointFull15</t>
  </si>
  <si>
    <t>SponzaPlaneFullObliqueLongest</t>
  </si>
  <si>
    <t>SponzaPlaneFull45</t>
  </si>
  <si>
    <t>SponzaPlaneFull45Longest</t>
  </si>
  <si>
    <t>SponzaPlaneFullOblique</t>
  </si>
  <si>
    <t>CottageWallsPlaneFull15Longest</t>
  </si>
  <si>
    <t>WoodPlaneFullParallelLongest</t>
  </si>
  <si>
    <t>WoodPlaneFull15Longest</t>
  </si>
  <si>
    <t>SuzannePointFullParallel</t>
  </si>
  <si>
    <t>CottageWallsPlaneFullObliqueLongest</t>
  </si>
  <si>
    <t>SuzannePlaneFullParallelLongest</t>
  </si>
  <si>
    <t>SuzannePlaneFull15Longest</t>
  </si>
  <si>
    <t>SuzannePlaneFull45Longest</t>
  </si>
  <si>
    <t>SuzannePointFullOblique</t>
  </si>
  <si>
    <t>SuzannePointFull45</t>
  </si>
  <si>
    <t>CottageWallsPlaneFullParallelLongest</t>
  </si>
  <si>
    <t>SuzannePlaneFullObliqueLongest</t>
  </si>
  <si>
    <t>CottageWallsPlaneFull45Longest</t>
  </si>
  <si>
    <t>Random100PlaneFullParallelLongest</t>
  </si>
  <si>
    <t>Random100PlaneFull15Longest</t>
  </si>
  <si>
    <t>SponzaPlaneFullParallelLongest</t>
  </si>
  <si>
    <t>Random100PointFullParallel</t>
  </si>
  <si>
    <t>SponzaPlaneFull15Longest</t>
  </si>
  <si>
    <t>WoodPointFull45</t>
  </si>
  <si>
    <t>WoodPointFullOblique</t>
  </si>
  <si>
    <t>SuzannePointFull15</t>
  </si>
  <si>
    <t>CottageWallsPointFull15</t>
  </si>
  <si>
    <t>Random100PointFullOblique</t>
  </si>
  <si>
    <t>SponzaPointFullParallel</t>
  </si>
  <si>
    <t>SponzaPointFull45</t>
  </si>
  <si>
    <t>SponzaPointFullOblique</t>
  </si>
  <si>
    <t>PAH error</t>
  </si>
  <si>
    <t>SAH error</t>
  </si>
  <si>
    <t>PAH faster%</t>
  </si>
  <si>
    <t>PAH without fallback faster %</t>
  </si>
  <si>
    <t>Breakeven hit%</t>
  </si>
  <si>
    <t>CottagePlaneFullObliqueLongest</t>
  </si>
  <si>
    <t>CottagePlaneFullParallel</t>
  </si>
  <si>
    <t>CrowdPlaneFull45</t>
  </si>
  <si>
    <t>CrowdPointFull45</t>
  </si>
  <si>
    <t>CrowdPlaneFullObliqueLongest</t>
  </si>
  <si>
    <t>CrowdPlaneFullParallel</t>
  </si>
  <si>
    <t>CottagePointFullParallel</t>
  </si>
  <si>
    <t>CottagePlaneFull45</t>
  </si>
  <si>
    <t>CrowdPlaneFull15</t>
  </si>
  <si>
    <t>CottagePlaneFull15</t>
  </si>
  <si>
    <t>CrowdPlaneFullParallelLongest</t>
  </si>
  <si>
    <t>CrowdPlaneFullOblique</t>
  </si>
  <si>
    <t>CrowdPlaneFull45Longest</t>
  </si>
  <si>
    <t>CottagePlaneFullParallelLongest</t>
  </si>
  <si>
    <t>CottagePlaneFullOblique</t>
  </si>
  <si>
    <t>Random1000PlaneFullParallel</t>
  </si>
  <si>
    <t>Random1000PlaneFull15</t>
  </si>
  <si>
    <t>Random1000PlaneFull45</t>
  </si>
  <si>
    <t>Random1000PlaneFull45Longest</t>
  </si>
  <si>
    <t>Random1000PlaneFullOblique</t>
  </si>
  <si>
    <t>CottagePlaneFull15Longest</t>
  </si>
  <si>
    <t>CottagePointFullOblique</t>
  </si>
  <si>
    <t>CottagePlaneFull45Longest</t>
  </si>
  <si>
    <t>CrowdPlaneFull15Longest</t>
  </si>
  <si>
    <t>Random1000PlaneFullParallelLongest</t>
  </si>
  <si>
    <t>Random1000PlaneFull15Longest</t>
  </si>
  <si>
    <t>Random1000PlaneFullObliqueLongest</t>
  </si>
  <si>
    <t>CottagePointFull15</t>
  </si>
  <si>
    <t>CrowdPointFullParallel</t>
  </si>
  <si>
    <t>CottagePointFull45</t>
  </si>
  <si>
    <t>CrowdPointFull15</t>
  </si>
  <si>
    <t>CrowdPointFullOblique</t>
  </si>
  <si>
    <t>Random1000PointFullParallel</t>
  </si>
  <si>
    <t>Random1000PointFull15</t>
  </si>
  <si>
    <t>Random1000PointFull45</t>
  </si>
  <si>
    <t>Random1000PointFullOblique</t>
  </si>
  <si>
    <t>All 15</t>
  </si>
  <si>
    <t>All 45</t>
  </si>
  <si>
    <t>All oblique</t>
  </si>
  <si>
    <t>Plane parallel</t>
  </si>
  <si>
    <t>All parallel</t>
  </si>
  <si>
    <t>Plane 15</t>
  </si>
  <si>
    <t>Plane 45</t>
  </si>
  <si>
    <t>Plane oblique</t>
  </si>
  <si>
    <t>Point parallel</t>
  </si>
  <si>
    <t>Point 15</t>
  </si>
  <si>
    <t>Point 45</t>
  </si>
  <si>
    <t>Point oblique</t>
  </si>
  <si>
    <t>Plane parallel longest</t>
  </si>
  <si>
    <t>Plane 15 longest</t>
  </si>
  <si>
    <t>Plane 45 longest</t>
  </si>
  <si>
    <t>Plane oblique longest</t>
  </si>
  <si>
    <t>Name</t>
  </si>
  <si>
    <t>WoodPlaneFullSah45</t>
  </si>
  <si>
    <t>WoodPlaneFullSahParallel</t>
  </si>
  <si>
    <t>WoodPlaneFullSah15</t>
  </si>
  <si>
    <t>WoodPlaneFullSahOblique</t>
  </si>
  <si>
    <t>SuzannePlaneFullSah45</t>
  </si>
  <si>
    <t>SuzannePlaneFullSahOblique</t>
  </si>
  <si>
    <t>SuzannePlaneFullSahParallel</t>
  </si>
  <si>
    <t>CottagePlaneFullSahParallel</t>
  </si>
  <si>
    <t>SuzannePlaneFullSah15</t>
  </si>
  <si>
    <t>CottagePlaneFullSah15</t>
  </si>
  <si>
    <t>CottagePlaneFullSah45</t>
  </si>
  <si>
    <t>CottagePlaneFullSahOblique</t>
  </si>
  <si>
    <t>CottageWallsPlaneFullSahParallel</t>
  </si>
  <si>
    <t>CottageWallsPlaneFullSah15</t>
  </si>
  <si>
    <t>CottageWallsPlaneFullSah45</t>
  </si>
  <si>
    <t>SponzaPlaneFullSah15</t>
  </si>
  <si>
    <t>CottageWallsPlaneFullSahOblique</t>
  </si>
  <si>
    <t>CrowdPlaneFullSahParallel</t>
  </si>
  <si>
    <t>CrowdPlaneFullSah15</t>
  </si>
  <si>
    <t>SponzaPlaneFullSahParallel</t>
  </si>
  <si>
    <t>CrowdPlaneFullSah45</t>
  </si>
  <si>
    <t>CrowdPlaneFullSahOblique</t>
  </si>
  <si>
    <t>Random100PlaneFullSahParallel</t>
  </si>
  <si>
    <t>Random100PlaneFullSah15</t>
  </si>
  <si>
    <t>Random100PlaneFullSah45</t>
  </si>
  <si>
    <t>Random100PlaneFullSahOblique</t>
  </si>
  <si>
    <t>Random1000PlaneFullSahParallel</t>
  </si>
  <si>
    <t>Random1000PlaneFullSah15</t>
  </si>
  <si>
    <t>Random1000PlaneFullSah45</t>
  </si>
  <si>
    <t>Random1000PlaneFullSahOblique</t>
  </si>
  <si>
    <t>SponzaPlaneFullSah45</t>
  </si>
  <si>
    <t>SponzaPlaneFullSahOblique</t>
  </si>
  <si>
    <t>Plane parallel SPFH</t>
  </si>
  <si>
    <t>Plane 45 SPFH</t>
  </si>
  <si>
    <t>Plane 15 SPFH</t>
  </si>
  <si>
    <t>Plane oblique SPFH</t>
  </si>
  <si>
    <t>Point parallel SPFH</t>
  </si>
  <si>
    <t>Point 15 SPFH</t>
  </si>
  <si>
    <t>Point 45 SPFH</t>
  </si>
  <si>
    <t>Point oblique SPFH</t>
  </si>
  <si>
    <t>All parallel SPFH</t>
  </si>
  <si>
    <t>All 15 SPFH</t>
  </si>
  <si>
    <t>All 45 SPFH</t>
  </si>
  <si>
    <t>All oblique SPFH</t>
  </si>
  <si>
    <t>WoodPointFullSah45</t>
  </si>
  <si>
    <t>WoodPointFullSahParallel</t>
  </si>
  <si>
    <t>WoodPointFullSah15</t>
  </si>
  <si>
    <t>SuzannePointFullSah15</t>
  </si>
  <si>
    <t>CrowdPointFullSahParallel</t>
  </si>
  <si>
    <t>WoodPointFullSahOblique</t>
  </si>
  <si>
    <t>SuzannePointFullSahOblique</t>
  </si>
  <si>
    <t>CottageWallsPointFullSahParallel</t>
  </si>
  <si>
    <t>SuzannePointFullSah45</t>
  </si>
  <si>
    <t>CottageWallsPointFullSah45</t>
  </si>
  <si>
    <t>SuzannePointFullSahParallel</t>
  </si>
  <si>
    <t>CottagePointFullSahParallel</t>
  </si>
  <si>
    <t>CottagePointFullSah15</t>
  </si>
  <si>
    <t>SponzaPointFullSahParallel</t>
  </si>
  <si>
    <t>CottagePointFullSah45</t>
  </si>
  <si>
    <t>CottagePointFullSahOblique</t>
  </si>
  <si>
    <t>CottageWallsPointFullSah15</t>
  </si>
  <si>
    <t>SponzaPointFullSah15</t>
  </si>
  <si>
    <t>CottageWallsPointFullSahOblique</t>
  </si>
  <si>
    <t>CrowdPointFullSah15</t>
  </si>
  <si>
    <t>CrowdPointFullSah45</t>
  </si>
  <si>
    <t>Random100PointFullSah15</t>
  </si>
  <si>
    <t>CrowdPointFullSahOblique</t>
  </si>
  <si>
    <t>Random100PointFullSahOblique</t>
  </si>
  <si>
    <t>Random100PointFullSahParallel</t>
  </si>
  <si>
    <t>Random100PointFullSah45</t>
  </si>
  <si>
    <t>Random1000PointFullSahParallel</t>
  </si>
  <si>
    <t>Random1000PointFullSah15</t>
  </si>
  <si>
    <t>Random1000PointFullSah45</t>
  </si>
  <si>
    <t>Random1000PointFullSahOblique</t>
  </si>
  <si>
    <t>SponzaPointFullSah45</t>
  </si>
  <si>
    <t>SponzaPointFullSahOblique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</si>
</sst>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8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  <xf numFmtId="9" fontId="16" fillId="0" borderId="0" xfId="1" applyFont="1" applyAlignment="1">
      <alignment wrapText="1"/>
    </xf>
    <xf numFmtId="164" fontId="16" fillId="0" borderId="0" xfId="0" applyNumberFormat="1" applyFont="1" applyAlignment="1">
      <alignment wrapText="1"/>
    </xf>
    <xf numFmtId="2" fontId="16" fillId="0" borderId="0" xfId="0" applyNumberFormat="1" applyFont="1"/>
    <xf numFmtId="0" fontId="18" fillId="0" borderId="0" xfId="0" applyFont="1"/>
    <xf numFmtId="168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7">
    <dxf>
      <font>
        <color rgb="FFE49EDD"/>
      </font>
    </dxf>
    <dxf>
      <font>
        <color rgb="FFE49EDD"/>
      </font>
    </dxf>
    <dxf>
      <font>
        <color rgb="FFA02B93"/>
      </font>
    </dxf>
    <dxf>
      <font>
        <color rgb="FFA02B93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9C0006"/>
      </font>
    </dxf>
    <dxf>
      <font>
        <color theme="8" tint="0.59996337778862885"/>
      </font>
    </dxf>
    <dxf>
      <font>
        <color theme="8"/>
      </font>
    </dxf>
    <dxf>
      <font>
        <color theme="0" tint="-0.499984740745262"/>
      </font>
    </dxf>
    <dxf>
      <font>
        <color rgb="FF0070C0"/>
      </font>
    </dxf>
    <dxf>
      <font>
        <color rgb="FF9C0006"/>
      </font>
    </dxf>
    <dxf>
      <font>
        <color theme="8"/>
      </font>
    </dxf>
    <dxf>
      <font>
        <color theme="8" tint="0.59996337778862885"/>
      </font>
    </dxf>
    <dxf>
      <font>
        <color theme="0" tint="-0.499984740745262"/>
      </font>
    </dxf>
    <dxf>
      <font>
        <color rgb="FF0070C0"/>
      </font>
    </dxf>
    <dxf>
      <font>
        <color rgb="FF7030A0"/>
      </font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theme="8"/>
      </font>
      <fill>
        <patternFill patternType="none">
          <bgColor auto="1"/>
        </patternFill>
      </fill>
    </dxf>
    <dxf>
      <font>
        <color theme="8" tint="0.59996337778862885"/>
      </font>
      <fill>
        <patternFill patternType="none">
          <bgColor auto="1"/>
        </patternFill>
      </fill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rgb="FF9C0006"/>
      </font>
    </dxf>
    <dxf>
      <font>
        <color theme="0" tint="-0.499984740745262"/>
      </font>
    </dxf>
    <dxf>
      <font>
        <color rgb="FF0070C0"/>
      </font>
    </dxf>
    <dxf>
      <font>
        <color rgb="FF7030A0"/>
      </font>
    </dxf>
    <dxf>
      <font>
        <color rgb="FF7030A0"/>
      </font>
    </dxf>
    <dxf>
      <font>
        <color rgb="FF0070C0"/>
      </font>
    </dxf>
    <dxf>
      <font>
        <color rgb="FF0070C0"/>
      </font>
    </dxf>
    <dxf>
      <font>
        <color rgb="FF808080"/>
      </font>
    </dxf>
    <dxf>
      <font>
        <color rgb="FF808080"/>
      </font>
    </dxf>
    <dxf>
      <font>
        <color rgb="FF0070C0"/>
      </font>
    </dxf>
    <dxf>
      <font>
        <color rgb="FF0070C0"/>
      </font>
    </dxf>
    <dxf>
      <font>
        <color rgb="FF7030A0"/>
      </font>
    </dxf>
    <dxf>
      <font>
        <color rgb="FF7030A0"/>
      </font>
    </dxf>
    <dxf>
      <font>
        <color auto="1"/>
      </font>
    </dxf>
    <dxf>
      <font>
        <color auto="1"/>
      </font>
    </dxf>
    <dxf>
      <font>
        <color rgb="FF0070C0"/>
      </font>
    </dxf>
    <dxf>
      <font>
        <color rgb="FF0070C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1"/>
  <sheetViews>
    <sheetView workbookViewId="0">
      <pane ySplit="1" topLeftCell="A127" activePane="bottomLeft" state="frozen"/>
      <selection pane="bottomLeft" activeCell="F130" sqref="F130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100</v>
      </c>
      <c r="B2" s="1">
        <v>109.694458007812</v>
      </c>
      <c r="C2" s="1">
        <v>61.505165100097599</v>
      </c>
      <c r="D2" s="8">
        <v>120.442970275878</v>
      </c>
      <c r="E2" s="1">
        <v>79.126998901367102</v>
      </c>
      <c r="F2" s="3">
        <v>0.89499998092651301</v>
      </c>
      <c r="G2" s="8">
        <v>111.878219604492</v>
      </c>
      <c r="H2" s="1">
        <v>81.569534301757798</v>
      </c>
      <c r="I2" s="1">
        <v>73.333999633789006</v>
      </c>
      <c r="J2" s="8">
        <v>115.60099029541</v>
      </c>
      <c r="K2" s="1">
        <v>74.792999267578097</v>
      </c>
      <c r="L2" s="3">
        <v>0.75858873128890902</v>
      </c>
      <c r="M2" s="3">
        <v>0.83054435253143299</v>
      </c>
      <c r="N2">
        <v>21</v>
      </c>
      <c r="O2">
        <v>0</v>
      </c>
      <c r="P2">
        <v>0</v>
      </c>
      <c r="Q2">
        <v>0</v>
      </c>
      <c r="R2">
        <v>2</v>
      </c>
      <c r="S2">
        <v>100</v>
      </c>
      <c r="T2">
        <v>0.40000000596046398</v>
      </c>
      <c r="U2">
        <v>1.29999995231628</v>
      </c>
      <c r="V2">
        <v>0.89999997615814198</v>
      </c>
      <c r="W2" s="2">
        <v>2.3059533850755499E-4</v>
      </c>
      <c r="X2" s="2">
        <v>2.5457254378125001E-4</v>
      </c>
      <c r="Y2" s="2">
        <v>1.55244453344494E-3</v>
      </c>
      <c r="Z2" s="2">
        <v>7.3471295763738399E-5</v>
      </c>
      <c r="AA2" s="3">
        <f>ABS((G2-B2)/B2)</f>
        <v>1.9907674793602437E-2</v>
      </c>
      <c r="AB2" s="3">
        <f>ABS((J2-C2)/C2)</f>
        <v>0.87953304583888614</v>
      </c>
      <c r="AC2" s="3">
        <f>(J2-G2)/G2</f>
        <v>3.3275204986981444E-2</v>
      </c>
      <c r="AD2" s="3">
        <f>(J2-D2)/D2</f>
        <v>-4.0201432838938678E-2</v>
      </c>
      <c r="AE2" s="3">
        <f>(G2+H2-J2)/H2</f>
        <v>0.95436077056482871</v>
      </c>
    </row>
    <row r="3" spans="1:31" x14ac:dyDescent="0.25">
      <c r="A3" t="s">
        <v>98</v>
      </c>
      <c r="B3" s="1">
        <v>127.83847045898401</v>
      </c>
      <c r="C3" s="1">
        <v>61.505165100097599</v>
      </c>
      <c r="D3" s="8">
        <v>131.04100036621</v>
      </c>
      <c r="E3" s="1">
        <v>84.357002258300696</v>
      </c>
      <c r="F3" s="3">
        <v>0.86900001764297397</v>
      </c>
      <c r="G3" s="8">
        <v>123.939743041992</v>
      </c>
      <c r="H3" s="1">
        <v>54.207611083984297</v>
      </c>
      <c r="I3" s="1">
        <v>79.892997741699205</v>
      </c>
      <c r="J3" s="8">
        <v>104.245880126953</v>
      </c>
      <c r="K3" s="1">
        <v>66.022003173828097</v>
      </c>
      <c r="L3" s="3">
        <v>0.76324337720870905</v>
      </c>
      <c r="M3" s="3">
        <v>0.81081002950668302</v>
      </c>
      <c r="N3">
        <v>25</v>
      </c>
      <c r="O3">
        <v>0</v>
      </c>
      <c r="P3">
        <v>0</v>
      </c>
      <c r="Q3">
        <v>0</v>
      </c>
      <c r="R3">
        <v>2</v>
      </c>
      <c r="S3">
        <v>100</v>
      </c>
      <c r="T3">
        <v>0.40000000596046398</v>
      </c>
      <c r="U3">
        <v>1.29999995231628</v>
      </c>
      <c r="V3">
        <v>0.89999997615814198</v>
      </c>
      <c r="W3" s="2">
        <v>2.31650556088425E-4</v>
      </c>
      <c r="X3" s="2">
        <v>2.5419594021513998E-4</v>
      </c>
      <c r="Y3" s="2">
        <v>9.3187025049701301E-4</v>
      </c>
      <c r="Z3" s="2">
        <v>7.2924340202007402E-5</v>
      </c>
      <c r="AA3" s="3">
        <f>ABS((G3-B3)/B3)</f>
        <v>3.0497293991348869E-2</v>
      </c>
      <c r="AB3" s="3">
        <f>ABS((J3-C3)/C3)</f>
        <v>0.6949126135552407</v>
      </c>
      <c r="AC3" s="3">
        <f>(J3-G3)/G3</f>
        <v>-0.15889869086114317</v>
      </c>
      <c r="AD3" s="3">
        <f>(J3-D3)/D3</f>
        <v>-0.20447890480364758</v>
      </c>
      <c r="AE3" s="3">
        <f>(G3+H3-J3)/H3</f>
        <v>1.3633043869896269</v>
      </c>
    </row>
    <row r="4" spans="1:31" x14ac:dyDescent="0.25">
      <c r="A4" t="s">
        <v>105</v>
      </c>
      <c r="B4" s="1">
        <v>145.53565979003901</v>
      </c>
      <c r="C4" s="1">
        <v>61.505165100097599</v>
      </c>
      <c r="D4" s="8">
        <v>152.73161315917901</v>
      </c>
      <c r="E4" s="1">
        <v>94.698997497558594</v>
      </c>
      <c r="F4" s="3">
        <v>0.88599997758865301</v>
      </c>
      <c r="G4" s="8">
        <v>148.30201721191401</v>
      </c>
      <c r="H4" s="1">
        <v>38.856136322021399</v>
      </c>
      <c r="I4" s="1">
        <v>91.819000244140597</v>
      </c>
      <c r="J4" s="8">
        <v>98.519073486328097</v>
      </c>
      <c r="K4" s="1">
        <v>62.2560005187988</v>
      </c>
      <c r="L4" s="3">
        <v>0.82091033458709695</v>
      </c>
      <c r="M4" s="3">
        <v>0.857993423938751</v>
      </c>
      <c r="N4">
        <v>23</v>
      </c>
      <c r="O4">
        <v>0</v>
      </c>
      <c r="P4">
        <v>0</v>
      </c>
      <c r="Q4">
        <v>0</v>
      </c>
      <c r="R4">
        <v>2</v>
      </c>
      <c r="S4">
        <v>100</v>
      </c>
      <c r="T4">
        <v>0.40000000596046398</v>
      </c>
      <c r="U4">
        <v>1.29999995231628</v>
      </c>
      <c r="V4">
        <v>0.89999997615814198</v>
      </c>
      <c r="W4" s="2">
        <v>2.56962637649849E-4</v>
      </c>
      <c r="X4" s="2">
        <v>2.5474771973676898E-4</v>
      </c>
      <c r="Y4" s="2">
        <v>1.13339396193623E-3</v>
      </c>
      <c r="Z4" s="2">
        <v>7.3384471761528403E-5</v>
      </c>
      <c r="AA4" s="3">
        <f>ABS((G4-B4)/B4)</f>
        <v>1.9008107194250268E-2</v>
      </c>
      <c r="AB4" s="3">
        <f>ABS((J4-C4)/C4)</f>
        <v>0.60180162635108125</v>
      </c>
      <c r="AC4" s="3">
        <f>(J4-G4)/G4</f>
        <v>-0.33568622100702311</v>
      </c>
      <c r="AD4" s="3">
        <f>(J4-D4)/D4</f>
        <v>-0.35495296979774482</v>
      </c>
      <c r="AE4" s="3">
        <f>(G4+H4-J4)/H4</f>
        <v>2.2812118866633644</v>
      </c>
    </row>
    <row r="5" spans="1:31" x14ac:dyDescent="0.25">
      <c r="A5" t="s">
        <v>92</v>
      </c>
      <c r="B5" s="1">
        <v>64.915550231933594</v>
      </c>
      <c r="C5" s="1">
        <v>61.505165100097599</v>
      </c>
      <c r="D5" s="8">
        <v>82.7420654296875</v>
      </c>
      <c r="E5" s="1">
        <v>58.383998870849602</v>
      </c>
      <c r="F5" s="3">
        <v>0.76300001144409102</v>
      </c>
      <c r="G5" s="8">
        <v>65.082611083984304</v>
      </c>
      <c r="H5" s="1">
        <v>74.513053894042898</v>
      </c>
      <c r="I5" s="1">
        <v>46.938999176025298</v>
      </c>
      <c r="J5" s="8">
        <v>97.650032043457003</v>
      </c>
      <c r="K5" s="1">
        <v>63.402000427246001</v>
      </c>
      <c r="L5" s="3">
        <v>0.70742660760879505</v>
      </c>
      <c r="M5" s="3">
        <v>0.77936714887618996</v>
      </c>
      <c r="N5">
        <v>23</v>
      </c>
      <c r="O5">
        <v>0</v>
      </c>
      <c r="P5">
        <v>0</v>
      </c>
      <c r="Q5">
        <v>0</v>
      </c>
      <c r="R5">
        <v>2</v>
      </c>
      <c r="S5">
        <v>100</v>
      </c>
      <c r="T5">
        <v>0.40000000596046398</v>
      </c>
      <c r="U5">
        <v>1.29999995231628</v>
      </c>
      <c r="V5">
        <v>0.89999997615814198</v>
      </c>
      <c r="W5" s="2">
        <v>2.18126384424977E-4</v>
      </c>
      <c r="X5" s="2">
        <v>2.7901443536393301E-4</v>
      </c>
      <c r="Y5" s="2">
        <v>1.15673406980931E-3</v>
      </c>
      <c r="Z5" s="2">
        <v>9.3676273536402705E-5</v>
      </c>
      <c r="AA5" s="3">
        <f>ABS((G5-B5)/B5)</f>
        <v>2.5735105295083636E-3</v>
      </c>
      <c r="AB5" s="3">
        <f>ABS((J5-C5)/C5)</f>
        <v>0.58767205785944709</v>
      </c>
      <c r="AC5" s="3">
        <f>(J5-G5)/G5</f>
        <v>0.50040126566905629</v>
      </c>
      <c r="AD5" s="3">
        <f>(J5-D5)/D5</f>
        <v>0.18017397240872582</v>
      </c>
      <c r="AE5" s="3">
        <f>(G5+H5-J5)/H5</f>
        <v>0.56292999337024396</v>
      </c>
    </row>
    <row r="6" spans="1:31" x14ac:dyDescent="0.25">
      <c r="A6" t="s">
        <v>27</v>
      </c>
      <c r="B6" s="1">
        <v>129.91304016113199</v>
      </c>
      <c r="C6" s="1">
        <v>53.869369506835902</v>
      </c>
      <c r="D6" s="8">
        <v>129.96577453613199</v>
      </c>
      <c r="E6" s="1">
        <v>84.926002502441406</v>
      </c>
      <c r="F6" s="3">
        <v>1</v>
      </c>
      <c r="G6" s="8">
        <v>129.96577453613199</v>
      </c>
      <c r="H6" s="1">
        <v>129.96577453613199</v>
      </c>
      <c r="I6" s="1">
        <v>84.926002502441406</v>
      </c>
      <c r="J6" s="8">
        <v>147.76045227050699</v>
      </c>
      <c r="K6" s="1">
        <v>93.430999755859304</v>
      </c>
      <c r="L6" s="3">
        <v>0.67570197582244795</v>
      </c>
      <c r="M6" s="3">
        <v>0.79671382904052701</v>
      </c>
      <c r="N6">
        <v>28</v>
      </c>
      <c r="O6">
        <v>0</v>
      </c>
      <c r="P6">
        <v>0</v>
      </c>
      <c r="Q6">
        <v>0</v>
      </c>
      <c r="R6">
        <v>2</v>
      </c>
      <c r="S6">
        <v>100</v>
      </c>
      <c r="T6">
        <v>0.40000000596046398</v>
      </c>
      <c r="U6">
        <v>1.29999995231628</v>
      </c>
      <c r="V6">
        <v>0.89999997615814198</v>
      </c>
      <c r="W6" s="2">
        <v>2.26748030399903E-4</v>
      </c>
      <c r="X6" s="2">
        <v>2.5342230219393898E-4</v>
      </c>
      <c r="Y6" s="2">
        <v>1.4940076507627899E-3</v>
      </c>
      <c r="Z6" s="2">
        <v>7.1871603722684004E-5</v>
      </c>
      <c r="AA6" s="3">
        <f>ABS((G6-B6)/B6)</f>
        <v>4.0592056759347031E-4</v>
      </c>
      <c r="AB6" s="3">
        <f>ABS((J6-C6)/C6)</f>
        <v>1.7429400719411894</v>
      </c>
      <c r="AC6" s="3">
        <f>(J6-G6)/G6</f>
        <v>0.13691818325160579</v>
      </c>
      <c r="AD6" s="3">
        <f>(J6-D6)/D6</f>
        <v>0.13691818325160579</v>
      </c>
      <c r="AE6" s="3">
        <f>(G6+H6-J6)/H6</f>
        <v>0.86308181674839424</v>
      </c>
    </row>
    <row r="7" spans="1:31" x14ac:dyDescent="0.25">
      <c r="A7" t="s">
        <v>44</v>
      </c>
      <c r="B7" s="1">
        <v>170.58787536621</v>
      </c>
      <c r="C7" s="1">
        <v>53.869369506835902</v>
      </c>
      <c r="D7" s="8">
        <v>172.08816528320301</v>
      </c>
      <c r="E7" s="1">
        <v>107.824996948242</v>
      </c>
      <c r="F7" s="3">
        <v>1</v>
      </c>
      <c r="G7" s="8">
        <v>172.08816528320301</v>
      </c>
      <c r="H7" s="1">
        <v>172.08816528320301</v>
      </c>
      <c r="I7" s="1">
        <v>107.824996948242</v>
      </c>
      <c r="J7" s="8">
        <v>151.47834777832</v>
      </c>
      <c r="K7" s="1">
        <v>92.389999389648395</v>
      </c>
      <c r="L7" s="3">
        <v>0.65136396884918202</v>
      </c>
      <c r="M7" s="3">
        <v>0.783857762813568</v>
      </c>
      <c r="N7">
        <v>25</v>
      </c>
      <c r="O7">
        <v>0</v>
      </c>
      <c r="P7">
        <v>0</v>
      </c>
      <c r="Q7">
        <v>0</v>
      </c>
      <c r="R7">
        <v>2</v>
      </c>
      <c r="S7">
        <v>100</v>
      </c>
      <c r="T7">
        <v>0.40000000596046398</v>
      </c>
      <c r="U7">
        <v>1.29999995231628</v>
      </c>
      <c r="V7">
        <v>0.89999997615814198</v>
      </c>
      <c r="W7" s="2">
        <v>2.1931166702415699E-4</v>
      </c>
      <c r="X7" s="2">
        <v>2.5060135521925899E-4</v>
      </c>
      <c r="Y7" s="2">
        <v>7.73488078266382E-4</v>
      </c>
      <c r="Z7" s="2">
        <v>7.1779606514610296E-5</v>
      </c>
      <c r="AA7" s="3">
        <f>ABS((G7-B7)/B7)</f>
        <v>8.7948215180724907E-3</v>
      </c>
      <c r="AB7" s="3">
        <f>ABS((J7-C7)/C7)</f>
        <v>1.8119569463143193</v>
      </c>
      <c r="AC7" s="3">
        <f>(J7-G7)/G7</f>
        <v>-0.11976313113086964</v>
      </c>
      <c r="AD7" s="3">
        <f>(J7-D7)/D7</f>
        <v>-0.11976313113086964</v>
      </c>
      <c r="AE7" s="3">
        <f>(G7+H7-J7)/H7</f>
        <v>1.1197631311308696</v>
      </c>
    </row>
    <row r="8" spans="1:31" x14ac:dyDescent="0.25">
      <c r="A8" t="s">
        <v>41</v>
      </c>
      <c r="B8" s="1">
        <v>177.82260131835901</v>
      </c>
      <c r="C8" s="1">
        <v>53.869369506835902</v>
      </c>
      <c r="D8" s="8">
        <v>178.103591918945</v>
      </c>
      <c r="E8" s="1">
        <v>111.34600067138599</v>
      </c>
      <c r="F8" s="3">
        <v>1</v>
      </c>
      <c r="G8" s="8">
        <v>178.103591918945</v>
      </c>
      <c r="H8" s="1">
        <v>178.103591918945</v>
      </c>
      <c r="I8" s="1">
        <v>111.34600067138599</v>
      </c>
      <c r="J8" s="8">
        <v>137.97196960449199</v>
      </c>
      <c r="K8" s="1">
        <v>84.853996276855398</v>
      </c>
      <c r="L8" s="3">
        <v>0.72123324871063199</v>
      </c>
      <c r="M8" s="3">
        <v>0.90012204647064198</v>
      </c>
      <c r="N8">
        <v>32</v>
      </c>
      <c r="O8">
        <v>0</v>
      </c>
      <c r="P8">
        <v>0</v>
      </c>
      <c r="Q8">
        <v>0</v>
      </c>
      <c r="R8">
        <v>2</v>
      </c>
      <c r="S8">
        <v>100</v>
      </c>
      <c r="T8">
        <v>0.40000000596046398</v>
      </c>
      <c r="U8">
        <v>1.29999995231628</v>
      </c>
      <c r="V8">
        <v>0.89999997615814198</v>
      </c>
      <c r="W8" s="2">
        <v>2.4246981774922401E-4</v>
      </c>
      <c r="X8" s="2">
        <v>2.53422098467126E-4</v>
      </c>
      <c r="Y8" s="2">
        <v>9.8813918884843501E-4</v>
      </c>
      <c r="Z8" s="2">
        <v>7.2505099524278194E-5</v>
      </c>
      <c r="AA8" s="3">
        <f>ABS((G8-B8)/B8)</f>
        <v>1.5801737152800492E-3</v>
      </c>
      <c r="AB8" s="3">
        <f>ABS((J8-C8)/C8)</f>
        <v>1.5612323082226467</v>
      </c>
      <c r="AC8" s="3">
        <f>(J8-G8)/G8</f>
        <v>-0.22532741693787359</v>
      </c>
      <c r="AD8" s="3">
        <f>(J8-D8)/D8</f>
        <v>-0.22532741693787359</v>
      </c>
      <c r="AE8" s="3">
        <f>(G8+H8-J8)/H8</f>
        <v>1.2253274169378736</v>
      </c>
    </row>
    <row r="9" spans="1:31" x14ac:dyDescent="0.25">
      <c r="A9" t="s">
        <v>36</v>
      </c>
      <c r="B9" s="1">
        <v>80.350761413574205</v>
      </c>
      <c r="C9" s="1">
        <v>53.869369506835902</v>
      </c>
      <c r="D9" s="8">
        <v>80.103195190429602</v>
      </c>
      <c r="E9" s="1">
        <v>57.285999298095703</v>
      </c>
      <c r="F9" s="3">
        <v>1</v>
      </c>
      <c r="G9" s="8">
        <v>80.103195190429602</v>
      </c>
      <c r="H9" s="1">
        <v>80.103195190429602</v>
      </c>
      <c r="I9" s="1">
        <v>57.285999298095703</v>
      </c>
      <c r="J9" s="8">
        <v>126.427932739257</v>
      </c>
      <c r="K9" s="1">
        <v>80.5780029296875</v>
      </c>
      <c r="L9" s="3">
        <v>0.64303153753280595</v>
      </c>
      <c r="M9" s="3">
        <v>0.73164361715316695</v>
      </c>
      <c r="N9">
        <v>23</v>
      </c>
      <c r="O9">
        <v>0</v>
      </c>
      <c r="P9">
        <v>0</v>
      </c>
      <c r="Q9">
        <v>0</v>
      </c>
      <c r="R9">
        <v>2</v>
      </c>
      <c r="S9">
        <v>100</v>
      </c>
      <c r="T9">
        <v>0.40000000596046398</v>
      </c>
      <c r="U9">
        <v>1.29999995231628</v>
      </c>
      <c r="V9">
        <v>0.89999997615814198</v>
      </c>
      <c r="W9" s="2">
        <v>1.9150126900058199E-4</v>
      </c>
      <c r="X9" s="2">
        <v>2.5126541731879099E-4</v>
      </c>
      <c r="Y9" s="2">
        <v>1.1217031860724E-3</v>
      </c>
      <c r="Z9" s="2">
        <v>7.1849288360681303E-5</v>
      </c>
      <c r="AA9" s="3">
        <f>ABS((G9-B9)/B9)</f>
        <v>3.0810687887617111E-3</v>
      </c>
      <c r="AB9" s="3">
        <f>ABS((J9-C9)/C9)</f>
        <v>1.3469354458142226</v>
      </c>
      <c r="AC9" s="3">
        <f>(J9-G9)/G9</f>
        <v>0.57831323006154056</v>
      </c>
      <c r="AD9" s="3">
        <f>(J9-D9)/D9</f>
        <v>0.57831323006154056</v>
      </c>
      <c r="AE9" s="3">
        <f>(G9+H9-J9)/H9</f>
        <v>0.42168676993845949</v>
      </c>
    </row>
    <row r="10" spans="1:31" x14ac:dyDescent="0.25">
      <c r="A10" t="s">
        <v>99</v>
      </c>
      <c r="B10" s="1">
        <v>116.198532104492</v>
      </c>
      <c r="C10" s="1">
        <v>58.984134674072202</v>
      </c>
      <c r="D10" s="8">
        <v>119.65113067626901</v>
      </c>
      <c r="E10" s="1">
        <v>71.665000915527301</v>
      </c>
      <c r="F10" s="3">
        <v>1</v>
      </c>
      <c r="G10" s="8">
        <v>119.65113067626901</v>
      </c>
      <c r="H10" s="1">
        <v>119.65113067626901</v>
      </c>
      <c r="I10" s="1">
        <v>71.665000915527301</v>
      </c>
      <c r="J10" s="8">
        <v>151.29814147949199</v>
      </c>
      <c r="K10" s="1">
        <v>87.491996765136705</v>
      </c>
      <c r="L10" s="3">
        <v>0.374610185623168</v>
      </c>
      <c r="M10" s="3">
        <v>0.42087009549140902</v>
      </c>
      <c r="N10">
        <v>27</v>
      </c>
      <c r="O10">
        <v>0</v>
      </c>
      <c r="P10">
        <v>0</v>
      </c>
      <c r="Q10">
        <v>0</v>
      </c>
      <c r="R10">
        <v>2</v>
      </c>
      <c r="S10">
        <v>100</v>
      </c>
      <c r="T10">
        <v>0.40000000596046398</v>
      </c>
      <c r="U10">
        <v>1.29999995231628</v>
      </c>
      <c r="V10">
        <v>0.89999997615814198</v>
      </c>
      <c r="W10" s="2">
        <v>2.2267561871558401E-4</v>
      </c>
      <c r="X10" s="2">
        <v>2.59902124525979E-4</v>
      </c>
      <c r="Y10" s="2">
        <v>1.73303752671927E-3</v>
      </c>
      <c r="Z10" s="2">
        <v>7.22467375453561E-5</v>
      </c>
      <c r="AA10" s="3">
        <f>ABS((G10-B10)/B10)</f>
        <v>2.9712927601118398E-2</v>
      </c>
      <c r="AB10" s="3">
        <f>ABS((J10-C10)/C10)</f>
        <v>1.5650650351237325</v>
      </c>
      <c r="AC10" s="3">
        <f>(J10-G10)/G10</f>
        <v>0.26449403883067268</v>
      </c>
      <c r="AD10" s="3">
        <f>(J10-D10)/D10</f>
        <v>0.26449403883067268</v>
      </c>
      <c r="AE10" s="3">
        <f>(G10+H10-J10)/H10</f>
        <v>0.73550596116932732</v>
      </c>
    </row>
    <row r="11" spans="1:31" x14ac:dyDescent="0.25">
      <c r="A11" t="s">
        <v>93</v>
      </c>
      <c r="B11" s="1">
        <v>213.861892700195</v>
      </c>
      <c r="C11" s="1">
        <v>58.984134674072202</v>
      </c>
      <c r="D11" s="8">
        <v>219.64164733886699</v>
      </c>
      <c r="E11" s="1">
        <v>121.09600067138599</v>
      </c>
      <c r="F11" s="3">
        <v>1</v>
      </c>
      <c r="G11" s="8">
        <v>219.64164733886699</v>
      </c>
      <c r="H11" s="1">
        <v>219.64164733886699</v>
      </c>
      <c r="I11" s="1">
        <v>121.09600067138599</v>
      </c>
      <c r="J11" s="8">
        <v>150.88697814941401</v>
      </c>
      <c r="K11" s="1">
        <v>86.607002258300696</v>
      </c>
      <c r="L11" s="3">
        <v>0.42300954461097701</v>
      </c>
      <c r="M11" s="3">
        <v>0.46075597405433599</v>
      </c>
      <c r="N11">
        <v>25</v>
      </c>
      <c r="O11">
        <v>0</v>
      </c>
      <c r="P11">
        <v>0</v>
      </c>
      <c r="Q11">
        <v>0</v>
      </c>
      <c r="R11">
        <v>2</v>
      </c>
      <c r="S11">
        <v>100</v>
      </c>
      <c r="T11">
        <v>0.40000000596046398</v>
      </c>
      <c r="U11">
        <v>1.29999995231628</v>
      </c>
      <c r="V11">
        <v>0.89999997615814198</v>
      </c>
      <c r="W11" s="2">
        <v>2.2175128106027801E-4</v>
      </c>
      <c r="X11" s="2">
        <v>2.6083397096954199E-4</v>
      </c>
      <c r="Y11" s="2">
        <v>5.8457849081605597E-4</v>
      </c>
      <c r="Z11" s="2">
        <v>7.2602728323545293E-5</v>
      </c>
      <c r="AA11" s="3">
        <f>ABS((G11-B11)/B11)</f>
        <v>2.7025640546324028E-2</v>
      </c>
      <c r="AB11" s="3">
        <f>ABS((J11-C11)/C11)</f>
        <v>1.5580942906625321</v>
      </c>
      <c r="AC11" s="3">
        <f>(J11-G11)/G11</f>
        <v>-0.31303111237085685</v>
      </c>
      <c r="AD11" s="3">
        <f>(J11-D11)/D11</f>
        <v>-0.31303111237085685</v>
      </c>
      <c r="AE11" s="3">
        <f>(G11+H11-J11)/H11</f>
        <v>1.3130311123708569</v>
      </c>
    </row>
    <row r="12" spans="1:31" x14ac:dyDescent="0.25">
      <c r="A12" t="s">
        <v>102</v>
      </c>
      <c r="B12" s="1">
        <v>118.01807403564401</v>
      </c>
      <c r="C12" s="1">
        <v>58.984134674072202</v>
      </c>
      <c r="D12" s="8">
        <v>115.18172454833901</v>
      </c>
      <c r="E12" s="1">
        <v>66.010002136230398</v>
      </c>
      <c r="F12" s="3">
        <v>0.99699997901916504</v>
      </c>
      <c r="G12" s="8">
        <v>115.130531311035</v>
      </c>
      <c r="H12" s="1">
        <v>17.066667556762599</v>
      </c>
      <c r="I12" s="1">
        <v>65.983001708984304</v>
      </c>
      <c r="J12" s="8">
        <v>107.60456085205</v>
      </c>
      <c r="K12" s="1">
        <v>62.2299995422363</v>
      </c>
      <c r="L12" s="3">
        <v>0.473508030176162</v>
      </c>
      <c r="M12" s="3">
        <v>0.56944280862808205</v>
      </c>
      <c r="N12">
        <v>32</v>
      </c>
      <c r="O12">
        <v>0</v>
      </c>
      <c r="P12">
        <v>0</v>
      </c>
      <c r="Q12">
        <v>0</v>
      </c>
      <c r="R12">
        <v>2</v>
      </c>
      <c r="S12">
        <v>100</v>
      </c>
      <c r="T12">
        <v>0.40000000596046398</v>
      </c>
      <c r="U12">
        <v>1.29999995231628</v>
      </c>
      <c r="V12">
        <v>0.89999997615814198</v>
      </c>
      <c r="W12" s="2">
        <v>2.4503102758899299E-4</v>
      </c>
      <c r="X12" s="2">
        <v>2.59349151747301E-4</v>
      </c>
      <c r="Y12" s="2">
        <v>1.8109165830537601E-3</v>
      </c>
      <c r="Z12" s="2">
        <v>7.2289702075067894E-5</v>
      </c>
      <c r="AA12" s="3">
        <f>ABS((G12-B12)/B12)</f>
        <v>2.4466953457797536E-2</v>
      </c>
      <c r="AB12" s="3">
        <f>ABS((J12-C12)/C12)</f>
        <v>0.82429667649850247</v>
      </c>
      <c r="AC12" s="3">
        <f>(J12-G12)/G12</f>
        <v>-6.5369023952933439E-2</v>
      </c>
      <c r="AD12" s="3">
        <f>(J12-D12)/D12</f>
        <v>-6.5784426531216342E-2</v>
      </c>
      <c r="AE12" s="3">
        <f>(G12+H12-J12)/H12</f>
        <v>1.4409748085825262</v>
      </c>
    </row>
    <row r="13" spans="1:31" x14ac:dyDescent="0.25">
      <c r="A13" t="s">
        <v>96</v>
      </c>
      <c r="B13" s="1">
        <v>64.621658325195298</v>
      </c>
      <c r="C13" s="1">
        <v>58.984134674072202</v>
      </c>
      <c r="D13" s="8">
        <v>66.008079528808594</v>
      </c>
      <c r="E13" s="1">
        <v>43.205001831054602</v>
      </c>
      <c r="F13" s="3">
        <v>1</v>
      </c>
      <c r="G13" s="8">
        <v>66.008079528808594</v>
      </c>
      <c r="H13" s="1">
        <v>66.008079528808594</v>
      </c>
      <c r="I13" s="1">
        <v>43.205001831054602</v>
      </c>
      <c r="J13" s="8">
        <v>130.52082824707</v>
      </c>
      <c r="K13" s="1">
        <v>75.495002746582003</v>
      </c>
      <c r="L13" s="3">
        <v>8.4647096693515694E-2</v>
      </c>
      <c r="M13" s="3">
        <v>8.7196856737136799E-2</v>
      </c>
      <c r="N13">
        <v>27</v>
      </c>
      <c r="O13">
        <v>0</v>
      </c>
      <c r="P13">
        <v>0</v>
      </c>
      <c r="Q13">
        <v>0</v>
      </c>
      <c r="R13">
        <v>2</v>
      </c>
      <c r="S13">
        <v>100</v>
      </c>
      <c r="T13">
        <v>0.40000000596046398</v>
      </c>
      <c r="U13">
        <v>1.29999995231628</v>
      </c>
      <c r="V13">
        <v>0.89999997615814198</v>
      </c>
      <c r="W13" s="2">
        <v>1.8476124387234401E-4</v>
      </c>
      <c r="X13" s="2">
        <v>2.6202449225820601E-4</v>
      </c>
      <c r="Y13" s="2">
        <v>1.2572261039167599E-3</v>
      </c>
      <c r="Z13" s="2">
        <v>7.3065406468231204E-5</v>
      </c>
      <c r="AA13" s="3">
        <f>ABS((G13-B13)/B13)</f>
        <v>2.1454435549091204E-2</v>
      </c>
      <c r="AB13" s="3">
        <f>ABS((J13-C13)/C13)</f>
        <v>1.2128124616608702</v>
      </c>
      <c r="AC13" s="3">
        <f>(J13-G13)/G13</f>
        <v>0.97734624577443485</v>
      </c>
      <c r="AD13" s="3">
        <f>(J13-D13)/D13</f>
        <v>0.97734624577443485</v>
      </c>
      <c r="AE13" s="3">
        <f>(G13+H13-J13)/H13</f>
        <v>2.2653754225565141E-2</v>
      </c>
    </row>
    <row r="14" spans="1:31" x14ac:dyDescent="0.25">
      <c r="A14" t="s">
        <v>107</v>
      </c>
      <c r="B14" s="1">
        <v>77.879463195800696</v>
      </c>
      <c r="C14" s="1">
        <v>69.342674255371094</v>
      </c>
      <c r="D14" s="8">
        <v>100.04231262207</v>
      </c>
      <c r="E14" s="1">
        <v>60.355998992919901</v>
      </c>
      <c r="F14" s="3">
        <v>0.66500002145767201</v>
      </c>
      <c r="G14" s="8">
        <v>78.431571960449205</v>
      </c>
      <c r="H14" s="1">
        <v>64.509826660156193</v>
      </c>
      <c r="I14" s="1">
        <v>47.928001403808501</v>
      </c>
      <c r="J14" s="8">
        <v>93.531578063964801</v>
      </c>
      <c r="K14" s="1">
        <v>55.478000640869098</v>
      </c>
      <c r="L14" s="3">
        <v>0.50943887233734098</v>
      </c>
      <c r="M14" s="3">
        <v>0.57520312070846502</v>
      </c>
      <c r="N14">
        <v>13</v>
      </c>
      <c r="O14">
        <v>0</v>
      </c>
      <c r="P14">
        <v>0</v>
      </c>
      <c r="Q14">
        <v>0</v>
      </c>
      <c r="R14">
        <v>2</v>
      </c>
      <c r="S14">
        <v>100</v>
      </c>
      <c r="T14">
        <v>0.40000000596046398</v>
      </c>
      <c r="U14">
        <v>1.29999995231628</v>
      </c>
      <c r="V14">
        <v>0.89999997615814198</v>
      </c>
      <c r="W14" s="2">
        <v>2.1466487669385899E-4</v>
      </c>
      <c r="X14" s="2">
        <v>2.6975324726663497E-4</v>
      </c>
      <c r="Y14" s="2">
        <v>1.8925716867670399E-3</v>
      </c>
      <c r="Z14" s="2">
        <v>7.2890048613771796E-5</v>
      </c>
      <c r="AA14" s="3">
        <f>ABS((G14-B14)/B14)</f>
        <v>7.0892728582427952E-3</v>
      </c>
      <c r="AB14" s="3">
        <f>ABS((J14-C14)/C14)</f>
        <v>0.34883142405947953</v>
      </c>
      <c r="AC14" s="3">
        <f>(J14-G14)/G14</f>
        <v>0.19252458832688063</v>
      </c>
      <c r="AD14" s="3">
        <f>(J14-D14)/D14</f>
        <v>-6.507980860759198E-2</v>
      </c>
      <c r="AE14" s="3">
        <f>(G14+H14-J14)/H14</f>
        <v>0.76592703956462593</v>
      </c>
    </row>
    <row r="15" spans="1:31" x14ac:dyDescent="0.25">
      <c r="A15" t="s">
        <v>108</v>
      </c>
      <c r="B15" s="1">
        <v>96.564559936523395</v>
      </c>
      <c r="C15" s="1">
        <v>69.342674255371094</v>
      </c>
      <c r="D15" s="8">
        <v>123.14308166503901</v>
      </c>
      <c r="E15" s="1">
        <v>72.876998901367102</v>
      </c>
      <c r="F15" s="3">
        <v>0.60699999332427901</v>
      </c>
      <c r="G15" s="8">
        <v>97.269226074218693</v>
      </c>
      <c r="H15" s="1">
        <v>65.837097167968693</v>
      </c>
      <c r="I15" s="1">
        <v>58.070999145507798</v>
      </c>
      <c r="J15" s="8">
        <v>101.34645080566401</v>
      </c>
      <c r="K15" s="1">
        <v>60.097999572753899</v>
      </c>
      <c r="L15" s="3">
        <v>0.50462126731872503</v>
      </c>
      <c r="M15" s="3">
        <v>0.56617683172225897</v>
      </c>
      <c r="N15">
        <v>14</v>
      </c>
      <c r="O15">
        <v>0</v>
      </c>
      <c r="P15">
        <v>0</v>
      </c>
      <c r="Q15">
        <v>0</v>
      </c>
      <c r="R15">
        <v>2</v>
      </c>
      <c r="S15">
        <v>100</v>
      </c>
      <c r="T15">
        <v>0.40000000596046398</v>
      </c>
      <c r="U15">
        <v>1.29999995231628</v>
      </c>
      <c r="V15">
        <v>0.89999997615814198</v>
      </c>
      <c r="W15" s="2">
        <v>2.1448350162245301E-4</v>
      </c>
      <c r="X15" s="2">
        <v>2.66413582721725E-4</v>
      </c>
      <c r="Y15" s="2">
        <v>1.16760376840829E-3</v>
      </c>
      <c r="Z15" s="2">
        <v>7.2025759436655695E-5</v>
      </c>
      <c r="AA15" s="3">
        <f>ABS((G15-B15)/B15)</f>
        <v>7.2973577279129087E-3</v>
      </c>
      <c r="AB15" s="3">
        <f>ABS((J15-C15)/C15)</f>
        <v>0.46153075135855448</v>
      </c>
      <c r="AC15" s="3">
        <f>(J15-G15)/G15</f>
        <v>4.1916903176902991E-2</v>
      </c>
      <c r="AD15" s="3">
        <f>(J15-D15)/D15</f>
        <v>-0.17700248007974922</v>
      </c>
      <c r="AE15" s="3">
        <f>(G15+H15-J15)/H15</f>
        <v>0.93807101304841578</v>
      </c>
    </row>
    <row r="16" spans="1:31" x14ac:dyDescent="0.25">
      <c r="A16" t="s">
        <v>110</v>
      </c>
      <c r="B16" s="1">
        <v>106.28668212890599</v>
      </c>
      <c r="C16" s="1">
        <v>69.342674255371094</v>
      </c>
      <c r="D16" s="8">
        <v>136.18273925781199</v>
      </c>
      <c r="E16" s="1">
        <v>79.821998596191406</v>
      </c>
      <c r="F16" s="3">
        <v>0.56400001049041704</v>
      </c>
      <c r="G16" s="8">
        <v>107.881698608398</v>
      </c>
      <c r="H16" s="1">
        <v>64.910942077636705</v>
      </c>
      <c r="I16" s="1">
        <v>63.562999725341797</v>
      </c>
      <c r="J16" s="8">
        <v>104.745704650878</v>
      </c>
      <c r="K16" s="1">
        <v>61.994998931884702</v>
      </c>
      <c r="L16" s="3">
        <v>0.56720346212386996</v>
      </c>
      <c r="M16" s="3">
        <v>0.65202075242996205</v>
      </c>
      <c r="N16">
        <v>13</v>
      </c>
      <c r="O16">
        <v>0</v>
      </c>
      <c r="P16">
        <v>0</v>
      </c>
      <c r="Q16">
        <v>0</v>
      </c>
      <c r="R16">
        <v>2</v>
      </c>
      <c r="S16">
        <v>100</v>
      </c>
      <c r="T16">
        <v>0.40000000596046398</v>
      </c>
      <c r="U16">
        <v>1.29999995231628</v>
      </c>
      <c r="V16">
        <v>0.89999997615814198</v>
      </c>
      <c r="W16" s="2">
        <v>2.3824819072615301E-4</v>
      </c>
      <c r="X16" s="2">
        <v>2.6517311925999799E-4</v>
      </c>
      <c r="Y16" s="2">
        <v>2.0049163140356502E-3</v>
      </c>
      <c r="Z16" s="2">
        <v>7.2593495133332895E-5</v>
      </c>
      <c r="AA16" s="3">
        <f>ABS((G16-B16)/B16)</f>
        <v>1.5006738826954295E-2</v>
      </c>
      <c r="AB16" s="3">
        <f>ABS((J16-C16)/C16)</f>
        <v>0.51055184669005871</v>
      </c>
      <c r="AC16" s="3">
        <f>(J16-G16)/G16</f>
        <v>-2.9068822589672132E-2</v>
      </c>
      <c r="AD16" s="3">
        <f>(J16-D16)/D16</f>
        <v>-0.2308444871814446</v>
      </c>
      <c r="AE16" s="3">
        <f>(G16+H16-J16)/H16</f>
        <v>1.0483122545620922</v>
      </c>
    </row>
    <row r="17" spans="1:31" x14ac:dyDescent="0.25">
      <c r="A17" t="s">
        <v>106</v>
      </c>
      <c r="B17" s="1">
        <v>60.470363616943303</v>
      </c>
      <c r="C17" s="1">
        <v>69.342674255371094</v>
      </c>
      <c r="D17" s="8">
        <v>76.304374694824205</v>
      </c>
      <c r="E17" s="1">
        <v>48.172000885009702</v>
      </c>
      <c r="F17" s="3">
        <v>0.799000024795532</v>
      </c>
      <c r="G17" s="8">
        <v>60.2595825195312</v>
      </c>
      <c r="H17" s="1">
        <v>79.824882507324205</v>
      </c>
      <c r="I17" s="1">
        <v>38.946998596191399</v>
      </c>
      <c r="J17" s="8">
        <v>91.387565612792898</v>
      </c>
      <c r="K17" s="1">
        <v>54.511001586913999</v>
      </c>
      <c r="L17" s="3">
        <v>0.32903537154197599</v>
      </c>
      <c r="M17" s="3">
        <v>0.39162078499794001</v>
      </c>
      <c r="N17">
        <v>13</v>
      </c>
      <c r="O17">
        <v>0</v>
      </c>
      <c r="P17">
        <v>0</v>
      </c>
      <c r="Q17">
        <v>0</v>
      </c>
      <c r="R17">
        <v>2</v>
      </c>
      <c r="S17">
        <v>100</v>
      </c>
      <c r="T17">
        <v>0.40000000596046398</v>
      </c>
      <c r="U17">
        <v>1.29999995231628</v>
      </c>
      <c r="V17">
        <v>0.89999997615814198</v>
      </c>
      <c r="W17" s="2">
        <v>1.70716841239482E-4</v>
      </c>
      <c r="X17" s="2">
        <v>2.6879896176978902E-4</v>
      </c>
      <c r="Y17" s="2">
        <v>1.30041548982262E-3</v>
      </c>
      <c r="Z17" s="2">
        <v>7.2121365519706106E-5</v>
      </c>
      <c r="AA17" s="3">
        <f>ABS((G17-B17)/B17)</f>
        <v>3.4856925740900145E-3</v>
      </c>
      <c r="AB17" s="3">
        <f>ABS((J17-C17)/C17)</f>
        <v>0.31791233312168182</v>
      </c>
      <c r="AC17" s="3">
        <f>(J17-G17)/G17</f>
        <v>0.516564864736203</v>
      </c>
      <c r="AD17" s="3">
        <f>(J17-D17)/D17</f>
        <v>0.19767137832258261</v>
      </c>
      <c r="AE17" s="3">
        <f>(G17+H17-J17)/H17</f>
        <v>0.61004661559751627</v>
      </c>
    </row>
    <row r="18" spans="1:31" x14ac:dyDescent="0.25">
      <c r="A18" t="s">
        <v>46</v>
      </c>
      <c r="B18" s="1">
        <v>16.1535835266113</v>
      </c>
      <c r="C18" s="1">
        <v>18.711935043334901</v>
      </c>
      <c r="D18" s="8">
        <v>33.601268768310497</v>
      </c>
      <c r="E18" s="1">
        <v>18.440000534057599</v>
      </c>
      <c r="F18" s="3">
        <v>0.138999998569488</v>
      </c>
      <c r="G18" s="8">
        <v>16.2844543457031</v>
      </c>
      <c r="H18" s="1">
        <v>20.1124668121337</v>
      </c>
      <c r="I18" s="1">
        <v>9.1389999389648402</v>
      </c>
      <c r="J18" s="8">
        <v>21.324403762817301</v>
      </c>
      <c r="K18" s="1">
        <v>11.6590003967285</v>
      </c>
      <c r="L18" s="3">
        <v>0.243249997496604</v>
      </c>
      <c r="M18" s="3">
        <v>0.275328338146209</v>
      </c>
      <c r="N18">
        <v>9</v>
      </c>
      <c r="O18">
        <v>0</v>
      </c>
      <c r="P18">
        <v>0</v>
      </c>
      <c r="Q18">
        <v>0</v>
      </c>
      <c r="R18">
        <v>2</v>
      </c>
      <c r="S18">
        <v>100</v>
      </c>
      <c r="T18">
        <v>0.40000000596046398</v>
      </c>
      <c r="U18">
        <v>1.29999995231628</v>
      </c>
      <c r="V18">
        <v>0.89999997615814198</v>
      </c>
      <c r="W18" s="2">
        <v>2.2599978547077599E-4</v>
      </c>
      <c r="X18" s="2">
        <v>2.8787864721380098E-4</v>
      </c>
      <c r="Y18" s="2">
        <v>2.1409413311630401E-3</v>
      </c>
      <c r="Z18" s="2">
        <v>7.1263959398493103E-5</v>
      </c>
      <c r="AA18" s="3">
        <f>ABS((G18-B18)/B18)</f>
        <v>8.1016586119237732E-3</v>
      </c>
      <c r="AB18" s="3">
        <f>ABS((J18-C18)/C18)</f>
        <v>0.13961510198876781</v>
      </c>
      <c r="AC18" s="3">
        <f>(J18-G18)/G18</f>
        <v>0.30949452220633156</v>
      </c>
      <c r="AD18" s="3">
        <f>(J18-D18)/D18</f>
        <v>-0.36536909038005022</v>
      </c>
      <c r="AE18" s="3">
        <f>(G18+H18-J18)/H18</f>
        <v>0.74941167266097675</v>
      </c>
    </row>
    <row r="19" spans="1:31" x14ac:dyDescent="0.25">
      <c r="A19" t="s">
        <v>48</v>
      </c>
      <c r="B19" s="1">
        <v>20.549531936645501</v>
      </c>
      <c r="C19" s="1">
        <v>18.711935043334901</v>
      </c>
      <c r="D19" s="8">
        <v>41.710777282714801</v>
      </c>
      <c r="E19" s="1">
        <v>22.6809997558593</v>
      </c>
      <c r="F19" s="3">
        <v>9.0999998152255998E-2</v>
      </c>
      <c r="G19" s="8">
        <v>20.804794311523398</v>
      </c>
      <c r="H19" s="1">
        <v>22.998895645141602</v>
      </c>
      <c r="I19" s="1">
        <v>11.4300003051757</v>
      </c>
      <c r="J19" s="8">
        <v>23.756765365600501</v>
      </c>
      <c r="K19" s="1">
        <v>12.9060001373291</v>
      </c>
      <c r="L19" s="3">
        <v>0.38040220737457198</v>
      </c>
      <c r="M19" s="3">
        <v>0.441332638263702</v>
      </c>
      <c r="N19">
        <v>10</v>
      </c>
      <c r="O19">
        <v>0</v>
      </c>
      <c r="P19">
        <v>0</v>
      </c>
      <c r="Q19">
        <v>0</v>
      </c>
      <c r="R19">
        <v>2</v>
      </c>
      <c r="S19">
        <v>100</v>
      </c>
      <c r="T19">
        <v>0.40000000596046398</v>
      </c>
      <c r="U19">
        <v>1.29999995231628</v>
      </c>
      <c r="V19">
        <v>0.89999997615814198</v>
      </c>
      <c r="W19" s="2">
        <v>2.2522502695210199E-4</v>
      </c>
      <c r="X19" s="2">
        <v>2.8888872475363298E-4</v>
      </c>
      <c r="Y19" s="2">
        <v>1.5962009783834199E-3</v>
      </c>
      <c r="Z19" s="2">
        <v>7.2293994890060194E-5</v>
      </c>
      <c r="AA19" s="3">
        <f>ABS((G19-B19)/B19)</f>
        <v>1.2421809687192645E-2</v>
      </c>
      <c r="AB19" s="3">
        <f>ABS((J19-C19)/C19)</f>
        <v>0.26960495056135542</v>
      </c>
      <c r="AC19" s="3">
        <f>(J19-G19)/G19</f>
        <v>0.14188898048571713</v>
      </c>
      <c r="AD19" s="3">
        <f>(J19-D19)/D19</f>
        <v>-0.4304405980119328</v>
      </c>
      <c r="AE19" s="3">
        <f>(G19+H19-J19)/H19</f>
        <v>0.87164726952006089</v>
      </c>
    </row>
    <row r="20" spans="1:31" x14ac:dyDescent="0.25">
      <c r="A20" t="s">
        <v>51</v>
      </c>
      <c r="B20" s="1">
        <v>22.959545135498001</v>
      </c>
      <c r="C20" s="1">
        <v>18.711935043334901</v>
      </c>
      <c r="D20" s="8">
        <v>43.025978088378899</v>
      </c>
      <c r="E20" s="1">
        <v>23.3120002746582</v>
      </c>
      <c r="F20" s="3">
        <v>8.5000000894069602E-2</v>
      </c>
      <c r="G20" s="8">
        <v>23.0647983551025</v>
      </c>
      <c r="H20" s="1">
        <v>21.815534591674801</v>
      </c>
      <c r="I20" s="1">
        <v>12.5459995269775</v>
      </c>
      <c r="J20" s="8">
        <v>22.822801589965799</v>
      </c>
      <c r="K20" s="1">
        <v>12.425000190734799</v>
      </c>
      <c r="L20" s="3">
        <v>0.46305415034294101</v>
      </c>
      <c r="M20" s="3">
        <v>0.49675807356834401</v>
      </c>
      <c r="N20">
        <v>9</v>
      </c>
      <c r="O20">
        <v>0</v>
      </c>
      <c r="P20">
        <v>0</v>
      </c>
      <c r="Q20">
        <v>0</v>
      </c>
      <c r="R20">
        <v>2</v>
      </c>
      <c r="S20">
        <v>100</v>
      </c>
      <c r="T20">
        <v>0.40000000596046398</v>
      </c>
      <c r="U20">
        <v>1.29999995231628</v>
      </c>
      <c r="V20">
        <v>0.89999997615814198</v>
      </c>
      <c r="W20" s="2">
        <v>2.43564150878228E-4</v>
      </c>
      <c r="X20" s="2">
        <v>2.8484826907515499E-4</v>
      </c>
      <c r="Y20" s="2">
        <v>2.1206331439316199E-3</v>
      </c>
      <c r="Z20" s="2">
        <v>7.3463685112074004E-5</v>
      </c>
      <c r="AA20" s="3">
        <f>ABS((G20-B20)/B20)</f>
        <v>4.5842902802880944E-3</v>
      </c>
      <c r="AB20" s="3">
        <f>ABS((J20-C20)/C20)</f>
        <v>0.21969221981107556</v>
      </c>
      <c r="AC20" s="3">
        <f>(J20-G20)/G20</f>
        <v>-1.0492039054968167E-2</v>
      </c>
      <c r="AD20" s="3">
        <f>(J20-D20)/D20</f>
        <v>-0.46955763462051026</v>
      </c>
      <c r="AE20" s="3">
        <f>(G20+H20-J20)/H20</f>
        <v>1.0110928643128025</v>
      </c>
    </row>
    <row r="21" spans="1:31" x14ac:dyDescent="0.25">
      <c r="A21" t="s">
        <v>45</v>
      </c>
      <c r="B21" s="1">
        <v>13.0393524169921</v>
      </c>
      <c r="C21" s="1">
        <v>18.711935043334901</v>
      </c>
      <c r="D21" s="8">
        <v>29.445266723632798</v>
      </c>
      <c r="E21" s="1">
        <v>16.236000061035099</v>
      </c>
      <c r="F21" s="3">
        <v>0.153999999165534</v>
      </c>
      <c r="G21" s="8">
        <v>13.0420484542846</v>
      </c>
      <c r="H21" s="1">
        <v>19.389175415038999</v>
      </c>
      <c r="I21" s="1">
        <v>7.4800000190734801</v>
      </c>
      <c r="J21" s="8">
        <v>20.320005416870099</v>
      </c>
      <c r="K21" s="1">
        <v>11.119000434875399</v>
      </c>
      <c r="L21" s="3">
        <v>9.2826388776302296E-2</v>
      </c>
      <c r="M21" s="3">
        <v>0.110777772963047</v>
      </c>
      <c r="N21">
        <v>9</v>
      </c>
      <c r="O21">
        <v>0</v>
      </c>
      <c r="P21">
        <v>0</v>
      </c>
      <c r="Q21">
        <v>0</v>
      </c>
      <c r="R21">
        <v>2</v>
      </c>
      <c r="S21">
        <v>100</v>
      </c>
      <c r="T21">
        <v>0.40000000596046398</v>
      </c>
      <c r="U21">
        <v>1.29999995231628</v>
      </c>
      <c r="V21">
        <v>0.89999997615814198</v>
      </c>
      <c r="W21" s="2">
        <v>1.75675566424615E-4</v>
      </c>
      <c r="X21" s="2">
        <v>2.9393922886811099E-4</v>
      </c>
      <c r="Y21" s="2">
        <v>1.48215610533952E-3</v>
      </c>
      <c r="Z21" s="2">
        <v>7.2695518610998893E-5</v>
      </c>
      <c r="AA21" s="3">
        <f>ABS((G21-B21)/B21)</f>
        <v>2.0676159415606367E-4</v>
      </c>
      <c r="AB21" s="3">
        <f>ABS((J21-C21)/C21)</f>
        <v>8.5938219099792448E-2</v>
      </c>
      <c r="AC21" s="3">
        <f>(J21-G21)/G21</f>
        <v>0.55803787174203678</v>
      </c>
      <c r="AD21" s="3">
        <f>(J21-D21)/D21</f>
        <v>-0.30990588037155581</v>
      </c>
      <c r="AE21" s="3">
        <f>(G21+H21-J21)/H21</f>
        <v>0.62463813922997313</v>
      </c>
    </row>
    <row r="22" spans="1:31" x14ac:dyDescent="0.25">
      <c r="A22" t="s">
        <v>54</v>
      </c>
      <c r="B22" s="1">
        <v>139.010971069335</v>
      </c>
      <c r="C22" s="1">
        <v>136.59010314941401</v>
      </c>
      <c r="D22" s="8">
        <v>146.08671569824199</v>
      </c>
      <c r="E22" s="1">
        <v>88.444000244140597</v>
      </c>
      <c r="F22" s="3">
        <v>0.99500000476837103</v>
      </c>
      <c r="G22" s="8">
        <v>144.89791870117099</v>
      </c>
      <c r="H22" s="1">
        <v>237.760009765625</v>
      </c>
      <c r="I22" s="1">
        <v>87.846000671386705</v>
      </c>
      <c r="J22" s="8">
        <v>190.26420593261699</v>
      </c>
      <c r="K22" s="1">
        <v>110.842002868652</v>
      </c>
      <c r="L22" s="3">
        <v>0.45317557454109098</v>
      </c>
      <c r="M22" s="3">
        <v>0.50441181659698398</v>
      </c>
      <c r="N22">
        <v>30</v>
      </c>
      <c r="O22">
        <v>0</v>
      </c>
      <c r="P22">
        <v>0</v>
      </c>
      <c r="Q22">
        <v>0</v>
      </c>
      <c r="R22">
        <v>2</v>
      </c>
      <c r="S22">
        <v>100</v>
      </c>
      <c r="T22">
        <v>0.40000000596046398</v>
      </c>
      <c r="U22">
        <v>1.29999995231628</v>
      </c>
      <c r="V22">
        <v>0.89999997615814198</v>
      </c>
      <c r="W22" s="2">
        <v>2.25715222768485E-4</v>
      </c>
      <c r="X22" s="2">
        <v>2.59640015428885E-4</v>
      </c>
      <c r="Y22" s="2">
        <v>1.6732785152271301E-3</v>
      </c>
      <c r="Z22" s="2">
        <v>7.3505900218151496E-5</v>
      </c>
      <c r="AA22" s="3">
        <f>ABS((G22-B22)/B22)</f>
        <v>4.2348798706684385E-2</v>
      </c>
      <c r="AB22" s="3">
        <f>ABS((J22-C22)/C22)</f>
        <v>0.39295748041488504</v>
      </c>
      <c r="AC22" s="3">
        <f>(J22-G22)/G22</f>
        <v>0.31309136554960998</v>
      </c>
      <c r="AD22" s="3">
        <f>(J22-D22)/D22</f>
        <v>0.30240593761877987</v>
      </c>
      <c r="AE22" s="3">
        <f>(G22+H22-J22)/H22</f>
        <v>0.80919294512072726</v>
      </c>
    </row>
    <row r="23" spans="1:31" x14ac:dyDescent="0.25">
      <c r="A23" t="s">
        <v>57</v>
      </c>
      <c r="B23" s="1">
        <v>259.92916870117102</v>
      </c>
      <c r="C23" s="1">
        <v>136.59010314941401</v>
      </c>
      <c r="D23" s="8">
        <v>271.41030883789</v>
      </c>
      <c r="E23" s="1">
        <v>171.34700012207</v>
      </c>
      <c r="F23" s="3">
        <v>0.95899999141693104</v>
      </c>
      <c r="G23" s="8">
        <v>270.13513183593699</v>
      </c>
      <c r="H23" s="1">
        <v>31.102439880371001</v>
      </c>
      <c r="I23" s="1">
        <v>170.69400024414</v>
      </c>
      <c r="J23" s="8">
        <v>183.45407104492099</v>
      </c>
      <c r="K23" s="1">
        <v>107.620002746582</v>
      </c>
      <c r="L23" s="3">
        <v>0.47272619605064298</v>
      </c>
      <c r="M23" s="3">
        <v>0.51558244228363004</v>
      </c>
      <c r="N23">
        <v>30</v>
      </c>
      <c r="O23">
        <v>0</v>
      </c>
      <c r="P23">
        <v>0</v>
      </c>
      <c r="Q23">
        <v>0</v>
      </c>
      <c r="R23">
        <v>2</v>
      </c>
      <c r="S23">
        <v>100</v>
      </c>
      <c r="T23">
        <v>0.40000000596046398</v>
      </c>
      <c r="U23">
        <v>1.29999995231628</v>
      </c>
      <c r="V23">
        <v>0.89999997615814198</v>
      </c>
      <c r="W23" s="2">
        <v>2.21453286940231E-4</v>
      </c>
      <c r="X23" s="2">
        <v>2.5371619267389102E-4</v>
      </c>
      <c r="Y23" s="2">
        <v>4.4035847531631502E-4</v>
      </c>
      <c r="Z23" s="2">
        <v>7.2071496106218506E-5</v>
      </c>
      <c r="AA23" s="3">
        <f>ABS((G23-B23)/B23)</f>
        <v>3.9264401089588015E-2</v>
      </c>
      <c r="AB23" s="3">
        <f>ABS((J23-C23)/C23)</f>
        <v>0.34309929354283558</v>
      </c>
      <c r="AC23" s="3">
        <f>(J23-G23)/G23</f>
        <v>-0.32088036902827061</v>
      </c>
      <c r="AD23" s="3">
        <f>(J23-D23)/D23</f>
        <v>-0.32407110168208153</v>
      </c>
      <c r="AE23" s="3">
        <f>(G23+H23-J23)/H23</f>
        <v>3.7869537285311523</v>
      </c>
    </row>
    <row r="24" spans="1:31" x14ac:dyDescent="0.25">
      <c r="A24" t="s">
        <v>59</v>
      </c>
      <c r="B24" s="1">
        <v>207.24542236328099</v>
      </c>
      <c r="C24" s="1">
        <v>136.59010314941401</v>
      </c>
      <c r="D24" s="8">
        <v>207.77642822265599</v>
      </c>
      <c r="E24" s="1">
        <v>123.00700378417901</v>
      </c>
      <c r="F24" s="3">
        <v>0.98299998044967596</v>
      </c>
      <c r="G24" s="8">
        <v>206.97602844238199</v>
      </c>
      <c r="H24" s="1">
        <v>47.0823554992675</v>
      </c>
      <c r="I24" s="1">
        <v>122.597999572753</v>
      </c>
      <c r="J24" s="8">
        <v>217.56553649902301</v>
      </c>
      <c r="K24" s="1">
        <v>128.11999511718699</v>
      </c>
      <c r="L24" s="3">
        <v>0.479331225156784</v>
      </c>
      <c r="M24" s="3">
        <v>0.65249627828598</v>
      </c>
      <c r="N24">
        <v>46</v>
      </c>
      <c r="O24">
        <v>0</v>
      </c>
      <c r="P24">
        <v>0</v>
      </c>
      <c r="Q24">
        <v>0</v>
      </c>
      <c r="R24">
        <v>2</v>
      </c>
      <c r="S24">
        <v>100</v>
      </c>
      <c r="T24">
        <v>0.40000000596046398</v>
      </c>
      <c r="U24">
        <v>1.29999995231628</v>
      </c>
      <c r="V24">
        <v>0.89999997615814198</v>
      </c>
      <c r="W24" s="2">
        <v>2.4850486079230899E-4</v>
      </c>
      <c r="X24" s="2">
        <v>2.5401575840078202E-4</v>
      </c>
      <c r="Y24" s="2">
        <v>1.6724596498534001E-3</v>
      </c>
      <c r="Z24" s="2">
        <v>7.2002061642706394E-5</v>
      </c>
      <c r="AA24" s="3">
        <f>ABS((G24-B24)/B24)</f>
        <v>1.2998787516125914E-3</v>
      </c>
      <c r="AB24" s="3">
        <f>ABS((J24-C24)/C24)</f>
        <v>0.59283528954532749</v>
      </c>
      <c r="AC24" s="3">
        <f>(J24-G24)/G24</f>
        <v>5.1162968660348661E-2</v>
      </c>
      <c r="AD24" s="3">
        <f>(J24-D24)/D24</f>
        <v>4.7113661352754022E-2</v>
      </c>
      <c r="AE24" s="3">
        <f>(G24+H24-J24)/H24</f>
        <v>0.77508542331095176</v>
      </c>
    </row>
    <row r="25" spans="1:31" x14ac:dyDescent="0.25">
      <c r="A25" t="s">
        <v>52</v>
      </c>
      <c r="B25" s="1">
        <v>73.788314819335895</v>
      </c>
      <c r="C25" s="1">
        <v>136.59010314941401</v>
      </c>
      <c r="D25" s="8">
        <v>71.216049194335895</v>
      </c>
      <c r="E25" s="1">
        <v>46.264999389648402</v>
      </c>
      <c r="F25" s="3">
        <v>0.98699998855590798</v>
      </c>
      <c r="G25" s="8">
        <v>68.093276977539006</v>
      </c>
      <c r="H25" s="1">
        <v>208.18667602539</v>
      </c>
      <c r="I25" s="1">
        <v>44.698001861572202</v>
      </c>
      <c r="J25" s="8">
        <v>147.572830200195</v>
      </c>
      <c r="K25" s="1">
        <v>84.900001525878906</v>
      </c>
      <c r="L25" s="3">
        <v>0.17655237019062001</v>
      </c>
      <c r="M25" s="3">
        <v>0.18298219144344299</v>
      </c>
      <c r="N25">
        <v>32</v>
      </c>
      <c r="O25">
        <v>0</v>
      </c>
      <c r="P25">
        <v>0</v>
      </c>
      <c r="Q25">
        <v>0</v>
      </c>
      <c r="R25">
        <v>2</v>
      </c>
      <c r="S25">
        <v>100</v>
      </c>
      <c r="T25">
        <v>0.40000000596046398</v>
      </c>
      <c r="U25">
        <v>1.29999995231628</v>
      </c>
      <c r="V25">
        <v>0.89999997615814198</v>
      </c>
      <c r="W25" s="2">
        <v>1.88251739018596E-4</v>
      </c>
      <c r="X25" s="2">
        <v>2.5438543525524399E-4</v>
      </c>
      <c r="Y25" s="2">
        <v>1.04780867695808E-3</v>
      </c>
      <c r="Z25" s="2">
        <v>7.3235511081293198E-5</v>
      </c>
      <c r="AA25" s="3">
        <f>ABS((G25-B25)/B25)</f>
        <v>7.7180754916827701E-2</v>
      </c>
      <c r="AB25" s="3">
        <f>ABS((J25-C25)/C25)</f>
        <v>8.0406462822325733E-2</v>
      </c>
      <c r="AC25" s="3">
        <f>(J25-G25)/G25</f>
        <v>1.1672158655086144</v>
      </c>
      <c r="AD25" s="3">
        <f>(J25-D25)/D25</f>
        <v>1.0721850182603512</v>
      </c>
      <c r="AE25" s="3">
        <f>(G25+H25-J25)/H25</f>
        <v>0.61822939517530484</v>
      </c>
    </row>
    <row r="26" spans="1:31" x14ac:dyDescent="0.25">
      <c r="A26" t="s">
        <v>26</v>
      </c>
      <c r="B26" s="1">
        <v>48.604644775390597</v>
      </c>
      <c r="C26" s="1">
        <v>39.487205505371001</v>
      </c>
      <c r="D26" s="8">
        <v>55.004764556884702</v>
      </c>
      <c r="E26" s="1">
        <v>35.375999450683501</v>
      </c>
      <c r="F26" s="3">
        <v>0.64700001478195102</v>
      </c>
      <c r="G26" s="8">
        <v>48.129196166992102</v>
      </c>
      <c r="H26" s="1">
        <v>19.477622985839801</v>
      </c>
      <c r="I26" s="1">
        <v>31.462999343871999</v>
      </c>
      <c r="J26" s="8">
        <v>52.773166656494098</v>
      </c>
      <c r="K26" s="1">
        <v>33.784999847412102</v>
      </c>
      <c r="L26" s="3">
        <v>0.48773282766342102</v>
      </c>
      <c r="M26" s="3">
        <v>0.53623962402343694</v>
      </c>
      <c r="N26">
        <v>16</v>
      </c>
      <c r="O26">
        <v>0</v>
      </c>
      <c r="P26">
        <v>0</v>
      </c>
      <c r="Q26">
        <v>0</v>
      </c>
      <c r="R26">
        <v>2</v>
      </c>
      <c r="S26">
        <v>100</v>
      </c>
      <c r="T26">
        <v>0.40000000596046398</v>
      </c>
      <c r="U26">
        <v>1.29999995231628</v>
      </c>
      <c r="V26">
        <v>0.89999997615814198</v>
      </c>
      <c r="W26" s="2">
        <v>2.24941351916641E-4</v>
      </c>
      <c r="X26" s="2">
        <v>3.0373051413334901E-4</v>
      </c>
      <c r="Y26" s="2">
        <v>1.6860980540513899E-3</v>
      </c>
      <c r="Z26" s="2">
        <v>7.1755021053831997E-5</v>
      </c>
      <c r="AA26" s="3">
        <f>ABS((G26-B26)/B26)</f>
        <v>9.7819583003973011E-3</v>
      </c>
      <c r="AB26" s="3">
        <f>ABS((J26-C26)/C26)</f>
        <v>0.33646243083258848</v>
      </c>
      <c r="AC26" s="3">
        <f>(J26-G26)/G26</f>
        <v>9.6489674861574296E-2</v>
      </c>
      <c r="AD26" s="3">
        <f>(J26-D26)/D26</f>
        <v>-4.0570992683419904E-2</v>
      </c>
      <c r="AE26" s="3">
        <f>(G26+H26-J26)/H26</f>
        <v>0.76157406410021622</v>
      </c>
    </row>
    <row r="27" spans="1:31" x14ac:dyDescent="0.25">
      <c r="A27" t="s">
        <v>39</v>
      </c>
      <c r="B27" s="1">
        <v>59.601428985595703</v>
      </c>
      <c r="C27" s="1">
        <v>39.487205505371001</v>
      </c>
      <c r="D27" s="8">
        <v>67.821197509765597</v>
      </c>
      <c r="E27" s="1">
        <v>42.442001342773402</v>
      </c>
      <c r="F27" s="3">
        <v>0.55400002002715998</v>
      </c>
      <c r="G27" s="8">
        <v>59.452774047851499</v>
      </c>
      <c r="H27" s="1">
        <v>18.763229370117099</v>
      </c>
      <c r="I27" s="1">
        <v>37.626998901367102</v>
      </c>
      <c r="J27" s="8">
        <v>55.706356048583899</v>
      </c>
      <c r="K27" s="1">
        <v>35.249000549316399</v>
      </c>
      <c r="L27" s="3">
        <v>0.54676586389541604</v>
      </c>
      <c r="M27" s="3">
        <v>0.57300949096679599</v>
      </c>
      <c r="N27">
        <v>18</v>
      </c>
      <c r="O27">
        <v>0</v>
      </c>
      <c r="P27">
        <v>0</v>
      </c>
      <c r="Q27">
        <v>0</v>
      </c>
      <c r="R27">
        <v>2</v>
      </c>
      <c r="S27">
        <v>100</v>
      </c>
      <c r="T27">
        <v>0.40000000596046398</v>
      </c>
      <c r="U27">
        <v>1.29999995231628</v>
      </c>
      <c r="V27">
        <v>0.89999997615814198</v>
      </c>
      <c r="W27" s="2">
        <v>2.15737469261512E-4</v>
      </c>
      <c r="X27" s="2">
        <v>2.6525268913246599E-4</v>
      </c>
      <c r="Y27" s="2">
        <v>1.11075793392956E-3</v>
      </c>
      <c r="Z27" s="2">
        <v>7.1871741965878701E-5</v>
      </c>
      <c r="AA27" s="3">
        <f>ABS((G27-B27)/B27)</f>
        <v>2.4941505644123243E-3</v>
      </c>
      <c r="AB27" s="3">
        <f>ABS((J27-C27)/C27)</f>
        <v>0.41074445090845407</v>
      </c>
      <c r="AC27" s="3">
        <f>(J27-G27)/G27</f>
        <v>-6.301502426534776E-2</v>
      </c>
      <c r="AD27" s="3">
        <f>(J27-D27)/D27</f>
        <v>-0.17862912932844155</v>
      </c>
      <c r="AE27" s="3">
        <f>(G27+H27-J27)/H27</f>
        <v>1.1996680808706766</v>
      </c>
    </row>
    <row r="28" spans="1:31" x14ac:dyDescent="0.25">
      <c r="A28" t="s">
        <v>37</v>
      </c>
      <c r="B28" s="1">
        <v>22.2507209777832</v>
      </c>
      <c r="C28" s="1">
        <v>39.487205505371001</v>
      </c>
      <c r="D28" s="8">
        <v>26.434005737304599</v>
      </c>
      <c r="E28" s="1">
        <v>16.537000656127901</v>
      </c>
      <c r="F28" s="3">
        <v>0.23299999535083701</v>
      </c>
      <c r="G28" s="8">
        <v>21.966405868530199</v>
      </c>
      <c r="H28" s="1">
        <v>5.8247714042663503</v>
      </c>
      <c r="I28" s="1">
        <v>14.046999931335399</v>
      </c>
      <c r="J28" s="8">
        <v>23.018407821655199</v>
      </c>
      <c r="K28" s="1">
        <v>14.572999954223601</v>
      </c>
      <c r="L28" s="3">
        <v>0.51558446884155196</v>
      </c>
      <c r="M28" s="3">
        <v>0.51558440923690796</v>
      </c>
      <c r="N28">
        <v>15</v>
      </c>
      <c r="O28">
        <v>0</v>
      </c>
      <c r="P28">
        <v>0</v>
      </c>
      <c r="Q28">
        <v>0</v>
      </c>
      <c r="R28">
        <v>2</v>
      </c>
      <c r="S28">
        <v>100</v>
      </c>
      <c r="T28">
        <v>0.40000000596046398</v>
      </c>
      <c r="U28">
        <v>1.29999995231628</v>
      </c>
      <c r="V28">
        <v>0.89999997615814198</v>
      </c>
      <c r="W28" s="2">
        <v>2.4516964913345797E-4</v>
      </c>
      <c r="X28" s="2">
        <v>2.56401079241186E-4</v>
      </c>
      <c r="Y28" s="2">
        <v>1.7968814354389899E-3</v>
      </c>
      <c r="Z28" s="2">
        <v>7.1454749559052194E-5</v>
      </c>
      <c r="AA28" s="3">
        <f>ABS((G28-B28)/B28)</f>
        <v>1.2777793112271842E-2</v>
      </c>
      <c r="AB28" s="3">
        <f>ABS((J28-C28)/C28)</f>
        <v>0.41706667952169307</v>
      </c>
      <c r="AC28" s="3">
        <f>(J28-G28)/G28</f>
        <v>4.7891401052191834E-2</v>
      </c>
      <c r="AD28" s="3">
        <f>(J28-D28)/D28</f>
        <v>-0.12921227110233952</v>
      </c>
      <c r="AE28" s="3">
        <f>(G28+H28-J28)/H28</f>
        <v>0.81939171855663528</v>
      </c>
    </row>
    <row r="29" spans="1:31" x14ac:dyDescent="0.25">
      <c r="A29" t="s">
        <v>42</v>
      </c>
      <c r="B29" s="1">
        <v>35.270595550537102</v>
      </c>
      <c r="C29" s="1">
        <v>39.487205505371001</v>
      </c>
      <c r="D29" s="8">
        <v>40.708427429199197</v>
      </c>
      <c r="E29" s="1">
        <v>27.538000106811499</v>
      </c>
      <c r="F29" s="3">
        <v>0.70700001716613703</v>
      </c>
      <c r="G29" s="8">
        <v>36.1896362304687</v>
      </c>
      <c r="H29" s="1">
        <v>15.4225263595581</v>
      </c>
      <c r="I29" s="1">
        <v>24.979000091552699</v>
      </c>
      <c r="J29" s="8">
        <v>47.001628875732401</v>
      </c>
      <c r="K29" s="1">
        <v>30.3850002288818</v>
      </c>
      <c r="L29" s="3">
        <v>0.22270734608173301</v>
      </c>
      <c r="M29" s="3">
        <v>0.26014688611030501</v>
      </c>
      <c r="N29">
        <v>14</v>
      </c>
      <c r="O29">
        <v>0</v>
      </c>
      <c r="P29">
        <v>0</v>
      </c>
      <c r="Q29">
        <v>0</v>
      </c>
      <c r="R29">
        <v>2</v>
      </c>
      <c r="S29">
        <v>100</v>
      </c>
      <c r="T29">
        <v>0.40000000596046398</v>
      </c>
      <c r="U29">
        <v>1.29999995231628</v>
      </c>
      <c r="V29">
        <v>0.89999997615814198</v>
      </c>
      <c r="W29" s="2">
        <v>1.8309713050257401E-4</v>
      </c>
      <c r="X29" s="2">
        <v>2.5859556626528502E-4</v>
      </c>
      <c r="Y29" s="2">
        <v>1.3046136591583399E-3</v>
      </c>
      <c r="Z29" s="2">
        <v>7.16134745744057E-5</v>
      </c>
      <c r="AA29" s="3">
        <f>ABS((G29-B29)/B29)</f>
        <v>2.6056851765226367E-2</v>
      </c>
      <c r="AB29" s="3">
        <f>ABS((J29-C29)/C29)</f>
        <v>0.19030020671732004</v>
      </c>
      <c r="AC29" s="3">
        <f>(J29-G29)/G29</f>
        <v>0.2987593623878676</v>
      </c>
      <c r="AD29" s="3">
        <f>(J29-D29)/D29</f>
        <v>0.15459210399317067</v>
      </c>
      <c r="AE29" s="3">
        <f>(G29+H29-J29)/H29</f>
        <v>0.29894801972162122</v>
      </c>
    </row>
    <row r="30" spans="1:31" x14ac:dyDescent="0.25">
      <c r="A30" t="s">
        <v>29</v>
      </c>
      <c r="B30" s="1">
        <v>111.79843139648401</v>
      </c>
      <c r="C30" s="1">
        <v>91.174903869628906</v>
      </c>
      <c r="D30" s="8">
        <v>131.65623474121</v>
      </c>
      <c r="E30" s="1">
        <v>84.615997314453097</v>
      </c>
      <c r="F30" s="3">
        <v>0.64700001478195102</v>
      </c>
      <c r="G30" s="8">
        <v>111.057884216308</v>
      </c>
      <c r="H30" s="1">
        <v>58.352386474609297</v>
      </c>
      <c r="I30" s="1">
        <v>72.630996704101506</v>
      </c>
      <c r="J30" s="8">
        <v>135.69572448730401</v>
      </c>
      <c r="K30" s="1">
        <v>87.404998779296804</v>
      </c>
      <c r="L30" s="3">
        <v>0.71093893051147405</v>
      </c>
      <c r="M30" s="3">
        <v>0.75969702005386297</v>
      </c>
      <c r="N30">
        <v>23</v>
      </c>
      <c r="O30">
        <v>0</v>
      </c>
      <c r="P30">
        <v>0</v>
      </c>
      <c r="Q30">
        <v>0</v>
      </c>
      <c r="R30">
        <v>2</v>
      </c>
      <c r="S30">
        <v>100</v>
      </c>
      <c r="T30">
        <v>0.40000000596046398</v>
      </c>
      <c r="U30">
        <v>1.29999995231628</v>
      </c>
      <c r="V30">
        <v>0.89999997615814198</v>
      </c>
      <c r="W30" s="2">
        <v>2.2665667347609899E-4</v>
      </c>
      <c r="X30" s="2">
        <v>2.5549216661602199E-4</v>
      </c>
      <c r="Y30" s="2">
        <v>1.6149141592904899E-3</v>
      </c>
      <c r="Z30" s="2">
        <v>7.2671231464482803E-5</v>
      </c>
      <c r="AA30" s="3">
        <f>ABS((G30-B30)/B30)</f>
        <v>6.6239496469294688E-3</v>
      </c>
      <c r="AB30" s="3">
        <f>ABS((J30-C30)/C30)</f>
        <v>0.48830126194962015</v>
      </c>
      <c r="AC30" s="3">
        <f>(J30-G30)/G30</f>
        <v>0.2218468364029767</v>
      </c>
      <c r="AD30" s="3">
        <f>(J30-D30)/D30</f>
        <v>3.0682099894731356E-2</v>
      </c>
      <c r="AE30" s="3">
        <f>(G30+H30-J30)/H30</f>
        <v>0.57777493330599927</v>
      </c>
    </row>
    <row r="31" spans="1:31" x14ac:dyDescent="0.25">
      <c r="A31" t="s">
        <v>32</v>
      </c>
      <c r="B31" s="1">
        <v>323.41000366210898</v>
      </c>
      <c r="C31" s="1">
        <v>91.174903869628906</v>
      </c>
      <c r="D31" s="8">
        <v>331.33331298828102</v>
      </c>
      <c r="E31" s="1">
        <v>247.34899902343699</v>
      </c>
      <c r="F31" s="3">
        <v>0.69999998807907104</v>
      </c>
      <c r="G31" s="8">
        <v>314.92419433593699</v>
      </c>
      <c r="H31" s="1">
        <v>54.695976257324197</v>
      </c>
      <c r="I31" s="1">
        <v>238.04299926757801</v>
      </c>
      <c r="J31" s="8">
        <v>158.18679809570301</v>
      </c>
      <c r="K31" s="1">
        <v>102.69000244140599</v>
      </c>
      <c r="L31" s="3">
        <v>0.77184379100799505</v>
      </c>
      <c r="M31" s="3">
        <v>0.817812860012054</v>
      </c>
      <c r="N31">
        <v>26</v>
      </c>
      <c r="O31">
        <v>0</v>
      </c>
      <c r="P31">
        <v>0</v>
      </c>
      <c r="Q31">
        <v>0</v>
      </c>
      <c r="R31">
        <v>2</v>
      </c>
      <c r="S31">
        <v>100</v>
      </c>
      <c r="T31">
        <v>0.40000000596046398</v>
      </c>
      <c r="U31">
        <v>1.29999995231628</v>
      </c>
      <c r="V31">
        <v>0.89999997615814198</v>
      </c>
      <c r="W31" s="2">
        <v>2.1730511798523299E-4</v>
      </c>
      <c r="X31" s="2">
        <v>2.5644022389314998E-4</v>
      </c>
      <c r="Y31" s="2">
        <v>8.1705447519197995E-4</v>
      </c>
      <c r="Z31" s="2">
        <v>7.2364797233603895E-5</v>
      </c>
      <c r="AA31" s="3">
        <f>ABS((G31-B31)/B31)</f>
        <v>2.6238549303001027E-2</v>
      </c>
      <c r="AB31" s="3">
        <f>ABS((J31-C31)/C31)</f>
        <v>0.73498179194018654</v>
      </c>
      <c r="AC31" s="3">
        <f>(J31-G31)/G31</f>
        <v>-0.49769880834572694</v>
      </c>
      <c r="AD31" s="3">
        <f>(J31-D31)/D31</f>
        <v>-0.52257502673358436</v>
      </c>
      <c r="AE31" s="3">
        <f>(G31+H31-J31)/H31</f>
        <v>3.8656110918076116</v>
      </c>
    </row>
    <row r="32" spans="1:31" x14ac:dyDescent="0.25">
      <c r="A32" t="s">
        <v>34</v>
      </c>
      <c r="B32" s="1">
        <v>108.520629882812</v>
      </c>
      <c r="C32" s="1">
        <v>91.174903869628906</v>
      </c>
      <c r="D32" s="8">
        <v>127.547325134277</v>
      </c>
      <c r="E32" s="1">
        <v>81.817001342773395</v>
      </c>
      <c r="F32" s="3">
        <v>0.70399999618530196</v>
      </c>
      <c r="G32" s="8">
        <v>111.95582580566401</v>
      </c>
      <c r="H32" s="1">
        <v>52.674308776855398</v>
      </c>
      <c r="I32" s="1">
        <v>72.938003540039006</v>
      </c>
      <c r="J32" s="8">
        <v>129.94598388671801</v>
      </c>
      <c r="K32" s="1">
        <v>84.139999389648395</v>
      </c>
      <c r="L32" s="3">
        <v>0.74220710992813099</v>
      </c>
      <c r="M32" s="3">
        <v>0.76572960615158003</v>
      </c>
      <c r="N32">
        <v>25</v>
      </c>
      <c r="O32">
        <v>0</v>
      </c>
      <c r="P32">
        <v>0</v>
      </c>
      <c r="Q32">
        <v>0</v>
      </c>
      <c r="R32">
        <v>2</v>
      </c>
      <c r="S32">
        <v>100</v>
      </c>
      <c r="T32">
        <v>0.40000000596046398</v>
      </c>
      <c r="U32">
        <v>1.29999995231628</v>
      </c>
      <c r="V32">
        <v>0.89999997615814198</v>
      </c>
      <c r="W32" s="2">
        <v>2.3961714759934599E-4</v>
      </c>
      <c r="X32" s="2">
        <v>2.5323071167804301E-4</v>
      </c>
      <c r="Y32" s="2">
        <v>1.70858658384531E-3</v>
      </c>
      <c r="Z32" s="2">
        <v>7.1977563493419398E-5</v>
      </c>
      <c r="AA32" s="3">
        <f>ABS((G32-B32)/B32)</f>
        <v>3.1654773166738551E-2</v>
      </c>
      <c r="AB32" s="3">
        <f>ABS((J32-C32)/C32)</f>
        <v>0.42523850721606371</v>
      </c>
      <c r="AC32" s="3">
        <f>(J32-G32)/G32</f>
        <v>0.16068978949145366</v>
      </c>
      <c r="AD32" s="3">
        <f>(J32-D32)/D32</f>
        <v>1.880602944762496E-2</v>
      </c>
      <c r="AE32" s="3">
        <f>(G32+H32-J32)/H32</f>
        <v>0.65846427796013718</v>
      </c>
    </row>
    <row r="33" spans="1:31" x14ac:dyDescent="0.25">
      <c r="A33" t="s">
        <v>28</v>
      </c>
      <c r="B33" s="1">
        <v>94.229827880859304</v>
      </c>
      <c r="C33" s="1">
        <v>91.174903869628906</v>
      </c>
      <c r="D33" s="8">
        <v>120.65118408203099</v>
      </c>
      <c r="E33" s="1">
        <v>79.950996398925696</v>
      </c>
      <c r="F33" s="3">
        <v>0.73699998855590798</v>
      </c>
      <c r="G33" s="8">
        <v>93.630088806152301</v>
      </c>
      <c r="H33" s="1">
        <v>87.447265625</v>
      </c>
      <c r="I33" s="1">
        <v>63.158000946044901</v>
      </c>
      <c r="J33" s="8">
        <v>144.97621154785099</v>
      </c>
      <c r="K33" s="1">
        <v>93.861999511718693</v>
      </c>
      <c r="L33" s="3">
        <v>0.54162895679473799</v>
      </c>
      <c r="M33" s="3">
        <v>0.56678646802902199</v>
      </c>
      <c r="N33">
        <v>25</v>
      </c>
      <c r="O33">
        <v>0</v>
      </c>
      <c r="P33">
        <v>0</v>
      </c>
      <c r="Q33">
        <v>0</v>
      </c>
      <c r="R33">
        <v>2</v>
      </c>
      <c r="S33">
        <v>100</v>
      </c>
      <c r="T33">
        <v>0.40000000596046398</v>
      </c>
      <c r="U33">
        <v>1.29999995231628</v>
      </c>
      <c r="V33">
        <v>0.89999997615814198</v>
      </c>
      <c r="W33" s="2">
        <v>1.97672416106797E-4</v>
      </c>
      <c r="X33" s="2">
        <v>2.8382489108480502E-4</v>
      </c>
      <c r="Y33" s="2">
        <v>1.17309158667922E-3</v>
      </c>
      <c r="Z33" s="2">
        <v>8.3279053797014003E-5</v>
      </c>
      <c r="AA33" s="3">
        <f>ABS((G33-B33)/B33)</f>
        <v>6.3646415173897021E-3</v>
      </c>
      <c r="AB33" s="3">
        <f>ABS((J33-C33)/C33)</f>
        <v>0.59008899812115667</v>
      </c>
      <c r="AC33" s="3">
        <f>(J33-G33)/G33</f>
        <v>0.54839339998922243</v>
      </c>
      <c r="AD33" s="3">
        <f>(J33-D33)/D33</f>
        <v>0.20161449430352346</v>
      </c>
      <c r="AE33" s="3">
        <f>(G33+H33-J33)/H33</f>
        <v>0.41283329587586853</v>
      </c>
    </row>
    <row r="34" spans="1:31" x14ac:dyDescent="0.25">
      <c r="A34" t="s">
        <v>111</v>
      </c>
      <c r="B34" s="1">
        <v>250.91665649414</v>
      </c>
      <c r="C34" s="1">
        <v>61.505165100097599</v>
      </c>
      <c r="D34" s="8">
        <v>262.44329833984301</v>
      </c>
      <c r="E34" s="1">
        <v>199.25500488281199</v>
      </c>
      <c r="F34" s="3">
        <v>0.87300002574920599</v>
      </c>
      <c r="G34" s="8">
        <v>252.51007080078099</v>
      </c>
      <c r="H34" s="1">
        <v>78.214157104492102</v>
      </c>
      <c r="I34" s="1">
        <v>192.53399658203099</v>
      </c>
      <c r="J34" s="8">
        <v>114.823043823242</v>
      </c>
      <c r="K34" s="1">
        <v>74.564002990722599</v>
      </c>
      <c r="L34" s="3">
        <v>0.88622397184371904</v>
      </c>
      <c r="M34" s="3">
        <v>0.961190044879913</v>
      </c>
      <c r="N34">
        <v>26</v>
      </c>
      <c r="O34">
        <v>0</v>
      </c>
      <c r="P34">
        <v>0</v>
      </c>
      <c r="Q34">
        <v>0</v>
      </c>
      <c r="R34">
        <v>2</v>
      </c>
      <c r="S34">
        <v>100</v>
      </c>
      <c r="T34">
        <v>0.89999997615814198</v>
      </c>
      <c r="U34">
        <v>1.29999995231628</v>
      </c>
      <c r="V34">
        <v>0.89999997615814198</v>
      </c>
      <c r="W34" s="2">
        <v>2.5730760535225202E-4</v>
      </c>
      <c r="X34" s="2">
        <v>2.4913539527915402E-4</v>
      </c>
      <c r="Y34" s="2">
        <v>1.4424716355278999E-3</v>
      </c>
      <c r="Z34" s="2">
        <v>7.2214344982057796E-5</v>
      </c>
      <c r="AA34" s="3">
        <f>ABS((G34-B34)/B34)</f>
        <v>6.3503727847505718E-3</v>
      </c>
      <c r="AB34" s="3">
        <f>ABS((J34-C34)/C34)</f>
        <v>0.86688457199279667</v>
      </c>
      <c r="AC34" s="3">
        <f>(J34-G34)/G34</f>
        <v>-0.54527340846602446</v>
      </c>
      <c r="AD34" s="3">
        <f>(J34-D34)/D34</f>
        <v>-0.56248437453123534</v>
      </c>
      <c r="AE34" s="3">
        <f>(G34+H34-J34)/H34</f>
        <v>2.7603849747251337</v>
      </c>
    </row>
    <row r="35" spans="1:31" x14ac:dyDescent="0.25">
      <c r="A35" t="s">
        <v>113</v>
      </c>
      <c r="B35" s="1">
        <v>290.68032836914</v>
      </c>
      <c r="C35" s="1">
        <v>61.505165100097599</v>
      </c>
      <c r="D35" s="8">
        <v>296.42864990234301</v>
      </c>
      <c r="E35" s="1">
        <v>226.86199951171801</v>
      </c>
      <c r="F35" s="3">
        <v>0.88200002908706598</v>
      </c>
      <c r="G35" s="8">
        <v>290.29660034179602</v>
      </c>
      <c r="H35" s="1">
        <v>51.966094970703097</v>
      </c>
      <c r="I35" s="1">
        <v>223.065994262695</v>
      </c>
      <c r="J35" s="8">
        <v>106.340240478515</v>
      </c>
      <c r="K35" s="1">
        <v>67.138999938964801</v>
      </c>
      <c r="L35" s="3">
        <v>0.89340543746948198</v>
      </c>
      <c r="M35" s="3">
        <v>0.92786985635757402</v>
      </c>
      <c r="N35">
        <v>24</v>
      </c>
      <c r="O35">
        <v>0</v>
      </c>
      <c r="P35">
        <v>0</v>
      </c>
      <c r="Q35">
        <v>0</v>
      </c>
      <c r="R35">
        <v>2</v>
      </c>
      <c r="S35">
        <v>100</v>
      </c>
      <c r="T35">
        <v>0.89999997615814198</v>
      </c>
      <c r="U35">
        <v>1.29999995231628</v>
      </c>
      <c r="V35">
        <v>0.89999997615814198</v>
      </c>
      <c r="W35" s="2">
        <v>2.5762282893992901E-4</v>
      </c>
      <c r="X35" s="2">
        <v>2.4994282284751502E-4</v>
      </c>
      <c r="Y35" s="2">
        <v>1.59279280342161E-3</v>
      </c>
      <c r="Z35" s="2">
        <v>7.1984097303356894E-5</v>
      </c>
      <c r="AA35" s="3">
        <f>ABS((G35-B35)/B35)</f>
        <v>1.3201031851617921E-3</v>
      </c>
      <c r="AB35" s="3">
        <f>ABS((J35-C35)/C35)</f>
        <v>0.72896439356678122</v>
      </c>
      <c r="AC35" s="3">
        <f>(J35-G35)/G35</f>
        <v>-0.63368416869742983</v>
      </c>
      <c r="AD35" s="3">
        <f>(J35-D35)/D35</f>
        <v>-0.64126193431860157</v>
      </c>
      <c r="AE35" s="3">
        <f>(G35+H35-J35)/H35</f>
        <v>4.539930409760248</v>
      </c>
    </row>
    <row r="36" spans="1:31" x14ac:dyDescent="0.25">
      <c r="A36" t="s">
        <v>91</v>
      </c>
      <c r="B36" s="1">
        <v>276.86331176757801</v>
      </c>
      <c r="C36" s="1">
        <v>61.505165100097599</v>
      </c>
      <c r="D36" s="8">
        <v>281.58935546875</v>
      </c>
      <c r="E36" s="1">
        <v>215.85800170898401</v>
      </c>
      <c r="F36" s="3">
        <v>0.89899998903274503</v>
      </c>
      <c r="G36" s="8">
        <v>277.40133666992102</v>
      </c>
      <c r="H36" s="1">
        <v>41.465335845947202</v>
      </c>
      <c r="I36" s="1">
        <v>213.12199401855401</v>
      </c>
      <c r="J36" s="8">
        <v>98.375465393066406</v>
      </c>
      <c r="K36" s="1">
        <v>62.140998840332003</v>
      </c>
      <c r="L36" s="3">
        <v>0.87755942344665505</v>
      </c>
      <c r="M36" s="3">
        <v>0.92675763368606501</v>
      </c>
      <c r="N36">
        <v>23</v>
      </c>
      <c r="O36">
        <v>0</v>
      </c>
      <c r="P36">
        <v>0</v>
      </c>
      <c r="Q36">
        <v>0</v>
      </c>
      <c r="R36">
        <v>2</v>
      </c>
      <c r="S36">
        <v>100</v>
      </c>
      <c r="T36">
        <v>0.89999997615814198</v>
      </c>
      <c r="U36">
        <v>1.29999995231628</v>
      </c>
      <c r="V36">
        <v>0.89999997615814198</v>
      </c>
      <c r="W36" s="2">
        <v>2.5998687488026901E-4</v>
      </c>
      <c r="X36" s="2">
        <v>2.4994264822453201E-4</v>
      </c>
      <c r="Y36" s="2">
        <v>1.65656371973454E-3</v>
      </c>
      <c r="Z36" s="2">
        <v>7.1846137871034403E-5</v>
      </c>
      <c r="AA36" s="3">
        <f>ABS((G36-B36)/B36)</f>
        <v>1.9432871004399228E-3</v>
      </c>
      <c r="AB36" s="3">
        <f>ABS((J36-C36)/C36)</f>
        <v>0.59946673150073859</v>
      </c>
      <c r="AC36" s="3">
        <f>(J36-G36)/G36</f>
        <v>-0.64536773119401702</v>
      </c>
      <c r="AD36" s="3">
        <f>(J36-D36)/D36</f>
        <v>-0.6506421017608961</v>
      </c>
      <c r="AE36" s="3">
        <f>(G36+H36-J36)/H36</f>
        <v>5.3174827268245197</v>
      </c>
    </row>
    <row r="37" spans="1:31" x14ac:dyDescent="0.25">
      <c r="A37" t="s">
        <v>104</v>
      </c>
      <c r="B37" s="1">
        <v>185.72666931152301</v>
      </c>
      <c r="C37" s="1">
        <v>61.505165100097599</v>
      </c>
      <c r="D37" s="8">
        <v>203.48295593261699</v>
      </c>
      <c r="E37" s="1">
        <v>150.89599609375</v>
      </c>
      <c r="F37" s="3">
        <v>0.76200002431869496</v>
      </c>
      <c r="G37" s="8">
        <v>184.87974548339801</v>
      </c>
      <c r="H37" s="1">
        <v>78.164710998535099</v>
      </c>
      <c r="I37" s="1">
        <v>138.74200439453099</v>
      </c>
      <c r="J37" s="8">
        <v>98.026771545410099</v>
      </c>
      <c r="K37" s="1">
        <v>63.650001525878899</v>
      </c>
      <c r="L37" s="3">
        <v>0.89820933341979903</v>
      </c>
      <c r="M37" s="3">
        <v>0.95363926887512196</v>
      </c>
      <c r="N37">
        <v>25</v>
      </c>
      <c r="O37">
        <v>0</v>
      </c>
      <c r="P37">
        <v>0</v>
      </c>
      <c r="Q37">
        <v>0</v>
      </c>
      <c r="R37">
        <v>2</v>
      </c>
      <c r="S37">
        <v>100</v>
      </c>
      <c r="T37">
        <v>0.89999997615814198</v>
      </c>
      <c r="U37">
        <v>1.29999995231628</v>
      </c>
      <c r="V37">
        <v>0.89999997615814198</v>
      </c>
      <c r="W37" s="2">
        <v>2.5950800045393402E-4</v>
      </c>
      <c r="X37" s="2">
        <v>2.5132912560366002E-4</v>
      </c>
      <c r="Y37" s="2">
        <v>1.2938029831275301E-3</v>
      </c>
      <c r="Z37" s="2">
        <v>7.2287584771402099E-5</v>
      </c>
      <c r="AA37" s="3">
        <f>ABS((G37-B37)/B37)</f>
        <v>4.5600550059099907E-3</v>
      </c>
      <c r="AB37" s="3">
        <f>ABS((J37-C37)/C37)</f>
        <v>0.59379738898147505</v>
      </c>
      <c r="AC37" s="3">
        <f>(J37-G37)/G37</f>
        <v>-0.46978090385670296</v>
      </c>
      <c r="AD37" s="3">
        <f>(J37-D37)/D37</f>
        <v>-0.51825561459864244</v>
      </c>
      <c r="AE37" s="3">
        <f>(G37+H37-J37)/H37</f>
        <v>2.1111532663328809</v>
      </c>
    </row>
    <row r="38" spans="1:31" x14ac:dyDescent="0.25">
      <c r="A38" t="s">
        <v>118</v>
      </c>
      <c r="B38" s="1">
        <v>65.033470153808594</v>
      </c>
      <c r="C38" s="1">
        <v>61.505165100097599</v>
      </c>
      <c r="D38" s="8">
        <v>74.570343017578097</v>
      </c>
      <c r="E38" s="1">
        <v>48.462001800537102</v>
      </c>
      <c r="F38" s="3">
        <v>0.62599998712539595</v>
      </c>
      <c r="G38" s="8">
        <v>63.629592895507798</v>
      </c>
      <c r="H38" s="1">
        <v>29.253465652465799</v>
      </c>
      <c r="I38" s="1">
        <v>41.5</v>
      </c>
      <c r="J38" s="8">
        <v>63.407222747802699</v>
      </c>
      <c r="K38" s="1">
        <v>40.997001647949197</v>
      </c>
      <c r="L38" s="3">
        <v>0.67777281999588002</v>
      </c>
      <c r="M38" s="3">
        <v>0.72019118070602395</v>
      </c>
      <c r="N38">
        <v>19</v>
      </c>
      <c r="O38">
        <v>0</v>
      </c>
      <c r="P38">
        <v>0</v>
      </c>
      <c r="Q38">
        <v>0</v>
      </c>
      <c r="R38">
        <v>2</v>
      </c>
      <c r="S38">
        <v>100</v>
      </c>
      <c r="T38">
        <v>0.40000000596046398</v>
      </c>
      <c r="U38">
        <v>1.29999995231628</v>
      </c>
      <c r="V38">
        <v>0.89999997615814198</v>
      </c>
      <c r="W38" s="2">
        <v>2.4926278274506298E-4</v>
      </c>
      <c r="X38" s="2">
        <v>2.5057524908334001E-4</v>
      </c>
      <c r="Y38" s="2">
        <v>1.4554044464602999E-3</v>
      </c>
      <c r="Z38" s="2">
        <v>7.2147748142015094E-5</v>
      </c>
      <c r="AA38" s="3">
        <f>ABS((G38-B38)/B38)</f>
        <v>2.1586995972697288E-2</v>
      </c>
      <c r="AB38" s="3">
        <f>ABS((J38-C38)/C38)</f>
        <v>3.0925169367638707E-2</v>
      </c>
      <c r="AC38" s="3">
        <f>(J38-G38)/G38</f>
        <v>-3.4947598685767895E-3</v>
      </c>
      <c r="AD38" s="3">
        <f>(J38-D38)/D38</f>
        <v>-0.14969919431836287</v>
      </c>
      <c r="AE38" s="3">
        <f>(G38+H38-J38)/H38</f>
        <v>1.0076014975574821</v>
      </c>
    </row>
    <row r="39" spans="1:31" x14ac:dyDescent="0.25">
      <c r="A39" t="s">
        <v>120</v>
      </c>
      <c r="B39" s="1">
        <v>124.23768615722599</v>
      </c>
      <c r="C39" s="1">
        <v>61.505165100097599</v>
      </c>
      <c r="D39" s="8">
        <v>133.96820068359301</v>
      </c>
      <c r="E39" s="1">
        <v>83.910003662109304</v>
      </c>
      <c r="F39" s="3">
        <v>0.83600002527236905</v>
      </c>
      <c r="G39" s="8">
        <v>127.216979980468</v>
      </c>
      <c r="H39" s="1">
        <v>41.165847778320298</v>
      </c>
      <c r="I39" s="1">
        <v>79.774002075195298</v>
      </c>
      <c r="J39" s="8">
        <v>97.760704040527301</v>
      </c>
      <c r="K39" s="1">
        <v>61.087001800537102</v>
      </c>
      <c r="L39" s="3">
        <v>0.81472420692443803</v>
      </c>
      <c r="M39" s="3">
        <v>0.874611675739288</v>
      </c>
      <c r="N39">
        <v>20</v>
      </c>
      <c r="O39">
        <v>0</v>
      </c>
      <c r="P39">
        <v>0</v>
      </c>
      <c r="Q39">
        <v>0</v>
      </c>
      <c r="R39">
        <v>2</v>
      </c>
      <c r="S39">
        <v>100</v>
      </c>
      <c r="T39">
        <v>0.40000000596046398</v>
      </c>
      <c r="U39">
        <v>1.29999995231628</v>
      </c>
      <c r="V39">
        <v>0.89999997615814198</v>
      </c>
      <c r="W39" s="2">
        <v>2.4629014660604298E-4</v>
      </c>
      <c r="X39" s="2">
        <v>2.5660506798885698E-4</v>
      </c>
      <c r="Y39" s="2">
        <v>1.3033436844125299E-3</v>
      </c>
      <c r="Z39" s="2">
        <v>7.2069429734256105E-5</v>
      </c>
      <c r="AA39" s="3">
        <f>ABS((G39-B39)/B39)</f>
        <v>2.3980596511364752E-2</v>
      </c>
      <c r="AB39" s="3">
        <f>ABS((J39-C39)/C39)</f>
        <v>0.58947145140452883</v>
      </c>
      <c r="AC39" s="3">
        <f>(J39-G39)/G39</f>
        <v>-0.23154358753417356</v>
      </c>
      <c r="AD39" s="3">
        <f>(J39-D39)/D39</f>
        <v>-0.27026933599400066</v>
      </c>
      <c r="AE39" s="3">
        <f>(G39+H39-J39)/H39</f>
        <v>1.715551301131071</v>
      </c>
    </row>
    <row r="40" spans="1:31" x14ac:dyDescent="0.25">
      <c r="A40" t="s">
        <v>112</v>
      </c>
      <c r="B40" s="1">
        <v>82.575576782226506</v>
      </c>
      <c r="C40" s="1">
        <v>61.505165100097599</v>
      </c>
      <c r="D40" s="8">
        <v>89.729896545410099</v>
      </c>
      <c r="E40" s="1">
        <v>56.402999877929602</v>
      </c>
      <c r="F40" s="3">
        <v>0.67599999904632502</v>
      </c>
      <c r="G40" s="8">
        <v>85.585456848144503</v>
      </c>
      <c r="H40" s="1">
        <v>13.848146438598601</v>
      </c>
      <c r="I40" s="1">
        <v>53.7109985351562</v>
      </c>
      <c r="J40" s="8">
        <v>68.477569580078097</v>
      </c>
      <c r="K40" s="1">
        <v>43.775001525878899</v>
      </c>
      <c r="L40" s="3">
        <v>0.80208432674407903</v>
      </c>
      <c r="M40" s="3">
        <v>0.81819373369216897</v>
      </c>
      <c r="N40">
        <v>20</v>
      </c>
      <c r="O40">
        <v>0</v>
      </c>
      <c r="P40">
        <v>0</v>
      </c>
      <c r="Q40">
        <v>0</v>
      </c>
      <c r="R40">
        <v>2</v>
      </c>
      <c r="S40">
        <v>100</v>
      </c>
      <c r="T40">
        <v>0.40000000596046398</v>
      </c>
      <c r="U40">
        <v>1.29999995231628</v>
      </c>
      <c r="V40">
        <v>0.89999997615814198</v>
      </c>
      <c r="W40" s="2">
        <v>2.4723500246181997E-4</v>
      </c>
      <c r="X40" s="2">
        <v>2.5317285326309502E-4</v>
      </c>
      <c r="Y40" s="2">
        <v>1.4222175814211299E-3</v>
      </c>
      <c r="Z40" s="2">
        <v>7.2578943218104501E-5</v>
      </c>
      <c r="AA40" s="3">
        <f>ABS((G40-B40)/B40)</f>
        <v>3.6450003538647288E-2</v>
      </c>
      <c r="AB40" s="3">
        <f>ABS((J40-C40)/C40)</f>
        <v>0.11336290974315966</v>
      </c>
      <c r="AC40" s="3">
        <f>(J40-G40)/G40</f>
        <v>-0.19989245717787282</v>
      </c>
      <c r="AD40" s="3">
        <f>(J40-D40)/D40</f>
        <v>-0.23684778188256042</v>
      </c>
      <c r="AE40" s="3">
        <f>(G40+H40-J40)/H40</f>
        <v>2.2353918514597746</v>
      </c>
    </row>
    <row r="41" spans="1:31" x14ac:dyDescent="0.25">
      <c r="A41" t="s">
        <v>97</v>
      </c>
      <c r="B41" s="1">
        <v>68.255813598632798</v>
      </c>
      <c r="C41" s="1">
        <v>61.505165100097599</v>
      </c>
      <c r="D41" s="8">
        <v>77.276779174804602</v>
      </c>
      <c r="E41" s="1">
        <v>50.501998901367102</v>
      </c>
      <c r="F41" s="3">
        <v>0.683000028133392</v>
      </c>
      <c r="G41" s="8">
        <v>66.980415344238196</v>
      </c>
      <c r="H41" s="1">
        <v>32.480747222900298</v>
      </c>
      <c r="I41" s="1">
        <v>43.891998291015597</v>
      </c>
      <c r="J41" s="8">
        <v>68.652381896972599</v>
      </c>
      <c r="K41" s="1">
        <v>44.500999450683501</v>
      </c>
      <c r="L41" s="3">
        <v>0.77090024948120095</v>
      </c>
      <c r="M41" s="3">
        <v>0.72930443286895696</v>
      </c>
      <c r="N41">
        <v>24</v>
      </c>
      <c r="O41">
        <v>0</v>
      </c>
      <c r="P41">
        <v>0</v>
      </c>
      <c r="Q41">
        <v>0</v>
      </c>
      <c r="R41">
        <v>2</v>
      </c>
      <c r="S41">
        <v>100</v>
      </c>
      <c r="T41">
        <v>0.40000000596046398</v>
      </c>
      <c r="U41">
        <v>1.29999995231628</v>
      </c>
      <c r="V41">
        <v>0.89999997615814198</v>
      </c>
      <c r="W41" s="2">
        <v>2.5487336097285103E-4</v>
      </c>
      <c r="X41" s="2">
        <v>2.6484215050004401E-4</v>
      </c>
      <c r="Y41" s="2">
        <v>1.47617806214839E-3</v>
      </c>
      <c r="Z41" s="2">
        <v>7.5485324487090097E-5</v>
      </c>
      <c r="AA41" s="3">
        <f>ABS((G41-B41)/B41)</f>
        <v>1.868556225692912E-2</v>
      </c>
      <c r="AB41" s="3">
        <f>ABS((J41-C41)/C41)</f>
        <v>0.11620514773422921</v>
      </c>
      <c r="AC41" s="3">
        <f>(J41-G41)/G41</f>
        <v>2.4962021273554697E-2</v>
      </c>
      <c r="AD41" s="3">
        <f>(J41-D41)/D41</f>
        <v>-0.11160399501541221</v>
      </c>
      <c r="AE41" s="3">
        <f>(G41+H41-J41)/H41</f>
        <v>0.94852438149712304</v>
      </c>
    </row>
    <row r="42" spans="1:31" x14ac:dyDescent="0.25">
      <c r="A42" t="s">
        <v>60</v>
      </c>
      <c r="B42" s="1">
        <v>324.60671997070301</v>
      </c>
      <c r="C42" s="1">
        <v>53.869369506835902</v>
      </c>
      <c r="D42" s="8">
        <v>323.2744140625</v>
      </c>
      <c r="E42" s="1">
        <v>237.44200134277301</v>
      </c>
      <c r="F42" s="3">
        <v>1</v>
      </c>
      <c r="G42" s="8">
        <v>323.2744140625</v>
      </c>
      <c r="H42" s="1">
        <v>323.2744140625</v>
      </c>
      <c r="I42" s="1">
        <v>237.44200134277301</v>
      </c>
      <c r="J42" s="8">
        <v>146.93022155761699</v>
      </c>
      <c r="K42" s="1">
        <v>92.547996520996094</v>
      </c>
      <c r="L42" s="3">
        <v>0.80983316898345903</v>
      </c>
      <c r="M42" s="3">
        <v>0.94104582071304299</v>
      </c>
      <c r="N42">
        <v>25</v>
      </c>
      <c r="O42">
        <v>0</v>
      </c>
      <c r="P42">
        <v>0</v>
      </c>
      <c r="Q42">
        <v>0</v>
      </c>
      <c r="R42">
        <v>2</v>
      </c>
      <c r="S42">
        <v>100</v>
      </c>
      <c r="T42">
        <v>0.89999997615814198</v>
      </c>
      <c r="U42">
        <v>1.29999995231628</v>
      </c>
      <c r="V42">
        <v>0.89999997615814198</v>
      </c>
      <c r="W42" s="2">
        <v>2.5846104836091399E-4</v>
      </c>
      <c r="X42" s="2">
        <v>2.5243073469027801E-4</v>
      </c>
      <c r="Y42" s="2">
        <v>1.3728766934946099E-3</v>
      </c>
      <c r="Z42" s="2">
        <v>7.1740752900950597E-5</v>
      </c>
      <c r="AA42" s="3">
        <f>ABS((G42-B42)/B42)</f>
        <v>4.1043694607531753E-3</v>
      </c>
      <c r="AB42" s="3">
        <f>ABS((J42-C42)/C42)</f>
        <v>1.7275281463795835</v>
      </c>
      <c r="AC42" s="3">
        <f>(J42-G42)/G42</f>
        <v>-0.54549381217280513</v>
      </c>
      <c r="AD42" s="3">
        <f>(J42-D42)/D42</f>
        <v>-0.54549381217280513</v>
      </c>
      <c r="AE42" s="3">
        <f>(G42+H42-J42)/H42</f>
        <v>1.5454938121728052</v>
      </c>
    </row>
    <row r="43" spans="1:31" x14ac:dyDescent="0.25">
      <c r="A43" t="s">
        <v>72</v>
      </c>
      <c r="B43" s="1">
        <v>375.86737060546801</v>
      </c>
      <c r="C43" s="1">
        <v>53.869369506835902</v>
      </c>
      <c r="D43" s="8">
        <v>368.44338989257801</v>
      </c>
      <c r="E43" s="1">
        <v>270.43899536132801</v>
      </c>
      <c r="F43" s="3">
        <v>1</v>
      </c>
      <c r="G43" s="8">
        <v>368.44338989257801</v>
      </c>
      <c r="H43" s="1">
        <v>368.44338989257801</v>
      </c>
      <c r="I43" s="1">
        <v>270.43899536132801</v>
      </c>
      <c r="J43" s="8">
        <v>147.25762939453099</v>
      </c>
      <c r="K43" s="1">
        <v>90.593002319335895</v>
      </c>
      <c r="L43" s="3">
        <v>0.79500371217727595</v>
      </c>
      <c r="M43" s="3">
        <v>0.93191581964492798</v>
      </c>
      <c r="N43">
        <v>23</v>
      </c>
      <c r="O43">
        <v>0</v>
      </c>
      <c r="P43">
        <v>0</v>
      </c>
      <c r="Q43">
        <v>0</v>
      </c>
      <c r="R43">
        <v>2</v>
      </c>
      <c r="S43">
        <v>100</v>
      </c>
      <c r="T43">
        <v>0.89999997615814198</v>
      </c>
      <c r="U43">
        <v>1.29999995231628</v>
      </c>
      <c r="V43">
        <v>0.89999997615814198</v>
      </c>
      <c r="W43" s="2">
        <v>2.6011766749434103E-4</v>
      </c>
      <c r="X43" s="2">
        <v>2.52042722422629E-4</v>
      </c>
      <c r="Y43" s="2">
        <v>1.4691379619762299E-3</v>
      </c>
      <c r="Z43" s="2">
        <v>7.2455186455044895E-5</v>
      </c>
      <c r="AA43" s="3">
        <f>ABS((G43-B43)/B43)</f>
        <v>1.9751596689361568E-2</v>
      </c>
      <c r="AB43" s="3">
        <f>ABS((J43-C43)/C43)</f>
        <v>1.7336059572006746</v>
      </c>
      <c r="AC43" s="3">
        <f>(J43-G43)/G43</f>
        <v>-0.60032495239644579</v>
      </c>
      <c r="AD43" s="3">
        <f>(J43-D43)/D43</f>
        <v>-0.60032495239644579</v>
      </c>
      <c r="AE43" s="3">
        <f>(G43+H43-J43)/H43</f>
        <v>1.6003249523964458</v>
      </c>
    </row>
    <row r="44" spans="1:31" x14ac:dyDescent="0.25">
      <c r="A44" t="s">
        <v>64</v>
      </c>
      <c r="B44" s="1">
        <v>338.65432739257801</v>
      </c>
      <c r="C44" s="1">
        <v>53.869369506835902</v>
      </c>
      <c r="D44" s="8">
        <v>336.31988525390602</v>
      </c>
      <c r="E44" s="1">
        <v>248.57600402832</v>
      </c>
      <c r="F44" s="3">
        <v>1</v>
      </c>
      <c r="G44" s="8">
        <v>336.31988525390602</v>
      </c>
      <c r="H44" s="1">
        <v>336.31988525390602</v>
      </c>
      <c r="I44" s="1">
        <v>248.57600402832</v>
      </c>
      <c r="J44" s="8">
        <v>135.99298095703099</v>
      </c>
      <c r="K44" s="1">
        <v>83.775001525878906</v>
      </c>
      <c r="L44" s="3">
        <v>0.77871274948120095</v>
      </c>
      <c r="M44" s="3">
        <v>0.87965983152389504</v>
      </c>
      <c r="N44">
        <v>20</v>
      </c>
      <c r="O44">
        <v>0</v>
      </c>
      <c r="P44">
        <v>0</v>
      </c>
      <c r="Q44">
        <v>0</v>
      </c>
      <c r="R44">
        <v>2</v>
      </c>
      <c r="S44">
        <v>100</v>
      </c>
      <c r="T44">
        <v>0.89999997615814198</v>
      </c>
      <c r="U44">
        <v>1.29999995231628</v>
      </c>
      <c r="V44">
        <v>0.89999997615814198</v>
      </c>
      <c r="W44" s="2">
        <v>2.7531810337677598E-4</v>
      </c>
      <c r="X44" s="2">
        <v>2.51459772698581E-4</v>
      </c>
      <c r="Y44" s="2">
        <v>1.6561459051445101E-3</v>
      </c>
      <c r="Z44" s="2">
        <v>7.1856127760838704E-5</v>
      </c>
      <c r="AA44" s="3">
        <f>ABS((G44-B44)/B44)</f>
        <v>6.8932889670883643E-3</v>
      </c>
      <c r="AB44" s="3">
        <f>ABS((J44-C44)/C44)</f>
        <v>1.5244955009130705</v>
      </c>
      <c r="AC44" s="3">
        <f>(J44-G44)/G44</f>
        <v>-0.59564394815857358</v>
      </c>
      <c r="AD44" s="3">
        <f>(J44-D44)/D44</f>
        <v>-0.59564394815857358</v>
      </c>
      <c r="AE44" s="3">
        <f>(G44+H44-J44)/H44</f>
        <v>1.5956439481585736</v>
      </c>
    </row>
    <row r="45" spans="1:31" x14ac:dyDescent="0.25">
      <c r="A45" t="s">
        <v>70</v>
      </c>
      <c r="B45" s="1">
        <v>226.45098876953099</v>
      </c>
      <c r="C45" s="1">
        <v>53.869369506835902</v>
      </c>
      <c r="D45" s="8">
        <v>220.17524719238199</v>
      </c>
      <c r="E45" s="1">
        <v>162.16799926757801</v>
      </c>
      <c r="F45" s="3">
        <v>1</v>
      </c>
      <c r="G45" s="8">
        <v>220.17524719238199</v>
      </c>
      <c r="H45" s="1">
        <v>220.17524719238199</v>
      </c>
      <c r="I45" s="1">
        <v>162.16799926757801</v>
      </c>
      <c r="J45" s="8">
        <v>125.6455078125</v>
      </c>
      <c r="K45" s="1">
        <v>80.288002014160099</v>
      </c>
      <c r="L45" s="3">
        <v>0.80392873287200906</v>
      </c>
      <c r="M45" s="3">
        <v>0.85349875688552801</v>
      </c>
      <c r="N45">
        <v>17</v>
      </c>
      <c r="O45">
        <v>0</v>
      </c>
      <c r="P45">
        <v>0</v>
      </c>
      <c r="Q45">
        <v>0</v>
      </c>
      <c r="R45">
        <v>2</v>
      </c>
      <c r="S45">
        <v>100</v>
      </c>
      <c r="T45">
        <v>0.89999997615814198</v>
      </c>
      <c r="U45">
        <v>1.29999995231628</v>
      </c>
      <c r="V45">
        <v>0.89999997615814198</v>
      </c>
      <c r="W45" s="2">
        <v>2.6046027778647802E-4</v>
      </c>
      <c r="X45" s="2">
        <v>2.6819197228178301E-4</v>
      </c>
      <c r="Y45" s="2">
        <v>1.2818715767934901E-3</v>
      </c>
      <c r="Z45" s="2">
        <v>7.4275078077334897E-5</v>
      </c>
      <c r="AA45" s="3">
        <f>ABS((G45-B45)/B45)</f>
        <v>2.7713465113354398E-2</v>
      </c>
      <c r="AB45" s="3">
        <f>ABS((J45-C45)/C45)</f>
        <v>1.3324109593774967</v>
      </c>
      <c r="AC45" s="3">
        <f>(J45-G45)/G45</f>
        <v>-0.42933863177310283</v>
      </c>
      <c r="AD45" s="3">
        <f>(J45-D45)/D45</f>
        <v>-0.42933863177310283</v>
      </c>
      <c r="AE45" s="3">
        <f>(G45+H45-J45)/H45</f>
        <v>1.4293386317731029</v>
      </c>
    </row>
    <row r="46" spans="1:31" x14ac:dyDescent="0.25">
      <c r="A46" t="s">
        <v>81</v>
      </c>
      <c r="B46" s="1">
        <v>87.426521301269503</v>
      </c>
      <c r="C46" s="1">
        <v>53.869369506835902</v>
      </c>
      <c r="D46" s="8">
        <v>93.092239379882798</v>
      </c>
      <c r="E46" s="1">
        <v>59.855998992919901</v>
      </c>
      <c r="F46" s="3">
        <v>0.89300000667571999</v>
      </c>
      <c r="G46" s="8">
        <v>87.308631896972599</v>
      </c>
      <c r="H46" s="1">
        <v>54.052330017089801</v>
      </c>
      <c r="I46" s="1">
        <v>56.150001525878899</v>
      </c>
      <c r="J46" s="8">
        <v>96.556632995605398</v>
      </c>
      <c r="K46" s="1">
        <v>60.505001068115199</v>
      </c>
      <c r="L46" s="3">
        <v>0.37985119223594599</v>
      </c>
      <c r="M46" s="3">
        <v>0.62432110309600797</v>
      </c>
      <c r="N46">
        <v>21</v>
      </c>
      <c r="O46">
        <v>0</v>
      </c>
      <c r="P46">
        <v>0</v>
      </c>
      <c r="Q46">
        <v>0</v>
      </c>
      <c r="R46">
        <v>2</v>
      </c>
      <c r="S46">
        <v>100</v>
      </c>
      <c r="T46">
        <v>0.40000000596046398</v>
      </c>
      <c r="U46">
        <v>1.29999995231628</v>
      </c>
      <c r="V46">
        <v>0.89999997615814198</v>
      </c>
      <c r="W46" s="2">
        <v>2.61608423897996E-4</v>
      </c>
      <c r="X46" s="2">
        <v>2.5544612435623998E-4</v>
      </c>
      <c r="Y46" s="2">
        <v>1.3883741339668599E-3</v>
      </c>
      <c r="Z46" s="2">
        <v>7.1830720116849894E-5</v>
      </c>
      <c r="AA46" s="3">
        <f>ABS((G46-B46)/B46)</f>
        <v>1.3484398388752038E-3</v>
      </c>
      <c r="AB46" s="3">
        <f>ABS((J46-C46)/C46)</f>
        <v>0.79242181372389331</v>
      </c>
      <c r="AC46" s="3">
        <f>(J46-G46)/G46</f>
        <v>0.1059231017334664</v>
      </c>
      <c r="AD46" s="3">
        <f>(J46-D46)/D46</f>
        <v>3.7214633988826934E-2</v>
      </c>
      <c r="AE46" s="3">
        <f>(G46+H46-J46)/H46</f>
        <v>0.82890652270292775</v>
      </c>
    </row>
    <row r="47" spans="1:31" x14ac:dyDescent="0.25">
      <c r="A47" t="s">
        <v>40</v>
      </c>
      <c r="B47" s="1">
        <v>168.65248107910099</v>
      </c>
      <c r="C47" s="1">
        <v>53.869369506835902</v>
      </c>
      <c r="D47" s="8">
        <v>168.45529174804599</v>
      </c>
      <c r="E47" s="1">
        <v>103.554000854492</v>
      </c>
      <c r="F47" s="3">
        <v>1</v>
      </c>
      <c r="G47" s="8">
        <v>168.45529174804599</v>
      </c>
      <c r="H47" s="1">
        <v>168.45529174804599</v>
      </c>
      <c r="I47" s="1">
        <v>103.554000854492</v>
      </c>
      <c r="J47" s="8">
        <v>136.90791320800699</v>
      </c>
      <c r="K47" s="1">
        <v>83.741996765136705</v>
      </c>
      <c r="L47" s="3">
        <v>0.65069419145584095</v>
      </c>
      <c r="M47" s="3">
        <v>0.83433431386947599</v>
      </c>
      <c r="N47">
        <v>23</v>
      </c>
      <c r="O47">
        <v>0</v>
      </c>
      <c r="P47">
        <v>0</v>
      </c>
      <c r="Q47">
        <v>0</v>
      </c>
      <c r="R47">
        <v>2</v>
      </c>
      <c r="S47">
        <v>100</v>
      </c>
      <c r="T47">
        <v>0.40000000596046398</v>
      </c>
      <c r="U47">
        <v>1.29999995231628</v>
      </c>
      <c r="V47">
        <v>0.89999997615814198</v>
      </c>
      <c r="W47" s="2">
        <v>2.41421075770631E-4</v>
      </c>
      <c r="X47" s="2">
        <v>2.5225692661479099E-4</v>
      </c>
      <c r="Y47" s="2">
        <v>1.18664291221648E-3</v>
      </c>
      <c r="Z47" s="2">
        <v>7.1861169999465306E-5</v>
      </c>
      <c r="AA47" s="3">
        <f>ABS((G47-B47)/B47)</f>
        <v>1.1692050410009377E-3</v>
      </c>
      <c r="AB47" s="3">
        <f>ABS((J47-C47)/C47)</f>
        <v>1.5414797771233182</v>
      </c>
      <c r="AC47" s="3">
        <f>(J47-G47)/G47</f>
        <v>-0.1872744881604762</v>
      </c>
      <c r="AD47" s="3">
        <f>(J47-D47)/D47</f>
        <v>-0.1872744881604762</v>
      </c>
      <c r="AE47" s="3">
        <f>(G47+H47-J47)/H47</f>
        <v>1.1872744881604762</v>
      </c>
    </row>
    <row r="48" spans="1:31" x14ac:dyDescent="0.25">
      <c r="A48" t="s">
        <v>43</v>
      </c>
      <c r="B48" s="1">
        <v>117.81324768066401</v>
      </c>
      <c r="C48" s="1">
        <v>53.869369506835902</v>
      </c>
      <c r="D48" s="8">
        <v>118.672790527343</v>
      </c>
      <c r="E48" s="1">
        <v>73.129997253417898</v>
      </c>
      <c r="F48" s="3">
        <v>0.99000000953674305</v>
      </c>
      <c r="G48" s="8">
        <v>118.89828491210901</v>
      </c>
      <c r="H48" s="1">
        <v>10.092308998107899</v>
      </c>
      <c r="I48" s="1">
        <v>73.055999755859304</v>
      </c>
      <c r="J48" s="8">
        <v>100.696853637695</v>
      </c>
      <c r="K48" s="1">
        <v>62.291000366210902</v>
      </c>
      <c r="L48" s="3">
        <v>0.60159152746200495</v>
      </c>
      <c r="M48" s="3">
        <v>0.73702001571655196</v>
      </c>
      <c r="N48">
        <v>23</v>
      </c>
      <c r="O48">
        <v>0</v>
      </c>
      <c r="P48">
        <v>0</v>
      </c>
      <c r="Q48">
        <v>0</v>
      </c>
      <c r="R48">
        <v>2</v>
      </c>
      <c r="S48">
        <v>100</v>
      </c>
      <c r="T48">
        <v>0.40000000596046398</v>
      </c>
      <c r="U48">
        <v>1.29999995231628</v>
      </c>
      <c r="V48">
        <v>0.89999997615814198</v>
      </c>
      <c r="W48" s="2">
        <v>2.4441399727947999E-4</v>
      </c>
      <c r="X48" s="2">
        <v>2.5408700457774103E-4</v>
      </c>
      <c r="Y48" s="2">
        <v>1.3539494248107E-3</v>
      </c>
      <c r="Z48" s="2">
        <v>7.2253431426361203E-5</v>
      </c>
      <c r="AA48" s="3">
        <f>ABS((G48-B48)/B48)</f>
        <v>9.2098066457349734E-3</v>
      </c>
      <c r="AB48" s="3">
        <f>ABS((J48-C48)/C48)</f>
        <v>0.86927848904778426</v>
      </c>
      <c r="AC48" s="3">
        <f>(J48-G48)/G48</f>
        <v>-0.15308405237189682</v>
      </c>
      <c r="AD48" s="3">
        <f>(J48-D48)/D48</f>
        <v>-0.15147479729573074</v>
      </c>
      <c r="AE48" s="3">
        <f>(G48+H48-J48)/H48</f>
        <v>2.8034952435390563</v>
      </c>
    </row>
    <row r="49" spans="1:31" x14ac:dyDescent="0.25">
      <c r="A49" t="s">
        <v>38</v>
      </c>
      <c r="B49" s="1">
        <v>91.314987182617102</v>
      </c>
      <c r="C49" s="1">
        <v>53.869369506835902</v>
      </c>
      <c r="D49" s="8">
        <v>100.47508239746</v>
      </c>
      <c r="E49" s="1">
        <v>64.345001220703097</v>
      </c>
      <c r="F49" s="3">
        <v>0.87000000476837103</v>
      </c>
      <c r="G49" s="8">
        <v>92.652648925781193</v>
      </c>
      <c r="H49" s="1">
        <v>60.172283172607401</v>
      </c>
      <c r="I49" s="1">
        <v>59.245998382568303</v>
      </c>
      <c r="J49" s="8">
        <v>99.652687072753906</v>
      </c>
      <c r="K49" s="1">
        <v>62.504001617431598</v>
      </c>
      <c r="L49" s="3">
        <v>0.51792114973068204</v>
      </c>
      <c r="M49" s="3">
        <v>0.70370638370513905</v>
      </c>
      <c r="N49">
        <v>22</v>
      </c>
      <c r="O49">
        <v>0</v>
      </c>
      <c r="P49">
        <v>0</v>
      </c>
      <c r="Q49">
        <v>0</v>
      </c>
      <c r="R49">
        <v>2</v>
      </c>
      <c r="S49">
        <v>100</v>
      </c>
      <c r="T49">
        <v>0.40000000596046398</v>
      </c>
      <c r="U49">
        <v>1.29999995231628</v>
      </c>
      <c r="V49">
        <v>0.89999997615814198</v>
      </c>
      <c r="W49" s="2">
        <v>2.4766247952356902E-4</v>
      </c>
      <c r="X49" s="2">
        <v>2.5514976005069901E-4</v>
      </c>
      <c r="Y49" s="2">
        <v>1.4277624431997501E-3</v>
      </c>
      <c r="Z49" s="2">
        <v>7.2011840529739803E-5</v>
      </c>
      <c r="AA49" s="3">
        <f>ABS((G49-B49)/B49)</f>
        <v>1.4648874017678566E-2</v>
      </c>
      <c r="AB49" s="3">
        <f>ABS((J49-C49)/C49)</f>
        <v>0.84989518134434827</v>
      </c>
      <c r="AC49" s="3">
        <f>(J49-G49)/G49</f>
        <v>7.5551408709102846E-2</v>
      </c>
      <c r="AD49" s="3">
        <f>(J49-D49)/D49</f>
        <v>-8.1850674324690422E-3</v>
      </c>
      <c r="AE49" s="3">
        <f>(G49+H49-J49)/H49</f>
        <v>0.88366673528254303</v>
      </c>
    </row>
    <row r="50" spans="1:31" x14ac:dyDescent="0.25">
      <c r="A50" t="s">
        <v>114</v>
      </c>
      <c r="B50" s="1">
        <v>110.46785736083901</v>
      </c>
      <c r="C50" s="1">
        <v>58.984134674072202</v>
      </c>
      <c r="D50" s="8">
        <v>114.3316116333</v>
      </c>
      <c r="E50" s="1">
        <v>69.166999816894503</v>
      </c>
      <c r="F50" s="3">
        <v>1</v>
      </c>
      <c r="G50" s="8">
        <v>114.3316116333</v>
      </c>
      <c r="H50" s="1">
        <v>114.3316116333</v>
      </c>
      <c r="I50" s="1">
        <v>69.166999816894503</v>
      </c>
      <c r="J50" s="8">
        <v>151.598373413085</v>
      </c>
      <c r="K50" s="1">
        <v>87.709999084472599</v>
      </c>
      <c r="L50" s="3">
        <v>0.50999063253402699</v>
      </c>
      <c r="M50" s="3">
        <v>0.54059201478958097</v>
      </c>
      <c r="N50">
        <v>24</v>
      </c>
      <c r="O50">
        <v>0</v>
      </c>
      <c r="P50">
        <v>0</v>
      </c>
      <c r="Q50">
        <v>0</v>
      </c>
      <c r="R50">
        <v>2</v>
      </c>
      <c r="S50">
        <v>100</v>
      </c>
      <c r="T50">
        <v>0.89999997615814198</v>
      </c>
      <c r="U50">
        <v>1.29999995231628</v>
      </c>
      <c r="V50">
        <v>0.89999997615814198</v>
      </c>
      <c r="W50" s="2">
        <v>2.6490996242500798E-4</v>
      </c>
      <c r="X50" s="2">
        <v>2.60430999333038E-4</v>
      </c>
      <c r="Y50" s="2">
        <v>1.70103297568857E-3</v>
      </c>
      <c r="Z50" s="2">
        <v>7.2280628955922994E-5</v>
      </c>
      <c r="AA50" s="3">
        <f>ABS((G50-B50)/B50)</f>
        <v>3.4976276038741205E-2</v>
      </c>
      <c r="AB50" s="3">
        <f>ABS((J50-C50)/C50)</f>
        <v>1.5701550806970379</v>
      </c>
      <c r="AC50" s="3">
        <f>(J50-G50)/G50</f>
        <v>0.32595326215913112</v>
      </c>
      <c r="AD50" s="3">
        <f>(J50-D50)/D50</f>
        <v>0.32595326215913112</v>
      </c>
      <c r="AE50" s="3">
        <f>(G50+H50-J50)/H50</f>
        <v>0.67404673784086888</v>
      </c>
    </row>
    <row r="51" spans="1:31" x14ac:dyDescent="0.25">
      <c r="A51" t="s">
        <v>103</v>
      </c>
      <c r="B51" s="1">
        <v>109.676094055175</v>
      </c>
      <c r="C51" s="1">
        <v>58.984134674072202</v>
      </c>
      <c r="D51" s="8">
        <v>111.385040283203</v>
      </c>
      <c r="E51" s="1">
        <v>66.968002319335895</v>
      </c>
      <c r="F51" s="3">
        <v>1</v>
      </c>
      <c r="G51" s="8">
        <v>111.385040283203</v>
      </c>
      <c r="H51" s="1">
        <v>111.385040283203</v>
      </c>
      <c r="I51" s="1">
        <v>66.968002319335895</v>
      </c>
      <c r="J51" s="8">
        <v>150.81198120117099</v>
      </c>
      <c r="K51" s="1">
        <v>86.628997802734304</v>
      </c>
      <c r="L51" s="3">
        <v>0.48481252789497298</v>
      </c>
      <c r="M51" s="3">
        <v>0.49757418036460799</v>
      </c>
      <c r="N51">
        <v>24</v>
      </c>
      <c r="O51">
        <v>0</v>
      </c>
      <c r="P51">
        <v>0</v>
      </c>
      <c r="Q51">
        <v>0</v>
      </c>
      <c r="R51">
        <v>2</v>
      </c>
      <c r="S51">
        <v>100</v>
      </c>
      <c r="T51">
        <v>0.89999997615814198</v>
      </c>
      <c r="U51">
        <v>1.29999995231628</v>
      </c>
      <c r="V51">
        <v>0.89999997615814198</v>
      </c>
      <c r="W51" s="2">
        <v>2.67961469944566E-4</v>
      </c>
      <c r="X51" s="2">
        <v>2.6040512602776202E-4</v>
      </c>
      <c r="Y51" s="2">
        <v>1.71613076236099E-3</v>
      </c>
      <c r="Z51" s="2">
        <v>7.23849952919408E-5</v>
      </c>
      <c r="AA51" s="3">
        <f>ABS((G51-B51)/B51)</f>
        <v>1.5581756833611106E-2</v>
      </c>
      <c r="AB51" s="3">
        <f>ABS((J51-C51)/C51)</f>
        <v>1.5568228140416167</v>
      </c>
      <c r="AC51" s="3">
        <f>(J51-G51)/G51</f>
        <v>0.35396980436262077</v>
      </c>
      <c r="AD51" s="3">
        <f>(J51-D51)/D51</f>
        <v>0.35396980436262077</v>
      </c>
      <c r="AE51" s="3">
        <f>(G51+H51-J51)/H51</f>
        <v>0.64603019563737929</v>
      </c>
    </row>
    <row r="52" spans="1:31" x14ac:dyDescent="0.25">
      <c r="A52" t="s">
        <v>95</v>
      </c>
      <c r="B52" s="1">
        <v>111.52912902832</v>
      </c>
      <c r="C52" s="1">
        <v>58.984134674072202</v>
      </c>
      <c r="D52" s="8">
        <v>111.45220947265599</v>
      </c>
      <c r="E52" s="1">
        <v>64.740997314453097</v>
      </c>
      <c r="F52" s="3">
        <v>0.99500000476837103</v>
      </c>
      <c r="G52" s="8">
        <v>111.388214111328</v>
      </c>
      <c r="H52" s="1">
        <v>12.800000190734799</v>
      </c>
      <c r="I52" s="1">
        <v>64.708999633789006</v>
      </c>
      <c r="J52" s="8">
        <v>110.662216186523</v>
      </c>
      <c r="K52" s="1">
        <v>64.275001525878906</v>
      </c>
      <c r="L52" s="3">
        <v>0.52080094814300504</v>
      </c>
      <c r="M52" s="3">
        <v>0.62323153018951405</v>
      </c>
      <c r="N52">
        <v>31</v>
      </c>
      <c r="O52">
        <v>0</v>
      </c>
      <c r="P52">
        <v>0</v>
      </c>
      <c r="Q52">
        <v>0</v>
      </c>
      <c r="R52">
        <v>2</v>
      </c>
      <c r="S52">
        <v>100</v>
      </c>
      <c r="T52">
        <v>0.89999997615814198</v>
      </c>
      <c r="U52">
        <v>1.29999995231628</v>
      </c>
      <c r="V52">
        <v>0.89999997615814198</v>
      </c>
      <c r="W52" s="2">
        <v>2.67599651124328E-4</v>
      </c>
      <c r="X52" s="2">
        <v>2.6219489518553002E-4</v>
      </c>
      <c r="Y52" s="2">
        <v>1.7976835370063699E-3</v>
      </c>
      <c r="Z52" s="2">
        <v>7.26706348359584E-5</v>
      </c>
      <c r="AA52" s="3">
        <f>ABS((G52-B52)/B52)</f>
        <v>1.2634808342869869E-3</v>
      </c>
      <c r="AB52" s="3">
        <f>ABS((J52-C52)/C52)</f>
        <v>0.87613528278422048</v>
      </c>
      <c r="AC52" s="3">
        <f>(J52-G52)/G52</f>
        <v>-6.5177265889135695E-3</v>
      </c>
      <c r="AD52" s="3">
        <f>(J52-D52)/D52</f>
        <v>-7.0881796769297466E-3</v>
      </c>
      <c r="AE52" s="3">
        <f>(G52+H52-J52)/H52</f>
        <v>1.0567185870302176</v>
      </c>
    </row>
    <row r="53" spans="1:31" x14ac:dyDescent="0.25">
      <c r="A53" t="s">
        <v>101</v>
      </c>
      <c r="B53" s="1">
        <v>94.530570983886705</v>
      </c>
      <c r="C53" s="1">
        <v>58.984134674072202</v>
      </c>
      <c r="D53" s="8">
        <v>95.855613708496094</v>
      </c>
      <c r="E53" s="1">
        <v>58.051998138427699</v>
      </c>
      <c r="F53" s="3">
        <v>1</v>
      </c>
      <c r="G53" s="8">
        <v>95.855613708496094</v>
      </c>
      <c r="H53" s="1">
        <v>95.855613708496094</v>
      </c>
      <c r="I53" s="1">
        <v>58.051998138427699</v>
      </c>
      <c r="J53" s="8">
        <v>129.86959838867099</v>
      </c>
      <c r="K53" s="1">
        <v>74.910003662109304</v>
      </c>
      <c r="L53" s="3">
        <v>0.45613420009612998</v>
      </c>
      <c r="M53" s="3">
        <v>0.466774702072143</v>
      </c>
      <c r="N53">
        <v>26</v>
      </c>
      <c r="O53">
        <v>0</v>
      </c>
      <c r="P53">
        <v>0</v>
      </c>
      <c r="Q53">
        <v>0</v>
      </c>
      <c r="R53">
        <v>2</v>
      </c>
      <c r="S53">
        <v>100</v>
      </c>
      <c r="T53">
        <v>0.89999997615814198</v>
      </c>
      <c r="U53">
        <v>1.29999995231628</v>
      </c>
      <c r="V53">
        <v>0.89999997615814198</v>
      </c>
      <c r="W53" s="2">
        <v>2.6570231420919299E-4</v>
      </c>
      <c r="X53" s="2">
        <v>2.60876375250518E-4</v>
      </c>
      <c r="Y53" s="2">
        <v>1.3128308346495E-3</v>
      </c>
      <c r="Z53" s="2">
        <v>7.2462709795217893E-5</v>
      </c>
      <c r="AA53" s="3">
        <f>ABS((G53-B53)/B53)</f>
        <v>1.4017081572851713E-2</v>
      </c>
      <c r="AB53" s="3">
        <f>ABS((J53-C53)/C53)</f>
        <v>1.201771698547238</v>
      </c>
      <c r="AC53" s="3">
        <f>(J53-G53)/G53</f>
        <v>0.35484603732874642</v>
      </c>
      <c r="AD53" s="3">
        <f>(J53-D53)/D53</f>
        <v>0.35484603732874642</v>
      </c>
      <c r="AE53" s="3">
        <f>(G53+H53-J53)/H53</f>
        <v>0.64515396267125358</v>
      </c>
    </row>
    <row r="54" spans="1:31" x14ac:dyDescent="0.25">
      <c r="A54" t="s">
        <v>121</v>
      </c>
      <c r="B54" s="1">
        <v>35.729183197021399</v>
      </c>
      <c r="C54" s="1">
        <v>58.984134674072202</v>
      </c>
      <c r="D54" s="8">
        <v>62.270244598388601</v>
      </c>
      <c r="E54" s="1">
        <v>35.168998718261697</v>
      </c>
      <c r="F54" s="3">
        <v>0.47699999809265098</v>
      </c>
      <c r="G54" s="8">
        <v>56.513484954833899</v>
      </c>
      <c r="H54" s="1">
        <v>11.007266044616699</v>
      </c>
      <c r="I54" s="1">
        <v>32.284999847412102</v>
      </c>
      <c r="J54" s="8">
        <v>55.9898872375488</v>
      </c>
      <c r="K54" s="1">
        <v>32.0260009765625</v>
      </c>
      <c r="L54" s="3">
        <v>0.31198921799659701</v>
      </c>
      <c r="M54" s="3">
        <v>0.32457453012466397</v>
      </c>
      <c r="N54">
        <v>26</v>
      </c>
      <c r="O54">
        <v>0</v>
      </c>
      <c r="P54">
        <v>0</v>
      </c>
      <c r="Q54">
        <v>0</v>
      </c>
      <c r="R54">
        <v>2</v>
      </c>
      <c r="S54">
        <v>100</v>
      </c>
      <c r="T54">
        <v>0.40000000596046398</v>
      </c>
      <c r="U54">
        <v>1.29999995231628</v>
      </c>
      <c r="V54">
        <v>0.89999997615814198</v>
      </c>
      <c r="W54" s="2">
        <v>2.4744763504713698E-4</v>
      </c>
      <c r="X54" s="2">
        <v>2.62666988419368E-4</v>
      </c>
      <c r="Y54" s="2">
        <v>1.478266203776E-3</v>
      </c>
      <c r="Z54" s="2">
        <v>7.2546084993518794E-5</v>
      </c>
      <c r="AA54" s="3">
        <f>ABS((G54-B54)/B54)</f>
        <v>0.5817177975550587</v>
      </c>
      <c r="AB54" s="3">
        <f>ABS((J54-C54)/C54)</f>
        <v>5.0763607079576105E-2</v>
      </c>
      <c r="AC54" s="3">
        <f>(J54-G54)/G54</f>
        <v>-9.2650049400344638E-3</v>
      </c>
      <c r="AD54" s="3">
        <f>(J54-D54)/D54</f>
        <v>-0.1008564748917386</v>
      </c>
      <c r="AE54" s="3">
        <f>(G54+H54-J54)/H54</f>
        <v>1.0475683712161363</v>
      </c>
    </row>
    <row r="55" spans="1:31" x14ac:dyDescent="0.25">
      <c r="A55" t="s">
        <v>94</v>
      </c>
      <c r="B55" s="1">
        <v>25.041000366210898</v>
      </c>
      <c r="C55" s="1">
        <v>58.984134674072202</v>
      </c>
      <c r="D55" s="8">
        <v>39.389595031738203</v>
      </c>
      <c r="E55" s="1">
        <v>21.6940002441406</v>
      </c>
      <c r="F55" s="3">
        <v>0.28700000047683699</v>
      </c>
      <c r="G55" s="8">
        <v>36.796409606933501</v>
      </c>
      <c r="H55" s="1">
        <v>3.6370265483856201</v>
      </c>
      <c r="I55" s="1">
        <v>20.395999908447202</v>
      </c>
      <c r="J55" s="8">
        <v>30.406856536865199</v>
      </c>
      <c r="K55" s="1">
        <v>17.202999114990199</v>
      </c>
      <c r="L55" s="3">
        <v>0.47484061121940602</v>
      </c>
      <c r="M55" s="3">
        <v>0.49202951788902199</v>
      </c>
      <c r="N55">
        <v>27</v>
      </c>
      <c r="O55">
        <v>0</v>
      </c>
      <c r="P55">
        <v>0</v>
      </c>
      <c r="Q55">
        <v>0</v>
      </c>
      <c r="R55">
        <v>2</v>
      </c>
      <c r="S55">
        <v>100</v>
      </c>
      <c r="T55">
        <v>0.40000000596046398</v>
      </c>
      <c r="U55">
        <v>1.29999995231628</v>
      </c>
      <c r="V55">
        <v>0.89999997615814198</v>
      </c>
      <c r="W55" s="2">
        <v>2.5291336351074202E-4</v>
      </c>
      <c r="X55" s="2">
        <v>2.6273654657416002E-4</v>
      </c>
      <c r="Y55" s="2">
        <v>1.03106233291327E-3</v>
      </c>
      <c r="Z55" s="2">
        <v>7.2912698669824695E-5</v>
      </c>
      <c r="AA55" s="3">
        <f>ABS((G55-B55)/B55)</f>
        <v>0.46944647054056104</v>
      </c>
      <c r="AB55" s="3">
        <f>ABS((J55-C55)/C55)</f>
        <v>0.48449092785909403</v>
      </c>
      <c r="AC55" s="3">
        <f>(J55-G55)/G55</f>
        <v>-0.17364610129963134</v>
      </c>
      <c r="AD55" s="3">
        <f>(J55-D55)/D55</f>
        <v>-0.22804851097441226</v>
      </c>
      <c r="AE55" s="3">
        <f>(G55+H55-J55)/H55</f>
        <v>2.7568068269681607</v>
      </c>
    </row>
    <row r="56" spans="1:31" x14ac:dyDescent="0.25">
      <c r="A56" t="s">
        <v>122</v>
      </c>
      <c r="B56" s="1">
        <v>25.084383010864201</v>
      </c>
      <c r="C56" s="1">
        <v>58.984134674072202</v>
      </c>
      <c r="D56" s="8">
        <v>46.611549377441399</v>
      </c>
      <c r="E56" s="1">
        <v>26.5429992675781</v>
      </c>
      <c r="F56" s="3">
        <v>0.42800000309944097</v>
      </c>
      <c r="G56" s="8">
        <v>46.035152435302699</v>
      </c>
      <c r="H56" s="1">
        <v>1.0076923370361299</v>
      </c>
      <c r="I56" s="1">
        <v>26.252000808715799</v>
      </c>
      <c r="J56" s="8">
        <v>39.507213592529297</v>
      </c>
      <c r="K56" s="1">
        <v>22.982000350952099</v>
      </c>
      <c r="L56" s="3">
        <v>0.49564322829246499</v>
      </c>
      <c r="M56" s="3">
        <v>0.490668475627899</v>
      </c>
      <c r="N56">
        <v>25</v>
      </c>
      <c r="O56">
        <v>0</v>
      </c>
      <c r="P56">
        <v>0</v>
      </c>
      <c r="Q56">
        <v>0</v>
      </c>
      <c r="R56">
        <v>2</v>
      </c>
      <c r="S56">
        <v>100</v>
      </c>
      <c r="T56">
        <v>0.40000000596046398</v>
      </c>
      <c r="U56">
        <v>1.29999995231628</v>
      </c>
      <c r="V56">
        <v>0.89999997615814198</v>
      </c>
      <c r="W56" s="2">
        <v>2.5261277914978499E-4</v>
      </c>
      <c r="X56" s="2">
        <v>2.6695223641581801E-4</v>
      </c>
      <c r="Y56" s="2">
        <v>1.59621436614543E-3</v>
      </c>
      <c r="Z56" s="2">
        <v>7.3529728979337906E-5</v>
      </c>
      <c r="AA56" s="3">
        <f>ABS((G56-B56)/B56)</f>
        <v>0.83521166996073171</v>
      </c>
      <c r="AB56" s="3">
        <f>ABS((J56-C56)/C56)</f>
        <v>0.33020610015161284</v>
      </c>
      <c r="AC56" s="3">
        <f>(J56-G56)/G56</f>
        <v>-0.14180335021042226</v>
      </c>
      <c r="AD56" s="3">
        <f>(J56-D56)/D56</f>
        <v>-0.15241578277915793</v>
      </c>
      <c r="AE56" s="3">
        <f>(G56+H56-J56)/H56</f>
        <v>7.4781070599124257</v>
      </c>
    </row>
    <row r="57" spans="1:31" x14ac:dyDescent="0.25">
      <c r="A57" t="s">
        <v>119</v>
      </c>
      <c r="B57" s="1">
        <v>38.27827835083</v>
      </c>
      <c r="C57" s="1">
        <v>58.984134674072202</v>
      </c>
      <c r="D57" s="8">
        <v>58.295070648193303</v>
      </c>
      <c r="E57" s="1">
        <v>33.208999633788999</v>
      </c>
      <c r="F57" s="3">
        <v>0.51899999380111606</v>
      </c>
      <c r="G57" s="8">
        <v>51.327510833740199</v>
      </c>
      <c r="H57" s="1">
        <v>14.4856557846069</v>
      </c>
      <c r="I57" s="1">
        <v>29.7000007629394</v>
      </c>
      <c r="J57" s="8">
        <v>55.612277984619098</v>
      </c>
      <c r="K57" s="1">
        <v>31.8589992523193</v>
      </c>
      <c r="L57" s="3">
        <v>0.30712866783142001</v>
      </c>
      <c r="M57" s="3">
        <v>0.33218958973884499</v>
      </c>
      <c r="N57">
        <v>25</v>
      </c>
      <c r="O57">
        <v>0</v>
      </c>
      <c r="P57">
        <v>0</v>
      </c>
      <c r="Q57">
        <v>0</v>
      </c>
      <c r="R57">
        <v>2</v>
      </c>
      <c r="S57">
        <v>100</v>
      </c>
      <c r="T57">
        <v>0.40000000596046398</v>
      </c>
      <c r="U57">
        <v>1.29999995231628</v>
      </c>
      <c r="V57">
        <v>0.89999997615814198</v>
      </c>
      <c r="W57" s="2">
        <v>2.5692762574180901E-4</v>
      </c>
      <c r="X57" s="2">
        <v>2.6174125378020102E-4</v>
      </c>
      <c r="Y57" s="2">
        <v>1.52573222294449E-3</v>
      </c>
      <c r="Z57" s="2">
        <v>7.2553368227090605E-5</v>
      </c>
      <c r="AA57" s="3">
        <f>ABS((G57-B57)/B57)</f>
        <v>0.3409043730575006</v>
      </c>
      <c r="AB57" s="3">
        <f>ABS((J57-C57)/C57)</f>
        <v>5.7165485398487655E-2</v>
      </c>
      <c r="AC57" s="3">
        <f>(J57-G57)/G57</f>
        <v>8.347895857950513E-2</v>
      </c>
      <c r="AD57" s="3">
        <f>(J57-D57)/D57</f>
        <v>-4.6020917956591419E-2</v>
      </c>
      <c r="AE57" s="3">
        <f>(G57+H57-J57)/H57</f>
        <v>0.70420620132144207</v>
      </c>
    </row>
    <row r="58" spans="1:31" x14ac:dyDescent="0.25">
      <c r="A58" t="s">
        <v>116</v>
      </c>
      <c r="B58" s="1">
        <v>89.224807739257798</v>
      </c>
      <c r="C58" s="1">
        <v>69.342674255371094</v>
      </c>
      <c r="D58" s="8">
        <v>110.10601043701099</v>
      </c>
      <c r="E58" s="1">
        <v>65.037002563476506</v>
      </c>
      <c r="F58" s="3">
        <v>0.67000001668929998</v>
      </c>
      <c r="G58" s="8">
        <v>89.691314697265597</v>
      </c>
      <c r="H58" s="1">
        <v>61.863025665283203</v>
      </c>
      <c r="I58" s="1">
        <v>53.409999847412102</v>
      </c>
      <c r="J58" s="8">
        <v>93.171684265136705</v>
      </c>
      <c r="K58" s="1">
        <v>55.109001159667898</v>
      </c>
      <c r="L58" s="3">
        <v>0.51616567373275701</v>
      </c>
      <c r="M58" s="3">
        <v>0.56630009412765503</v>
      </c>
      <c r="N58">
        <v>13</v>
      </c>
      <c r="O58">
        <v>0</v>
      </c>
      <c r="P58">
        <v>0</v>
      </c>
      <c r="Q58">
        <v>0</v>
      </c>
      <c r="R58">
        <v>2</v>
      </c>
      <c r="S58">
        <v>100</v>
      </c>
      <c r="T58">
        <v>0.89999997615814198</v>
      </c>
      <c r="U58">
        <v>1.29999995231628</v>
      </c>
      <c r="V58">
        <v>0.89999997615814198</v>
      </c>
      <c r="W58" s="2">
        <v>2.7149362722411698E-4</v>
      </c>
      <c r="X58" s="2">
        <v>2.6794025325216299E-4</v>
      </c>
      <c r="Y58" s="2">
        <v>1.9175269408151501E-3</v>
      </c>
      <c r="Z58" s="2">
        <v>7.3643095674924498E-5</v>
      </c>
      <c r="AA58" s="3">
        <f>ABS((G58-B58)/B58)</f>
        <v>5.2284445304838813E-3</v>
      </c>
      <c r="AB58" s="3">
        <f>ABS((J58-C58)/C58)</f>
        <v>0.34364134734708301</v>
      </c>
      <c r="AC58" s="3">
        <f>(J58-G58)/G58</f>
        <v>3.8803863892712162E-2</v>
      </c>
      <c r="AD58" s="3">
        <f>(J58-D58)/D58</f>
        <v>-0.15380019768822711</v>
      </c>
      <c r="AE58" s="3">
        <f>(G58+H58-J58)/H58</f>
        <v>0.94374071538786297</v>
      </c>
    </row>
    <row r="59" spans="1:31" x14ac:dyDescent="0.25">
      <c r="A59" t="s">
        <v>109</v>
      </c>
      <c r="B59" s="1">
        <v>98.326446533203097</v>
      </c>
      <c r="C59" s="1">
        <v>69.342674255371094</v>
      </c>
      <c r="D59" s="8">
        <v>126.25276184082</v>
      </c>
      <c r="E59" s="1">
        <v>74.581001281738196</v>
      </c>
      <c r="F59" s="3">
        <v>0.60199999809265103</v>
      </c>
      <c r="G59" s="8">
        <v>98.839202880859304</v>
      </c>
      <c r="H59" s="1">
        <v>68.878387451171804</v>
      </c>
      <c r="I59" s="1">
        <v>58.805000305175703</v>
      </c>
      <c r="J59" s="8">
        <v>101.03678894042901</v>
      </c>
      <c r="K59" s="1">
        <v>59.875999450683501</v>
      </c>
      <c r="L59" s="3">
        <v>0.49520286917686401</v>
      </c>
      <c r="M59" s="3">
        <v>0.56050622463226296</v>
      </c>
      <c r="N59">
        <v>13</v>
      </c>
      <c r="O59">
        <v>0</v>
      </c>
      <c r="P59">
        <v>0</v>
      </c>
      <c r="Q59">
        <v>0</v>
      </c>
      <c r="R59">
        <v>2</v>
      </c>
      <c r="S59">
        <v>100</v>
      </c>
      <c r="T59">
        <v>0.89999997615814198</v>
      </c>
      <c r="U59">
        <v>1.29999995231628</v>
      </c>
      <c r="V59">
        <v>0.89999997615814198</v>
      </c>
      <c r="W59" s="2">
        <v>2.7295397012494499E-4</v>
      </c>
      <c r="X59" s="2">
        <v>2.7509665233082999E-4</v>
      </c>
      <c r="Y59" s="2">
        <v>1.9714392255991602E-3</v>
      </c>
      <c r="Z59" s="2">
        <v>7.2094138886313804E-5</v>
      </c>
      <c r="AA59" s="3">
        <f>ABS((G59-B59)/B59)</f>
        <v>5.2148365545078316E-3</v>
      </c>
      <c r="AB59" s="3">
        <f>ABS((J59-C59)/C59)</f>
        <v>0.45706507609349911</v>
      </c>
      <c r="AC59" s="3">
        <f>(J59-G59)/G59</f>
        <v>2.2233951666108333E-2</v>
      </c>
      <c r="AD59" s="3">
        <f>(J59-D59)/D59</f>
        <v>-0.19972610921718606</v>
      </c>
      <c r="AE59" s="3">
        <f>(G59+H59-J59)/H59</f>
        <v>0.96809469354770272</v>
      </c>
    </row>
    <row r="60" spans="1:31" x14ac:dyDescent="0.25">
      <c r="A60" t="s">
        <v>117</v>
      </c>
      <c r="B60" s="1">
        <v>102.077339172363</v>
      </c>
      <c r="C60" s="1">
        <v>69.342674255371094</v>
      </c>
      <c r="D60" s="8">
        <v>128.82862854003901</v>
      </c>
      <c r="E60" s="1">
        <v>75.485000610351506</v>
      </c>
      <c r="F60" s="3">
        <v>0.51200002431869496</v>
      </c>
      <c r="G60" s="8">
        <v>98.570816040039006</v>
      </c>
      <c r="H60" s="1">
        <v>62.004062652587798</v>
      </c>
      <c r="I60" s="1">
        <v>58.2560005187988</v>
      </c>
      <c r="J60" s="8">
        <v>99.584823608398395</v>
      </c>
      <c r="K60" s="1">
        <v>58.701999664306598</v>
      </c>
      <c r="L60" s="3">
        <v>0.55516386032104403</v>
      </c>
      <c r="M60" s="3">
        <v>0.63394945859909002</v>
      </c>
      <c r="N60">
        <v>13</v>
      </c>
      <c r="O60">
        <v>0</v>
      </c>
      <c r="P60">
        <v>0</v>
      </c>
      <c r="Q60">
        <v>0</v>
      </c>
      <c r="R60">
        <v>2</v>
      </c>
      <c r="S60">
        <v>100</v>
      </c>
      <c r="T60">
        <v>0.89999997615814198</v>
      </c>
      <c r="U60">
        <v>1.29999995231628</v>
      </c>
      <c r="V60">
        <v>0.89999997615814198</v>
      </c>
      <c r="W60" s="2">
        <v>2.7396349469199701E-4</v>
      </c>
      <c r="X60" s="2">
        <v>2.6326475199311901E-4</v>
      </c>
      <c r="Y60" s="2">
        <v>2.11880705319345E-3</v>
      </c>
      <c r="Z60" s="2">
        <v>7.4337629484944005E-5</v>
      </c>
      <c r="AA60" s="3">
        <f>ABS((G60-B60)/B60)</f>
        <v>3.4351631427255773E-2</v>
      </c>
      <c r="AB60" s="3">
        <f>ABS((J60-C60)/C60)</f>
        <v>0.43612608942154879</v>
      </c>
      <c r="AC60" s="3">
        <f>(J60-G60)/G60</f>
        <v>1.0287097227109332E-2</v>
      </c>
      <c r="AD60" s="3">
        <f>(J60-D60)/D60</f>
        <v>-0.2269977198628009</v>
      </c>
      <c r="AE60" s="3">
        <f>(G60+H60-J60)/H60</f>
        <v>0.98364611083565734</v>
      </c>
    </row>
    <row r="61" spans="1:31" x14ac:dyDescent="0.25">
      <c r="A61" t="s">
        <v>115</v>
      </c>
      <c r="B61" s="1">
        <v>87.679283142089801</v>
      </c>
      <c r="C61" s="1">
        <v>69.342674255371094</v>
      </c>
      <c r="D61" s="8">
        <v>104.784378051757</v>
      </c>
      <c r="E61" s="1">
        <v>62.352001190185497</v>
      </c>
      <c r="F61" s="3">
        <v>0.79799997806548995</v>
      </c>
      <c r="G61" s="8">
        <v>88.217590332031193</v>
      </c>
      <c r="H61" s="1">
        <v>82.013877868652301</v>
      </c>
      <c r="I61" s="1">
        <v>52.89400100708</v>
      </c>
      <c r="J61" s="8">
        <v>91.744010925292898</v>
      </c>
      <c r="K61" s="1">
        <v>54.601001739501903</v>
      </c>
      <c r="L61" s="3">
        <v>0.50510710477828902</v>
      </c>
      <c r="M61" s="3">
        <v>0.53102707862854004</v>
      </c>
      <c r="N61">
        <v>13</v>
      </c>
      <c r="O61">
        <v>0</v>
      </c>
      <c r="P61">
        <v>0</v>
      </c>
      <c r="Q61">
        <v>0</v>
      </c>
      <c r="R61">
        <v>2</v>
      </c>
      <c r="S61">
        <v>100</v>
      </c>
      <c r="T61">
        <v>0.89999997615814198</v>
      </c>
      <c r="U61">
        <v>1.29999995231628</v>
      </c>
      <c r="V61">
        <v>0.89999997615814198</v>
      </c>
      <c r="W61" s="2">
        <v>2.6971887564286497E-4</v>
      </c>
      <c r="X61" s="2">
        <v>2.6898973737843302E-4</v>
      </c>
      <c r="Y61" s="2">
        <v>1.4542613644152799E-3</v>
      </c>
      <c r="Z61" s="2">
        <v>7.2008195274975097E-5</v>
      </c>
      <c r="AA61" s="3">
        <f>ABS((G61-B61)/B61)</f>
        <v>6.1395026356343644E-3</v>
      </c>
      <c r="AB61" s="3">
        <f>ABS((J61-C61)/C61)</f>
        <v>0.32305267875051208</v>
      </c>
      <c r="AC61" s="3">
        <f>(J61-G61)/G61</f>
        <v>3.9974120580589988E-2</v>
      </c>
      <c r="AD61" s="3">
        <f>(J61-D61)/D61</f>
        <v>-0.12444953502537344</v>
      </c>
      <c r="AE61" s="3">
        <f>(G61+H61-J61)/H61</f>
        <v>0.9570021478692986</v>
      </c>
    </row>
    <row r="62" spans="1:31" x14ac:dyDescent="0.25">
      <c r="A62" t="s">
        <v>124</v>
      </c>
      <c r="B62" s="1">
        <v>71.362586975097599</v>
      </c>
      <c r="C62" s="1">
        <v>69.342674255371094</v>
      </c>
      <c r="D62" s="8">
        <v>105.653106689453</v>
      </c>
      <c r="E62" s="1">
        <v>62.215000152587798</v>
      </c>
      <c r="F62" s="3">
        <v>0.54100000858306796</v>
      </c>
      <c r="G62" s="8">
        <v>77.918777465820298</v>
      </c>
      <c r="H62" s="1">
        <v>60.423507690429602</v>
      </c>
      <c r="I62" s="1">
        <v>46.433998107910099</v>
      </c>
      <c r="J62" s="8">
        <v>86.984794616699205</v>
      </c>
      <c r="K62" s="1">
        <v>50.966999053955</v>
      </c>
      <c r="L62" s="3">
        <v>0.41915550827980003</v>
      </c>
      <c r="M62" s="3">
        <v>0.56524509191512995</v>
      </c>
      <c r="N62">
        <v>13</v>
      </c>
      <c r="O62">
        <v>0</v>
      </c>
      <c r="P62">
        <v>0</v>
      </c>
      <c r="Q62">
        <v>0</v>
      </c>
      <c r="R62">
        <v>2</v>
      </c>
      <c r="S62">
        <v>100</v>
      </c>
      <c r="T62">
        <v>0.40000000596046398</v>
      </c>
      <c r="U62">
        <v>1.29999995231628</v>
      </c>
      <c r="V62">
        <v>0.89999997615814198</v>
      </c>
      <c r="W62" s="2">
        <v>2.4628272512927603E-4</v>
      </c>
      <c r="X62" s="2">
        <v>2.6879899087361899E-4</v>
      </c>
      <c r="Y62" s="2">
        <v>1.7562669236212899E-3</v>
      </c>
      <c r="Z62" s="2">
        <v>7.2012087912298698E-5</v>
      </c>
      <c r="AA62" s="3">
        <f>ABS((G62-B62)/B62)</f>
        <v>9.1871536173576795E-2</v>
      </c>
      <c r="AB62" s="3">
        <f>ABS((J62-C62)/C62)</f>
        <v>0.25441938244776591</v>
      </c>
      <c r="AC62" s="3">
        <f>(J62-G62)/G62</f>
        <v>0.11635214829770382</v>
      </c>
      <c r="AD62" s="3">
        <f>(J62-D62)/D62</f>
        <v>-0.17669439789996624</v>
      </c>
      <c r="AE62" s="3">
        <f>(G62+H62-J62)/H62</f>
        <v>0.84995877436763123</v>
      </c>
    </row>
    <row r="63" spans="1:31" x14ac:dyDescent="0.25">
      <c r="A63" t="s">
        <v>125</v>
      </c>
      <c r="B63" s="1">
        <v>81.492111206054602</v>
      </c>
      <c r="C63" s="1">
        <v>69.342674255371094</v>
      </c>
      <c r="D63" s="8">
        <v>120.611946105957</v>
      </c>
      <c r="E63" s="1">
        <v>70.070999145507798</v>
      </c>
      <c r="F63" s="3">
        <v>0.47200000286102201</v>
      </c>
      <c r="G63" s="8">
        <v>90.800430297851506</v>
      </c>
      <c r="H63" s="1">
        <v>56.461334228515597</v>
      </c>
      <c r="I63" s="1">
        <v>53.187000274658203</v>
      </c>
      <c r="J63" s="8">
        <v>88.664413452148395</v>
      </c>
      <c r="K63" s="1">
        <v>52.118999481201101</v>
      </c>
      <c r="L63" s="3">
        <v>0.60319447517394997</v>
      </c>
      <c r="M63" s="3">
        <v>0.68166506290435702</v>
      </c>
      <c r="N63">
        <v>14</v>
      </c>
      <c r="O63">
        <v>0</v>
      </c>
      <c r="P63">
        <v>0</v>
      </c>
      <c r="Q63">
        <v>0</v>
      </c>
      <c r="R63">
        <v>2</v>
      </c>
      <c r="S63">
        <v>100</v>
      </c>
      <c r="T63">
        <v>0.40000000596046398</v>
      </c>
      <c r="U63">
        <v>1.29999995231628</v>
      </c>
      <c r="V63">
        <v>0.89999997615814198</v>
      </c>
      <c r="W63" s="2">
        <v>2.5174397160299101E-4</v>
      </c>
      <c r="X63" s="2">
        <v>2.73474463028833E-4</v>
      </c>
      <c r="Y63" s="2">
        <v>1.64711824618279E-3</v>
      </c>
      <c r="Z63" s="2">
        <v>7.4840929300989901E-5</v>
      </c>
      <c r="AA63" s="3">
        <f>ABS((G63-B63)/B63)</f>
        <v>0.11422356046538804</v>
      </c>
      <c r="AB63" s="3">
        <f>ABS((J63-C63)/C63)</f>
        <v>0.27864139080676847</v>
      </c>
      <c r="AC63" s="3">
        <f>(J63-G63)/G63</f>
        <v>-2.3524303119449565E-2</v>
      </c>
      <c r="AD63" s="3">
        <f>(J63-D63)/D63</f>
        <v>-0.2648786764931465</v>
      </c>
      <c r="AE63" s="3">
        <f>(G63+H63-J63)/H63</f>
        <v>1.0378314978717651</v>
      </c>
    </row>
    <row r="64" spans="1:31" x14ac:dyDescent="0.25">
      <c r="A64" t="s">
        <v>126</v>
      </c>
      <c r="B64" s="1">
        <v>120.08268737792901</v>
      </c>
      <c r="C64" s="1">
        <v>69.342674255371094</v>
      </c>
      <c r="D64" s="8">
        <v>153.94801330566401</v>
      </c>
      <c r="E64" s="1">
        <v>90.920997619628906</v>
      </c>
      <c r="F64" s="3">
        <v>0.65700000524520796</v>
      </c>
      <c r="G64" s="8">
        <v>129.10348510742099</v>
      </c>
      <c r="H64" s="1">
        <v>77.702629089355398</v>
      </c>
      <c r="I64" s="1">
        <v>75.683998107910099</v>
      </c>
      <c r="J64" s="8">
        <v>126.866828918457</v>
      </c>
      <c r="K64" s="1">
        <v>75.450996398925696</v>
      </c>
      <c r="L64" s="3">
        <v>0.66180360317230202</v>
      </c>
      <c r="M64" s="3">
        <v>0.72978937625884999</v>
      </c>
      <c r="N64">
        <v>13</v>
      </c>
      <c r="O64">
        <v>0</v>
      </c>
      <c r="P64">
        <v>0</v>
      </c>
      <c r="Q64">
        <v>0</v>
      </c>
      <c r="R64">
        <v>2</v>
      </c>
      <c r="S64">
        <v>100</v>
      </c>
      <c r="T64">
        <v>0.40000000596046398</v>
      </c>
      <c r="U64">
        <v>1.29999995231628</v>
      </c>
      <c r="V64">
        <v>0.89999997615814198</v>
      </c>
      <c r="W64" s="2">
        <v>2.5316589744761499E-4</v>
      </c>
      <c r="X64" s="2">
        <v>2.6555464137345498E-4</v>
      </c>
      <c r="Y64" s="2">
        <v>1.7134698573499901E-3</v>
      </c>
      <c r="Z64" s="2">
        <v>7.3305527621414499E-5</v>
      </c>
      <c r="AA64" s="3">
        <f>ABS((G64-B64)/B64)</f>
        <v>7.5121551045084251E-2</v>
      </c>
      <c r="AB64" s="3">
        <f>ABS((J64-C64)/C64)</f>
        <v>0.82956354482723527</v>
      </c>
      <c r="AC64" s="3">
        <f>(J64-G64)/G64</f>
        <v>-1.732452216222493E-2</v>
      </c>
      <c r="AD64" s="3">
        <f>(J64-D64)/D64</f>
        <v>-0.17591123006853795</v>
      </c>
      <c r="AE64" s="3">
        <f>(G64+H64-J64)/H64</f>
        <v>1.0287848199626797</v>
      </c>
    </row>
    <row r="65" spans="1:31" x14ac:dyDescent="0.25">
      <c r="A65" t="s">
        <v>123</v>
      </c>
      <c r="B65" s="1">
        <v>74.102317810058594</v>
      </c>
      <c r="C65" s="1">
        <v>69.342674255371094</v>
      </c>
      <c r="D65" s="8">
        <v>108.949867248535</v>
      </c>
      <c r="E65" s="1">
        <v>64.4219970703125</v>
      </c>
      <c r="F65" s="3">
        <v>0.53899997472762995</v>
      </c>
      <c r="G65" s="8">
        <v>80.113182067871094</v>
      </c>
      <c r="H65" s="1">
        <v>62.552700042724602</v>
      </c>
      <c r="I65" s="1">
        <v>47.932998657226499</v>
      </c>
      <c r="J65" s="8">
        <v>86.575172424316406</v>
      </c>
      <c r="K65" s="1">
        <v>51.1640014648437</v>
      </c>
      <c r="L65" s="3">
        <v>0.39609134197235102</v>
      </c>
      <c r="M65" s="3">
        <v>0.62582474946975697</v>
      </c>
      <c r="N65">
        <v>14</v>
      </c>
      <c r="O65">
        <v>0</v>
      </c>
      <c r="P65">
        <v>0</v>
      </c>
      <c r="Q65">
        <v>0</v>
      </c>
      <c r="R65">
        <v>2</v>
      </c>
      <c r="S65">
        <v>100</v>
      </c>
      <c r="T65">
        <v>0.40000000596046398</v>
      </c>
      <c r="U65">
        <v>1.29999995231628</v>
      </c>
      <c r="V65">
        <v>0.89999997615814198</v>
      </c>
      <c r="W65" s="2">
        <v>2.4801641120575298E-4</v>
      </c>
      <c r="X65" s="2">
        <v>2.7366532594896799E-4</v>
      </c>
      <c r="Y65" s="2">
        <v>1.74523994792252E-3</v>
      </c>
      <c r="Z65" s="2">
        <v>7.2392540459986695E-5</v>
      </c>
      <c r="AA65" s="3">
        <f>ABS((G65-B65)/B65)</f>
        <v>8.1115738825062636E-2</v>
      </c>
      <c r="AB65" s="3">
        <f>ABS((J65-C65)/C65)</f>
        <v>0.24851216590641556</v>
      </c>
      <c r="AC65" s="3">
        <f>(J65-G65)/G65</f>
        <v>8.0660762556788446E-2</v>
      </c>
      <c r="AD65" s="3">
        <f>(J65-D65)/D65</f>
        <v>-0.20536688468998071</v>
      </c>
      <c r="AE65" s="3">
        <f>(G65+H65-J65)/H65</f>
        <v>0.89669526092348284</v>
      </c>
    </row>
    <row r="66" spans="1:31" x14ac:dyDescent="0.25">
      <c r="A66" t="s">
        <v>74</v>
      </c>
      <c r="B66" s="1">
        <v>20.802598953246999</v>
      </c>
      <c r="C66" s="1">
        <v>18.711935043334901</v>
      </c>
      <c r="D66" s="8">
        <v>39.3383979797363</v>
      </c>
      <c r="E66" s="1">
        <v>21.3449993133544</v>
      </c>
      <c r="F66" s="3">
        <v>0.11999999731779</v>
      </c>
      <c r="G66" s="8">
        <v>21.087598800659102</v>
      </c>
      <c r="H66" s="1">
        <v>20.7395725250244</v>
      </c>
      <c r="I66" s="1">
        <v>11.5279998779296</v>
      </c>
      <c r="J66" s="8">
        <v>21.6035957336425</v>
      </c>
      <c r="K66" s="1">
        <v>11.78600025177</v>
      </c>
      <c r="L66" s="3">
        <v>0.40312698483467102</v>
      </c>
      <c r="M66" s="3">
        <v>0.437264084815979</v>
      </c>
      <c r="N66">
        <v>9</v>
      </c>
      <c r="O66">
        <v>0</v>
      </c>
      <c r="P66">
        <v>0</v>
      </c>
      <c r="Q66">
        <v>0</v>
      </c>
      <c r="R66">
        <v>2</v>
      </c>
      <c r="S66">
        <v>100</v>
      </c>
      <c r="T66">
        <v>0.89999997615814198</v>
      </c>
      <c r="U66">
        <v>1.29999995231628</v>
      </c>
      <c r="V66">
        <v>0.89999997615814198</v>
      </c>
      <c r="W66" s="2">
        <v>3.0660358606837598E-4</v>
      </c>
      <c r="X66" s="2">
        <v>2.8080790070816799E-4</v>
      </c>
      <c r="Y66" s="2">
        <v>2.01832153834402E-3</v>
      </c>
      <c r="Z66" s="2">
        <v>7.0425965532194796E-5</v>
      </c>
      <c r="AA66" s="3">
        <f>ABS((G66-B66)/B66)</f>
        <v>1.370020390493649E-2</v>
      </c>
      <c r="AB66" s="3">
        <f>ABS((J66-C66)/C66)</f>
        <v>0.15453563106171614</v>
      </c>
      <c r="AC66" s="3">
        <f>(J66-G66)/G66</f>
        <v>2.4469212348978812E-2</v>
      </c>
      <c r="AD66" s="3">
        <f>(J66-D66)/D66</f>
        <v>-0.45082675342369605</v>
      </c>
      <c r="AE66" s="3">
        <f>(G66+H66-J66)/H66</f>
        <v>0.9751201750971098</v>
      </c>
    </row>
    <row r="67" spans="1:31" x14ac:dyDescent="0.25">
      <c r="A67" t="s">
        <v>50</v>
      </c>
      <c r="B67" s="1">
        <v>22.9998874664306</v>
      </c>
      <c r="C67" s="1">
        <v>18.711935043334901</v>
      </c>
      <c r="D67" s="8">
        <v>42.589969635009702</v>
      </c>
      <c r="E67" s="1">
        <v>22.940000534057599</v>
      </c>
      <c r="F67" s="3">
        <v>9.4999998807907104E-2</v>
      </c>
      <c r="G67" s="8">
        <v>22.4815864562988</v>
      </c>
      <c r="H67" s="1">
        <v>22.21923828125</v>
      </c>
      <c r="I67" s="1">
        <v>12.1759996414184</v>
      </c>
      <c r="J67" s="8">
        <v>22.947582244873001</v>
      </c>
      <c r="K67" s="1">
        <v>12.4090003967285</v>
      </c>
      <c r="L67" s="3">
        <v>0.39379578828811601</v>
      </c>
      <c r="M67" s="3">
        <v>0.43105047941207802</v>
      </c>
      <c r="N67">
        <v>9</v>
      </c>
      <c r="O67">
        <v>0</v>
      </c>
      <c r="P67">
        <v>0</v>
      </c>
      <c r="Q67">
        <v>0</v>
      </c>
      <c r="R67">
        <v>2</v>
      </c>
      <c r="S67">
        <v>100</v>
      </c>
      <c r="T67">
        <v>0.89999997615814198</v>
      </c>
      <c r="U67">
        <v>1.29999995231628</v>
      </c>
      <c r="V67">
        <v>0.89999997615814198</v>
      </c>
      <c r="W67" s="2">
        <v>2.8613847098313202E-4</v>
      </c>
      <c r="X67" s="2">
        <v>2.7272710576653399E-4</v>
      </c>
      <c r="Y67" s="2">
        <v>2.0365291275084001E-3</v>
      </c>
      <c r="Z67" s="2">
        <v>7.0565656642429504E-5</v>
      </c>
      <c r="AA67" s="3">
        <f>ABS((G67-B67)/B67)</f>
        <v>2.2534936785594484E-2</v>
      </c>
      <c r="AB67" s="3">
        <f>ABS((J67-C67)/C67)</f>
        <v>0.22636072601410706</v>
      </c>
      <c r="AC67" s="3">
        <f>(J67-G67)/G67</f>
        <v>2.0727887219170876E-2</v>
      </c>
      <c r="AD67" s="3">
        <f>(J67-D67)/D67</f>
        <v>-0.46119749693341677</v>
      </c>
      <c r="AE67" s="3">
        <f>(G67+H67-J67)/H67</f>
        <v>0.979027373365565</v>
      </c>
    </row>
    <row r="68" spans="1:31" x14ac:dyDescent="0.25">
      <c r="A68" t="s">
        <v>47</v>
      </c>
      <c r="B68" s="1">
        <v>22.669618606567301</v>
      </c>
      <c r="C68" s="1">
        <v>18.711935043334901</v>
      </c>
      <c r="D68" s="8">
        <v>43.725170135497997</v>
      </c>
      <c r="E68" s="1">
        <v>23.6840000152587</v>
      </c>
      <c r="F68" s="3">
        <v>0.10700000077485999</v>
      </c>
      <c r="G68" s="8">
        <v>23.5831909179687</v>
      </c>
      <c r="H68" s="1">
        <v>22.5554485321044</v>
      </c>
      <c r="I68" s="1">
        <v>12.843000411987299</v>
      </c>
      <c r="J68" s="8">
        <v>23.629192352294901</v>
      </c>
      <c r="K68" s="1">
        <v>12.866000175476</v>
      </c>
      <c r="L68" s="3">
        <v>0.43197575211524902</v>
      </c>
      <c r="M68" s="3">
        <v>0.47693774104118303</v>
      </c>
      <c r="N68">
        <v>9</v>
      </c>
      <c r="O68">
        <v>0</v>
      </c>
      <c r="P68">
        <v>0</v>
      </c>
      <c r="Q68">
        <v>0</v>
      </c>
      <c r="R68">
        <v>2</v>
      </c>
      <c r="S68">
        <v>100</v>
      </c>
      <c r="T68">
        <v>0.89999997615814198</v>
      </c>
      <c r="U68">
        <v>1.29999995231628</v>
      </c>
      <c r="V68">
        <v>0.89999997615814198</v>
      </c>
      <c r="W68" s="2">
        <v>2.7227707323618201E-4</v>
      </c>
      <c r="X68" s="2">
        <v>2.9999978141859098E-4</v>
      </c>
      <c r="Y68" s="2">
        <v>2.1409699693322099E-3</v>
      </c>
      <c r="Z68" s="2">
        <v>7.1717870014254004E-5</v>
      </c>
      <c r="AA68" s="3">
        <f>ABS((G68-B68)/B68)</f>
        <v>4.0299412498132667E-2</v>
      </c>
      <c r="AB68" s="3">
        <f>ABS((J68-C68)/C68)</f>
        <v>0.26278721562319141</v>
      </c>
      <c r="AC68" s="3">
        <f>(J68-G68)/G68</f>
        <v>1.9506026341478033E-3</v>
      </c>
      <c r="AD68" s="3">
        <f>(J68-D68)/D68</f>
        <v>-0.45959747488525621</v>
      </c>
      <c r="AE68" s="3">
        <f>(G68+H68-J68)/H68</f>
        <v>0.99796051786508599</v>
      </c>
    </row>
    <row r="69" spans="1:31" x14ac:dyDescent="0.25">
      <c r="A69" t="s">
        <v>73</v>
      </c>
      <c r="B69" s="1">
        <v>19.449415206909102</v>
      </c>
      <c r="C69" s="1">
        <v>18.711935043334901</v>
      </c>
      <c r="D69" s="8">
        <v>36.3668403625488</v>
      </c>
      <c r="E69" s="1">
        <v>19.715000152587798</v>
      </c>
      <c r="F69" s="3">
        <v>0.14200000464916199</v>
      </c>
      <c r="G69" s="8">
        <v>19.4692268371582</v>
      </c>
      <c r="H69" s="1">
        <v>19.694217681884702</v>
      </c>
      <c r="I69" s="1">
        <v>10.6739997863769</v>
      </c>
      <c r="J69" s="8">
        <v>20.521217346191399</v>
      </c>
      <c r="K69" s="1">
        <v>11.199999809265099</v>
      </c>
      <c r="L69" s="3">
        <v>0.37598863244056702</v>
      </c>
      <c r="M69" s="3">
        <v>0.40737473964691101</v>
      </c>
      <c r="N69">
        <v>9</v>
      </c>
      <c r="O69">
        <v>0</v>
      </c>
      <c r="P69">
        <v>0</v>
      </c>
      <c r="Q69">
        <v>0</v>
      </c>
      <c r="R69">
        <v>2</v>
      </c>
      <c r="S69">
        <v>100</v>
      </c>
      <c r="T69">
        <v>0.89999997615814198</v>
      </c>
      <c r="U69">
        <v>1.29999995231628</v>
      </c>
      <c r="V69">
        <v>0.89999997615814198</v>
      </c>
      <c r="W69" s="2">
        <v>2.7272713487036499E-4</v>
      </c>
      <c r="X69" s="2">
        <v>2.7676750323735102E-4</v>
      </c>
      <c r="Y69" s="2">
        <v>1.5353406779468001E-3</v>
      </c>
      <c r="Z69" s="2">
        <v>7.2486014687456096E-5</v>
      </c>
      <c r="AA69" s="3">
        <f>ABS((G69-B69)/B69)</f>
        <v>1.0186234412878528E-3</v>
      </c>
      <c r="AB69" s="3">
        <f>ABS((J69-C69)/C69)</f>
        <v>9.6691352266154648E-2</v>
      </c>
      <c r="AC69" s="3">
        <f>(J69-G69)/G69</f>
        <v>5.403350209189673E-2</v>
      </c>
      <c r="AD69" s="3">
        <f>(J69-D69)/D69</f>
        <v>-0.43571624200477688</v>
      </c>
      <c r="AE69" s="3">
        <f>(G69+H69-J69)/H69</f>
        <v>0.9465837878901453</v>
      </c>
    </row>
    <row r="70" spans="1:31" x14ac:dyDescent="0.25">
      <c r="A70" t="s">
        <v>55</v>
      </c>
      <c r="B70" s="1">
        <v>17.5345058441162</v>
      </c>
      <c r="C70" s="1">
        <v>18.711935043334901</v>
      </c>
      <c r="D70" s="8">
        <v>35.772861480712798</v>
      </c>
      <c r="E70" s="1">
        <v>19.4179992675781</v>
      </c>
      <c r="F70" s="3">
        <v>9.7999997437000205E-2</v>
      </c>
      <c r="G70" s="8">
        <v>18.536035537719702</v>
      </c>
      <c r="H70" s="1">
        <v>19.109582901000898</v>
      </c>
      <c r="I70" s="1">
        <v>10.1429996490478</v>
      </c>
      <c r="J70" s="8">
        <v>19.798017501831001</v>
      </c>
      <c r="K70" s="1">
        <v>10.7740001678466</v>
      </c>
      <c r="L70" s="3">
        <v>0.25010433793067899</v>
      </c>
      <c r="M70" s="3">
        <v>0.38944986462593001</v>
      </c>
      <c r="N70">
        <v>9</v>
      </c>
      <c r="O70">
        <v>0</v>
      </c>
      <c r="P70">
        <v>0</v>
      </c>
      <c r="Q70">
        <v>0</v>
      </c>
      <c r="R70">
        <v>2</v>
      </c>
      <c r="S70">
        <v>100</v>
      </c>
      <c r="T70">
        <v>0.40000000596046398</v>
      </c>
      <c r="U70">
        <v>1.29999995231628</v>
      </c>
      <c r="V70">
        <v>0.89999997615814198</v>
      </c>
      <c r="W70" s="2">
        <v>4.4455443276092399E-4</v>
      </c>
      <c r="X70" s="2">
        <v>2.7474734815768898E-4</v>
      </c>
      <c r="Y70" s="2">
        <v>1.9080589991062799E-3</v>
      </c>
      <c r="Z70" s="2">
        <v>7.2608214395586401E-5</v>
      </c>
      <c r="AA70" s="3">
        <f>ABS((G70-B70)/B70)</f>
        <v>5.7117645772696249E-2</v>
      </c>
      <c r="AB70" s="3">
        <f>ABS((J70-C70)/C70)</f>
        <v>5.8042231120450483E-2</v>
      </c>
      <c r="AC70" s="3">
        <f>(J70-G70)/G70</f>
        <v>6.8082625410554667E-2</v>
      </c>
      <c r="AD70" s="3">
        <f>(J70-D70)/D70</f>
        <v>-0.44656321349900263</v>
      </c>
      <c r="AE70" s="3">
        <f>(G70+H70-J70)/H70</f>
        <v>0.93396077922531751</v>
      </c>
    </row>
    <row r="71" spans="1:31" x14ac:dyDescent="0.25">
      <c r="A71" t="s">
        <v>53</v>
      </c>
      <c r="B71" s="1">
        <v>19.819635391235298</v>
      </c>
      <c r="C71" s="1">
        <v>18.711935043334901</v>
      </c>
      <c r="D71" s="8">
        <v>38.173606872558501</v>
      </c>
      <c r="E71" s="1">
        <v>20.6310005187988</v>
      </c>
      <c r="F71" s="3">
        <v>8.2999996840953799E-2</v>
      </c>
      <c r="G71" s="8">
        <v>20.717197418212798</v>
      </c>
      <c r="H71" s="1">
        <v>19.036453247070298</v>
      </c>
      <c r="I71" s="1">
        <v>11.227999687194799</v>
      </c>
      <c r="J71" s="8">
        <v>19.7132034301757</v>
      </c>
      <c r="K71" s="1">
        <v>10.725999832153301</v>
      </c>
      <c r="L71" s="3">
        <v>0.45139589905738797</v>
      </c>
      <c r="M71" s="3">
        <v>0.52426260709762496</v>
      </c>
      <c r="N71">
        <v>9</v>
      </c>
      <c r="O71">
        <v>0</v>
      </c>
      <c r="P71">
        <v>0</v>
      </c>
      <c r="Q71">
        <v>0</v>
      </c>
      <c r="R71">
        <v>2</v>
      </c>
      <c r="S71">
        <v>100</v>
      </c>
      <c r="T71">
        <v>0.40000000596046398</v>
      </c>
      <c r="U71">
        <v>1.29999995231628</v>
      </c>
      <c r="V71">
        <v>0.89999997615814198</v>
      </c>
      <c r="W71" s="2">
        <v>3.4215676714666101E-4</v>
      </c>
      <c r="X71" s="2">
        <v>2.7676753234118202E-4</v>
      </c>
      <c r="Y71" s="2">
        <v>2.22364021465182E-3</v>
      </c>
      <c r="Z71" s="2">
        <v>7.2433642344549298E-5</v>
      </c>
      <c r="AA71" s="3">
        <f>ABS((G71-B71)/B71)</f>
        <v>4.528650549113647E-2</v>
      </c>
      <c r="AB71" s="3">
        <f>ABS((J71-C71)/C71)</f>
        <v>5.3509612155128013E-2</v>
      </c>
      <c r="AC71" s="3">
        <f>(J71-G71)/G71</f>
        <v>-4.8461863241910923E-2</v>
      </c>
      <c r="AD71" s="3">
        <f>(J71-D71)/D71</f>
        <v>-0.48359075693350989</v>
      </c>
      <c r="AE71" s="3">
        <f>(G71+H71-J71)/H71</f>
        <v>1.0527406011511946</v>
      </c>
    </row>
    <row r="72" spans="1:31" x14ac:dyDescent="0.25">
      <c r="A72" t="s">
        <v>82</v>
      </c>
      <c r="B72" s="1">
        <v>25.069902420043899</v>
      </c>
      <c r="C72" s="1">
        <v>18.711935043334901</v>
      </c>
      <c r="D72" s="8">
        <v>45.797908782958899</v>
      </c>
      <c r="E72" s="1">
        <v>24.753999710083001</v>
      </c>
      <c r="F72" s="3">
        <v>0.13300000131130199</v>
      </c>
      <c r="G72" s="8">
        <v>25.685783386230401</v>
      </c>
      <c r="H72" s="1">
        <v>23.552928924560501</v>
      </c>
      <c r="I72" s="1">
        <v>13.7779998779296</v>
      </c>
      <c r="J72" s="8">
        <v>24.657564163208001</v>
      </c>
      <c r="K72" s="1">
        <v>13.418000221252401</v>
      </c>
      <c r="L72" s="3">
        <v>0.47804149985313399</v>
      </c>
      <c r="M72" s="3">
        <v>0.53928226232528598</v>
      </c>
      <c r="N72">
        <v>10</v>
      </c>
      <c r="O72">
        <v>0</v>
      </c>
      <c r="P72">
        <v>0</v>
      </c>
      <c r="Q72">
        <v>0</v>
      </c>
      <c r="R72">
        <v>2</v>
      </c>
      <c r="S72">
        <v>100</v>
      </c>
      <c r="T72">
        <v>0.40000000596046398</v>
      </c>
      <c r="U72">
        <v>1.29999995231628</v>
      </c>
      <c r="V72">
        <v>0.89999997615814198</v>
      </c>
      <c r="W72" s="2">
        <v>2.66990100499242E-4</v>
      </c>
      <c r="X72" s="2">
        <v>2.9696949059143597E-4</v>
      </c>
      <c r="Y72" s="2">
        <v>1.81992596480995E-3</v>
      </c>
      <c r="Z72" s="2">
        <v>7.4738134571816704E-5</v>
      </c>
      <c r="AA72" s="3">
        <f>ABS((G72-B72)/B72)</f>
        <v>2.4566548200606185E-2</v>
      </c>
      <c r="AB72" s="3">
        <f>ABS((J72-C72)/C72)</f>
        <v>0.31774528428533128</v>
      </c>
      <c r="AC72" s="3">
        <f>(J72-G72)/G72</f>
        <v>-4.0030674072164249E-2</v>
      </c>
      <c r="AD72" s="3">
        <f>(J72-D72)/D72</f>
        <v>-0.46160065342584117</v>
      </c>
      <c r="AE72" s="3">
        <f>(G72+H72-J72)/H72</f>
        <v>1.0436556840262101</v>
      </c>
    </row>
    <row r="73" spans="1:31" x14ac:dyDescent="0.25">
      <c r="A73" t="s">
        <v>76</v>
      </c>
      <c r="B73" s="1">
        <v>16.799974441528299</v>
      </c>
      <c r="C73" s="1">
        <v>18.711935043334901</v>
      </c>
      <c r="D73" s="8">
        <v>33.340091705322202</v>
      </c>
      <c r="E73" s="1">
        <v>18.32200050354</v>
      </c>
      <c r="F73" s="3">
        <v>0.12700000405311501</v>
      </c>
      <c r="G73" s="8">
        <v>17.172449111938398</v>
      </c>
      <c r="H73" s="1">
        <v>18.519649505615199</v>
      </c>
      <c r="I73" s="1">
        <v>9.5550003051757795</v>
      </c>
      <c r="J73" s="8">
        <v>19.2424201965332</v>
      </c>
      <c r="K73" s="1">
        <v>10.5900001525878</v>
      </c>
      <c r="L73" s="3">
        <v>0.20034810900688099</v>
      </c>
      <c r="M73" s="3">
        <v>0.331179469823837</v>
      </c>
      <c r="N73">
        <v>9</v>
      </c>
      <c r="O73">
        <v>0</v>
      </c>
      <c r="P73">
        <v>0</v>
      </c>
      <c r="Q73">
        <v>0</v>
      </c>
      <c r="R73">
        <v>2</v>
      </c>
      <c r="S73">
        <v>100</v>
      </c>
      <c r="T73">
        <v>0.40000000596046398</v>
      </c>
      <c r="U73">
        <v>1.29999995231628</v>
      </c>
      <c r="V73">
        <v>0.89999997615814198</v>
      </c>
      <c r="W73" s="2">
        <v>2.9191892826929602E-4</v>
      </c>
      <c r="X73" s="2">
        <v>2.7272710576653399E-4</v>
      </c>
      <c r="Y73" s="2">
        <v>1.87828601337969E-3</v>
      </c>
      <c r="Z73" s="2">
        <v>7.0268833951558904E-5</v>
      </c>
      <c r="AA73" s="3">
        <f>ABS((G73-B73)/B73)</f>
        <v>2.2171145063731138E-2</v>
      </c>
      <c r="AB73" s="3">
        <f>ABS((J73-C73)/C73)</f>
        <v>2.8350095913103078E-2</v>
      </c>
      <c r="AC73" s="3">
        <f>(J73-G73)/G73</f>
        <v>0.12054023692844976</v>
      </c>
      <c r="AD73" s="3">
        <f>(J73-D73)/D73</f>
        <v>-0.42284441306856207</v>
      </c>
      <c r="AE73" s="3">
        <f>(G73+H73-J73)/H73</f>
        <v>0.88822838769345058</v>
      </c>
    </row>
    <row r="74" spans="1:31" x14ac:dyDescent="0.25">
      <c r="A74" t="s">
        <v>77</v>
      </c>
      <c r="B74" s="1">
        <v>303.54388427734301</v>
      </c>
      <c r="C74" s="1">
        <v>136.59010314941401</v>
      </c>
      <c r="D74" s="8">
        <v>291.48284912109301</v>
      </c>
      <c r="E74" s="1">
        <v>207.58799743652301</v>
      </c>
      <c r="F74" s="3">
        <v>0.99500000476837103</v>
      </c>
      <c r="G74" s="8">
        <v>290.394439697265</v>
      </c>
      <c r="H74" s="1">
        <v>217.68000793457</v>
      </c>
      <c r="I74" s="1">
        <v>207.04200744628901</v>
      </c>
      <c r="J74" s="8">
        <v>181.46926879882801</v>
      </c>
      <c r="K74" s="1">
        <v>105.59400177001901</v>
      </c>
      <c r="L74" s="3">
        <v>0.56485593318939198</v>
      </c>
      <c r="M74" s="3">
        <v>0.60835635662078802</v>
      </c>
      <c r="N74">
        <v>29</v>
      </c>
      <c r="O74">
        <v>0</v>
      </c>
      <c r="P74">
        <v>0</v>
      </c>
      <c r="Q74">
        <v>0</v>
      </c>
      <c r="R74">
        <v>2</v>
      </c>
      <c r="S74">
        <v>100</v>
      </c>
      <c r="T74">
        <v>0.89999997615814198</v>
      </c>
      <c r="U74">
        <v>1.29999995231628</v>
      </c>
      <c r="V74">
        <v>0.89999997615814198</v>
      </c>
      <c r="W74" s="2">
        <v>2.6182070723734698E-4</v>
      </c>
      <c r="X74" s="2">
        <v>2.5567939155735E-4</v>
      </c>
      <c r="Y74" s="2">
        <v>1.6552783781662501E-3</v>
      </c>
      <c r="Z74" s="2">
        <v>7.2054528573062203E-5</v>
      </c>
      <c r="AA74" s="3">
        <f>ABS((G74-B74)/B74)</f>
        <v>4.3319748020564902E-2</v>
      </c>
      <c r="AB74" s="3">
        <f>ABS((J74-C74)/C74)</f>
        <v>0.32856820966246225</v>
      </c>
      <c r="AC74" s="3">
        <f>(J74-G74)/G74</f>
        <v>-0.37509385858761973</v>
      </c>
      <c r="AD74" s="3">
        <f>(J74-D74)/D74</f>
        <v>-0.37742728484364851</v>
      </c>
      <c r="AE74" s="3">
        <f>(G74+H74-J74)/H74</f>
        <v>1.5003912482912882</v>
      </c>
    </row>
    <row r="75" spans="1:31" x14ac:dyDescent="0.25">
      <c r="A75" t="s">
        <v>58</v>
      </c>
      <c r="B75" s="1">
        <v>281.090728759765</v>
      </c>
      <c r="C75" s="1">
        <v>136.59010314941401</v>
      </c>
      <c r="D75" s="8">
        <v>278.91995239257801</v>
      </c>
      <c r="E75" s="1">
        <v>196.79800415039</v>
      </c>
      <c r="F75" s="3">
        <v>0.95300000905990601</v>
      </c>
      <c r="G75" s="8">
        <v>277.29672241210898</v>
      </c>
      <c r="H75" s="1">
        <v>34.536170959472599</v>
      </c>
      <c r="I75" s="1">
        <v>195.97099304199199</v>
      </c>
      <c r="J75" s="8">
        <v>180.18684387207</v>
      </c>
      <c r="K75" s="1">
        <v>105.552001953125</v>
      </c>
      <c r="L75" s="3">
        <v>0.50046503543853704</v>
      </c>
      <c r="M75" s="3">
        <v>0.515982925891876</v>
      </c>
      <c r="N75">
        <v>32</v>
      </c>
      <c r="O75">
        <v>0</v>
      </c>
      <c r="P75">
        <v>0</v>
      </c>
      <c r="Q75">
        <v>0</v>
      </c>
      <c r="R75">
        <v>2</v>
      </c>
      <c r="S75">
        <v>100</v>
      </c>
      <c r="T75">
        <v>0.89999997615814198</v>
      </c>
      <c r="U75">
        <v>1.29999995231628</v>
      </c>
      <c r="V75">
        <v>0.89999997615814198</v>
      </c>
      <c r="W75" s="2">
        <v>2.6076578069478197E-4</v>
      </c>
      <c r="X75" s="2">
        <v>2.5705949519760901E-4</v>
      </c>
      <c r="Y75" s="2">
        <v>1.6704902518540599E-3</v>
      </c>
      <c r="Z75" s="2">
        <v>7.2645838372409303E-5</v>
      </c>
      <c r="AA75" s="3">
        <f>ABS((G75-B75)/B75)</f>
        <v>1.3497443919249934E-2</v>
      </c>
      <c r="AB75" s="3">
        <f>ABS((J75-C75)/C75)</f>
        <v>0.3191793528039592</v>
      </c>
      <c r="AC75" s="3">
        <f>(J75-G75)/G75</f>
        <v>-0.35020204240177627</v>
      </c>
      <c r="AD75" s="3">
        <f>(J75-D75)/D75</f>
        <v>-0.35398367048887852</v>
      </c>
      <c r="AE75" s="3">
        <f>(G75+H75-J75)/H75</f>
        <v>3.8118310699236226</v>
      </c>
    </row>
    <row r="76" spans="1:31" x14ac:dyDescent="0.25">
      <c r="A76" t="s">
        <v>56</v>
      </c>
      <c r="B76" s="1">
        <v>322.48403930664</v>
      </c>
      <c r="C76" s="1">
        <v>136.59010314941401</v>
      </c>
      <c r="D76" s="8">
        <v>327.28753662109301</v>
      </c>
      <c r="E76" s="1">
        <v>220.45899963378901</v>
      </c>
      <c r="F76" s="3">
        <v>0.97899997234344405</v>
      </c>
      <c r="G76" s="8">
        <v>326.00115966796801</v>
      </c>
      <c r="H76" s="1">
        <v>61.257137298583899</v>
      </c>
      <c r="I76" s="1">
        <v>219.77799987792901</v>
      </c>
      <c r="J76" s="8">
        <v>221.19691467285099</v>
      </c>
      <c r="K76" s="1">
        <v>130.73599243164</v>
      </c>
      <c r="L76" s="3">
        <v>0.55591070652008001</v>
      </c>
      <c r="M76" s="3">
        <v>0.70894628763198797</v>
      </c>
      <c r="N76">
        <v>49</v>
      </c>
      <c r="O76">
        <v>0</v>
      </c>
      <c r="P76">
        <v>0</v>
      </c>
      <c r="Q76">
        <v>0</v>
      </c>
      <c r="R76">
        <v>2</v>
      </c>
      <c r="S76">
        <v>100</v>
      </c>
      <c r="T76">
        <v>0.89999997615814198</v>
      </c>
      <c r="U76">
        <v>1.29999995231628</v>
      </c>
      <c r="V76">
        <v>0.89999997615814198</v>
      </c>
      <c r="W76" s="2">
        <v>2.5927749811671598E-4</v>
      </c>
      <c r="X76" s="2">
        <v>2.5914731668308301E-4</v>
      </c>
      <c r="Y76" s="2">
        <v>1.64392578881233E-3</v>
      </c>
      <c r="Z76" s="2">
        <v>7.3172166594304104E-5</v>
      </c>
      <c r="AA76" s="3">
        <f>ABS((G76-B76)/B76)</f>
        <v>1.0906339330436417E-2</v>
      </c>
      <c r="AB76" s="3">
        <f>ABS((J76-C76)/C76)</f>
        <v>0.61942124335968018</v>
      </c>
      <c r="AC76" s="3">
        <f>(J76-G76)/G76</f>
        <v>-0.32148427049112366</v>
      </c>
      <c r="AD76" s="3">
        <f>(J76-D76)/D76</f>
        <v>-0.32415112119306011</v>
      </c>
      <c r="AE76" s="3">
        <f>(G76+H76-J76)/H76</f>
        <v>2.7108903487323075</v>
      </c>
    </row>
    <row r="77" spans="1:31" x14ac:dyDescent="0.25">
      <c r="A77" t="s">
        <v>75</v>
      </c>
      <c r="B77" s="1">
        <v>247.782455444335</v>
      </c>
      <c r="C77" s="1">
        <v>136.59010314941401</v>
      </c>
      <c r="D77" s="8">
        <v>251.69520568847599</v>
      </c>
      <c r="E77" s="1">
        <v>179.51100158691401</v>
      </c>
      <c r="F77" s="3">
        <v>0.99599999189376798</v>
      </c>
      <c r="G77" s="8">
        <v>250.66839599609301</v>
      </c>
      <c r="H77" s="1">
        <v>256.70001220703102</v>
      </c>
      <c r="I77" s="1">
        <v>178.99400329589801</v>
      </c>
      <c r="J77" s="8">
        <v>161.79763793945301</v>
      </c>
      <c r="K77" s="1">
        <v>93.495002746582003</v>
      </c>
      <c r="L77" s="3">
        <v>0.58771234750747603</v>
      </c>
      <c r="M77" s="3">
        <v>0.58055490255355802</v>
      </c>
      <c r="N77">
        <v>38</v>
      </c>
      <c r="O77">
        <v>0</v>
      </c>
      <c r="P77">
        <v>0</v>
      </c>
      <c r="Q77">
        <v>0</v>
      </c>
      <c r="R77">
        <v>2</v>
      </c>
      <c r="S77">
        <v>100</v>
      </c>
      <c r="T77">
        <v>0.89999997615814198</v>
      </c>
      <c r="U77">
        <v>1.29999995231628</v>
      </c>
      <c r="V77">
        <v>0.89999997615814198</v>
      </c>
      <c r="W77" s="2">
        <v>2.6031659217551302E-4</v>
      </c>
      <c r="X77" s="2">
        <v>2.55578372161835E-4</v>
      </c>
      <c r="Y77" s="2">
        <v>1.28242140635848E-3</v>
      </c>
      <c r="Z77" s="2">
        <v>7.2508621087763404E-5</v>
      </c>
      <c r="AA77" s="3">
        <f>ABS((G77-B77)/B77)</f>
        <v>1.1647073827655832E-2</v>
      </c>
      <c r="AB77" s="3">
        <f>ABS((J77-C77)/C77)</f>
        <v>0.18454876457970631</v>
      </c>
      <c r="AC77" s="3">
        <f>(J77-G77)/G77</f>
        <v>-0.35453515272034997</v>
      </c>
      <c r="AD77" s="3">
        <f>(J77-D77)/D77</f>
        <v>-0.3571683755481998</v>
      </c>
      <c r="AE77" s="3">
        <f>(G77+H77-J77)/H77</f>
        <v>1.3462047285956686</v>
      </c>
    </row>
    <row r="78" spans="1:31" x14ac:dyDescent="0.25">
      <c r="A78" t="s">
        <v>49</v>
      </c>
      <c r="B78" s="1">
        <v>177.82650756835901</v>
      </c>
      <c r="C78" s="1">
        <v>136.59010314941401</v>
      </c>
      <c r="D78" s="8">
        <v>186.26820373535099</v>
      </c>
      <c r="E78" s="1">
        <v>110.41600036621</v>
      </c>
      <c r="F78" s="3">
        <v>0.990999996662139</v>
      </c>
      <c r="G78" s="8">
        <v>185.74620056152301</v>
      </c>
      <c r="H78" s="1">
        <v>58</v>
      </c>
      <c r="I78" s="1">
        <v>110.15499877929599</v>
      </c>
      <c r="J78" s="8">
        <v>192.40623474121</v>
      </c>
      <c r="K78" s="1">
        <v>113.554000854492</v>
      </c>
      <c r="L78" s="3">
        <v>0.30303561687469399</v>
      </c>
      <c r="M78" s="3">
        <v>0.44910022616386402</v>
      </c>
      <c r="N78">
        <v>84</v>
      </c>
      <c r="O78">
        <v>0</v>
      </c>
      <c r="P78">
        <v>0</v>
      </c>
      <c r="Q78">
        <v>0</v>
      </c>
      <c r="R78">
        <v>2</v>
      </c>
      <c r="S78">
        <v>100</v>
      </c>
      <c r="T78">
        <v>0.40000000596046398</v>
      </c>
      <c r="U78">
        <v>1.29999995231628</v>
      </c>
      <c r="V78">
        <v>0.89999997615814198</v>
      </c>
      <c r="W78" s="2">
        <v>2.4884293088689398E-4</v>
      </c>
      <c r="X78" s="2">
        <v>2.5453849229961601E-4</v>
      </c>
      <c r="Y78" s="2">
        <v>1.4102021232247301E-3</v>
      </c>
      <c r="Z78" s="2">
        <v>7.2127266321331195E-5</v>
      </c>
      <c r="AA78" s="3">
        <f>ABS((G78-B78)/B78)</f>
        <v>4.4536065525099311E-2</v>
      </c>
      <c r="AB78" s="3">
        <f>ABS((J78-C78)/C78)</f>
        <v>0.40863964741822845</v>
      </c>
      <c r="AC78" s="3">
        <f>(J78-G78)/G78</f>
        <v>3.5855560757384358E-2</v>
      </c>
      <c r="AD78" s="3">
        <f>(J78-D78)/D78</f>
        <v>3.2952650440436368E-2</v>
      </c>
      <c r="AE78" s="3">
        <f>(G78+H78-J78)/H78</f>
        <v>0.88517182448815535</v>
      </c>
    </row>
    <row r="79" spans="1:31" x14ac:dyDescent="0.25">
      <c r="A79" t="s">
        <v>84</v>
      </c>
      <c r="B79" s="1">
        <v>198.72708129882801</v>
      </c>
      <c r="C79" s="1">
        <v>136.59010314941401</v>
      </c>
      <c r="D79" s="8">
        <v>229.14556884765599</v>
      </c>
      <c r="E79" s="1">
        <v>137.76100158691401</v>
      </c>
      <c r="F79" s="3">
        <v>0.89099997282028198</v>
      </c>
      <c r="G79" s="8">
        <v>226.13757324218699</v>
      </c>
      <c r="H79" s="1">
        <v>27.596330642700099</v>
      </c>
      <c r="I79" s="1">
        <v>136.23800659179599</v>
      </c>
      <c r="J79" s="8">
        <v>218.03526306152301</v>
      </c>
      <c r="K79" s="1">
        <v>127.175003051757</v>
      </c>
      <c r="L79" s="3">
        <v>0.20955908298492401</v>
      </c>
      <c r="M79" s="3">
        <v>0.57087659835815396</v>
      </c>
      <c r="N79">
        <v>78</v>
      </c>
      <c r="O79">
        <v>0</v>
      </c>
      <c r="P79">
        <v>0</v>
      </c>
      <c r="Q79">
        <v>0</v>
      </c>
      <c r="R79">
        <v>2</v>
      </c>
      <c r="S79">
        <v>100</v>
      </c>
      <c r="T79">
        <v>0.40000000596046398</v>
      </c>
      <c r="U79">
        <v>1.29999995231628</v>
      </c>
      <c r="V79">
        <v>0.89999997615814198</v>
      </c>
      <c r="W79" s="2">
        <v>2.4420698173344097E-4</v>
      </c>
      <c r="X79" s="2">
        <v>2.55521270446479E-4</v>
      </c>
      <c r="Y79" s="2">
        <v>1.3745129108428901E-3</v>
      </c>
      <c r="Z79" s="2">
        <v>7.2355534939560999E-5</v>
      </c>
      <c r="AA79" s="3">
        <f>ABS((G79-B79)/B79)</f>
        <v>0.13793033020065107</v>
      </c>
      <c r="AB79" s="3">
        <f>ABS((J79-C79)/C79)</f>
        <v>0.59627423974500759</v>
      </c>
      <c r="AC79" s="3">
        <f>(J79-G79)/G79</f>
        <v>-3.58291197013361E-2</v>
      </c>
      <c r="AD79" s="3">
        <f>(J79-D79)/D79</f>
        <v>-4.8485798097712744E-2</v>
      </c>
      <c r="AE79" s="3">
        <f>(G79+H79-J79)/H79</f>
        <v>1.2936009966530548</v>
      </c>
    </row>
    <row r="80" spans="1:31" x14ac:dyDescent="0.25">
      <c r="A80" t="s">
        <v>85</v>
      </c>
      <c r="B80" s="1">
        <v>177.43194580078099</v>
      </c>
      <c r="C80" s="1">
        <v>136.59010314941401</v>
      </c>
      <c r="D80" s="8">
        <v>196.45559692382801</v>
      </c>
      <c r="E80" s="1">
        <v>115.52700042724599</v>
      </c>
      <c r="F80" s="3">
        <v>0.962000012397766</v>
      </c>
      <c r="G80" s="8">
        <v>193.634841918945</v>
      </c>
      <c r="H80" s="1">
        <v>77.292312622070298</v>
      </c>
      <c r="I80" s="1">
        <v>113.95700073242099</v>
      </c>
      <c r="J80" s="8">
        <v>203.092514038085</v>
      </c>
      <c r="K80" s="1">
        <v>118.679000854492</v>
      </c>
      <c r="L80" s="3">
        <v>0.45685532689094499</v>
      </c>
      <c r="M80" s="3">
        <v>0.46255651116371099</v>
      </c>
      <c r="N80">
        <v>44</v>
      </c>
      <c r="O80">
        <v>0</v>
      </c>
      <c r="P80">
        <v>0</v>
      </c>
      <c r="Q80">
        <v>0</v>
      </c>
      <c r="R80">
        <v>2</v>
      </c>
      <c r="S80">
        <v>100</v>
      </c>
      <c r="T80">
        <v>0.40000000596046398</v>
      </c>
      <c r="U80">
        <v>1.29999995231628</v>
      </c>
      <c r="V80">
        <v>0.89999997615814198</v>
      </c>
      <c r="W80" s="2">
        <v>2.46939482167363E-4</v>
      </c>
      <c r="X80" s="2">
        <v>2.5611635646782799E-4</v>
      </c>
      <c r="Y80" s="2">
        <v>1.3020826736465001E-3</v>
      </c>
      <c r="Z80" s="2">
        <v>7.2503527917433503E-5</v>
      </c>
      <c r="AA80" s="3">
        <f>ABS((G80-B80)/B80)</f>
        <v>9.1318933831433455E-2</v>
      </c>
      <c r="AB80" s="3">
        <f>ABS((J80-C80)/C80)</f>
        <v>0.48687576446095027</v>
      </c>
      <c r="AC80" s="3">
        <f>(J80-G80)/G80</f>
        <v>4.8842822011851333E-2</v>
      </c>
      <c r="AD80" s="3">
        <f>(J80-D80)/D80</f>
        <v>3.378329362044253E-2</v>
      </c>
      <c r="AE80" s="3">
        <f>(G80+H80-J80)/H80</f>
        <v>0.87763760976613037</v>
      </c>
    </row>
    <row r="81" spans="1:31" x14ac:dyDescent="0.25">
      <c r="A81" t="s">
        <v>83</v>
      </c>
      <c r="B81" s="1">
        <v>186.75717163085901</v>
      </c>
      <c r="C81" s="1">
        <v>136.59010314941401</v>
      </c>
      <c r="D81" s="8">
        <v>189.47019958496</v>
      </c>
      <c r="E81" s="1">
        <v>112.637001037597</v>
      </c>
      <c r="F81" s="3">
        <v>1</v>
      </c>
      <c r="G81" s="8">
        <v>189.47019958496</v>
      </c>
      <c r="H81" s="1">
        <v>189.47019958496</v>
      </c>
      <c r="I81" s="1">
        <v>112.637001037597</v>
      </c>
      <c r="J81" s="8">
        <v>204.31150817871</v>
      </c>
      <c r="K81" s="1">
        <v>120.38400268554599</v>
      </c>
      <c r="L81" s="3">
        <v>0.67392921447753895</v>
      </c>
      <c r="M81" s="3">
        <v>0.63533121347427302</v>
      </c>
      <c r="N81">
        <v>76</v>
      </c>
      <c r="O81">
        <v>0</v>
      </c>
      <c r="P81">
        <v>0</v>
      </c>
      <c r="Q81">
        <v>0</v>
      </c>
      <c r="R81">
        <v>2</v>
      </c>
      <c r="S81">
        <v>100</v>
      </c>
      <c r="T81">
        <v>0.40000000596046398</v>
      </c>
      <c r="U81">
        <v>1.29999995231628</v>
      </c>
      <c r="V81">
        <v>0.89999997615814198</v>
      </c>
      <c r="W81" s="2">
        <v>2.4774792836978999E-4</v>
      </c>
      <c r="X81" s="2">
        <v>2.5559208006598001E-4</v>
      </c>
      <c r="Y81" s="2">
        <v>1.3922695070505101E-3</v>
      </c>
      <c r="Z81" s="2">
        <v>7.3089686338789693E-5</v>
      </c>
      <c r="AA81" s="3">
        <f>ABS((G81-B81)/B81)</f>
        <v>1.4527034921387212E-2</v>
      </c>
      <c r="AB81" s="3">
        <f>ABS((J81-C81)/C81)</f>
        <v>0.49580023345627389</v>
      </c>
      <c r="AC81" s="3">
        <f>(J81-G81)/G81</f>
        <v>7.8330569272953315E-2</v>
      </c>
      <c r="AD81" s="3">
        <f>(J81-D81)/D81</f>
        <v>7.8330569272953315E-2</v>
      </c>
      <c r="AE81" s="3">
        <f>(G81+H81-J81)/H81</f>
        <v>0.92166943072704666</v>
      </c>
    </row>
    <row r="82" spans="1:31" x14ac:dyDescent="0.25">
      <c r="A82" t="s">
        <v>66</v>
      </c>
      <c r="B82" s="1">
        <v>52.316478729247997</v>
      </c>
      <c r="C82" s="1">
        <v>39.487205505371001</v>
      </c>
      <c r="D82" s="8">
        <v>57.918003082275298</v>
      </c>
      <c r="E82" s="1">
        <v>36.820999145507798</v>
      </c>
      <c r="F82" s="3">
        <v>0.63899999856948797</v>
      </c>
      <c r="G82" s="8">
        <v>51.580806732177699</v>
      </c>
      <c r="H82" s="1">
        <v>17.554569244384702</v>
      </c>
      <c r="I82" s="1">
        <v>33.254001617431598</v>
      </c>
      <c r="J82" s="8">
        <v>52.213611602783203</v>
      </c>
      <c r="K82" s="1">
        <v>33.330001831054602</v>
      </c>
      <c r="L82" s="3">
        <v>0.48374688625335599</v>
      </c>
      <c r="M82" s="3">
        <v>0.54556602239608698</v>
      </c>
      <c r="N82">
        <v>17</v>
      </c>
      <c r="O82">
        <v>0</v>
      </c>
      <c r="P82">
        <v>0</v>
      </c>
      <c r="Q82">
        <v>0</v>
      </c>
      <c r="R82">
        <v>2</v>
      </c>
      <c r="S82">
        <v>100</v>
      </c>
      <c r="T82">
        <v>0.89999997615814198</v>
      </c>
      <c r="U82">
        <v>1.29999995231628</v>
      </c>
      <c r="V82">
        <v>0.89999997615814198</v>
      </c>
      <c r="W82" s="2">
        <v>2.60929140495136E-4</v>
      </c>
      <c r="X82" s="2">
        <v>2.7205594233237202E-4</v>
      </c>
      <c r="Y82" s="2">
        <v>1.63760152645409E-3</v>
      </c>
      <c r="Z82" s="2">
        <v>7.2120368713513003E-5</v>
      </c>
      <c r="AA82" s="3">
        <f>ABS((G82-B82)/B82)</f>
        <v>1.4061955524139936E-2</v>
      </c>
      <c r="AB82" s="3">
        <f>ABS((J82-C82)/C82)</f>
        <v>0.32229189010807996</v>
      </c>
      <c r="AC82" s="3">
        <f>(J82-G82)/G82</f>
        <v>1.2268223602845301E-2</v>
      </c>
      <c r="AD82" s="3">
        <f>(J82-D82)/D82</f>
        <v>-9.8490817637285136E-2</v>
      </c>
      <c r="AE82" s="3">
        <f>(G82+H82-J82)/H82</f>
        <v>0.96395212768846927</v>
      </c>
    </row>
    <row r="83" spans="1:31" x14ac:dyDescent="0.25">
      <c r="A83" t="s">
        <v>67</v>
      </c>
      <c r="B83" s="1">
        <v>54.5664672851562</v>
      </c>
      <c r="C83" s="1">
        <v>39.487205505371001</v>
      </c>
      <c r="D83" s="8">
        <v>61.806388854980398</v>
      </c>
      <c r="E83" s="1">
        <v>39.360000610351499</v>
      </c>
      <c r="F83" s="3">
        <v>0.56800001859664895</v>
      </c>
      <c r="G83" s="8">
        <v>54.278385162353501</v>
      </c>
      <c r="H83" s="1">
        <v>17.425930023193299</v>
      </c>
      <c r="I83" s="1">
        <v>35.028999328613203</v>
      </c>
      <c r="J83" s="8">
        <v>54.631988525390597</v>
      </c>
      <c r="K83" s="1">
        <v>34.750999450683501</v>
      </c>
      <c r="L83" s="3">
        <v>0.47470170259475702</v>
      </c>
      <c r="M83" s="3">
        <v>0.51258468627929599</v>
      </c>
      <c r="N83">
        <v>14</v>
      </c>
      <c r="O83">
        <v>0</v>
      </c>
      <c r="P83">
        <v>0</v>
      </c>
      <c r="Q83">
        <v>0</v>
      </c>
      <c r="R83">
        <v>2</v>
      </c>
      <c r="S83">
        <v>100</v>
      </c>
      <c r="T83">
        <v>0.89999997615814198</v>
      </c>
      <c r="U83">
        <v>1.29999995231628</v>
      </c>
      <c r="V83">
        <v>0.89999997615814198</v>
      </c>
      <c r="W83" s="2">
        <v>2.5836032000370302E-4</v>
      </c>
      <c r="X83" s="2">
        <v>2.55011313129216E-4</v>
      </c>
      <c r="Y83" s="2">
        <v>1.6812762478366401E-3</v>
      </c>
      <c r="Z83" s="2">
        <v>7.10262756911106E-5</v>
      </c>
      <c r="AA83" s="3">
        <f>ABS((G83-B83)/B83)</f>
        <v>5.2794717550107241E-3</v>
      </c>
      <c r="AB83" s="3">
        <f>ABS((J83-C83)/C83)</f>
        <v>0.38353646013161452</v>
      </c>
      <c r="AC83" s="3">
        <f>(J83-G83)/G83</f>
        <v>6.5146257019147282E-3</v>
      </c>
      <c r="AD83" s="3">
        <f>(J83-D83)/D83</f>
        <v>-0.11607862006666457</v>
      </c>
      <c r="AE83" s="3">
        <f>(G83+H83-J83)/H83</f>
        <v>0.97970820710478823</v>
      </c>
    </row>
    <row r="84" spans="1:31" x14ac:dyDescent="0.25">
      <c r="A84" t="s">
        <v>71</v>
      </c>
      <c r="B84" s="1">
        <v>67.367782592773395</v>
      </c>
      <c r="C84" s="1">
        <v>39.487205505371001</v>
      </c>
      <c r="D84" s="8">
        <v>77.678764343261705</v>
      </c>
      <c r="E84" s="1">
        <v>50.353000640869098</v>
      </c>
      <c r="F84" s="3">
        <v>0.72799998521804798</v>
      </c>
      <c r="G84" s="8">
        <v>70.641952514648395</v>
      </c>
      <c r="H84" s="1">
        <v>25.870588302612301</v>
      </c>
      <c r="I84" s="1">
        <v>46.199001312255803</v>
      </c>
      <c r="J84" s="8">
        <v>70.596351623535099</v>
      </c>
      <c r="K84" s="1">
        <v>45.7760009765625</v>
      </c>
      <c r="L84" s="3">
        <v>0.51705491542816095</v>
      </c>
      <c r="M84" s="3">
        <v>0.64246809482574396</v>
      </c>
      <c r="N84">
        <v>18</v>
      </c>
      <c r="O84">
        <v>0</v>
      </c>
      <c r="P84">
        <v>0</v>
      </c>
      <c r="Q84">
        <v>0</v>
      </c>
      <c r="R84">
        <v>2</v>
      </c>
      <c r="S84">
        <v>100</v>
      </c>
      <c r="T84">
        <v>0.89999997615814198</v>
      </c>
      <c r="U84">
        <v>1.29999995231628</v>
      </c>
      <c r="V84">
        <v>0.89999997615814198</v>
      </c>
      <c r="W84" s="2">
        <v>2.8195948107168003E-4</v>
      </c>
      <c r="X84" s="2">
        <v>2.7937101549468902E-4</v>
      </c>
      <c r="Y84" s="2">
        <v>1.78445829078555E-3</v>
      </c>
      <c r="Z84" s="2">
        <v>7.4471041443757699E-5</v>
      </c>
      <c r="AA84" s="3">
        <f>ABS((G84-B84)/B84)</f>
        <v>4.860142038022524E-2</v>
      </c>
      <c r="AB84" s="3">
        <f>ABS((J84-C84)/C84)</f>
        <v>0.78782850596841225</v>
      </c>
      <c r="AC84" s="3">
        <f>(J84-G84)/G84</f>
        <v>-6.455213862306483E-4</v>
      </c>
      <c r="AD84" s="3">
        <f>(J84-D84)/D84</f>
        <v>-9.1175661451429538E-2</v>
      </c>
      <c r="AE84" s="3">
        <f>(G84+H84-J84)/H84</f>
        <v>1.0017626538128896</v>
      </c>
    </row>
    <row r="85" spans="1:31" x14ac:dyDescent="0.25">
      <c r="A85" t="s">
        <v>65</v>
      </c>
      <c r="B85" s="1">
        <v>43.782047271728501</v>
      </c>
      <c r="C85" s="1">
        <v>39.487205505371001</v>
      </c>
      <c r="D85" s="8">
        <v>47.202053070068303</v>
      </c>
      <c r="E85" s="1">
        <v>30.504999160766602</v>
      </c>
      <c r="F85" s="3">
        <v>0.66699999570846502</v>
      </c>
      <c r="G85" s="8">
        <v>42.450851440429602</v>
      </c>
      <c r="H85" s="1">
        <v>14.2678670883178</v>
      </c>
      <c r="I85" s="1">
        <v>27.840999603271399</v>
      </c>
      <c r="J85" s="8">
        <v>44.3868598937988</v>
      </c>
      <c r="K85" s="1">
        <v>28.702999114990199</v>
      </c>
      <c r="L85" s="3">
        <v>0.44642829895019498</v>
      </c>
      <c r="M85" s="3">
        <v>0.47546738386154103</v>
      </c>
      <c r="N85">
        <v>17</v>
      </c>
      <c r="O85">
        <v>0</v>
      </c>
      <c r="P85">
        <v>0</v>
      </c>
      <c r="Q85">
        <v>0</v>
      </c>
      <c r="R85">
        <v>2</v>
      </c>
      <c r="S85">
        <v>100</v>
      </c>
      <c r="T85">
        <v>0.89999997615814198</v>
      </c>
      <c r="U85">
        <v>1.29999995231628</v>
      </c>
      <c r="V85">
        <v>0.89999997615814198</v>
      </c>
      <c r="W85" s="2">
        <v>2.5581652880646202E-4</v>
      </c>
      <c r="X85" s="2">
        <v>2.68690753728151E-4</v>
      </c>
      <c r="Y85" s="2">
        <v>1.26295792870223E-3</v>
      </c>
      <c r="Z85" s="2">
        <v>7.1246249717660194E-5</v>
      </c>
      <c r="AA85" s="3">
        <f>ABS((G85-B85)/B85)</f>
        <v>3.0405061303711484E-2</v>
      </c>
      <c r="AB85" s="3">
        <f>ABS((J85-C85)/C85)</f>
        <v>0.12408207483209602</v>
      </c>
      <c r="AC85" s="3">
        <f>(J85-G85)/G85</f>
        <v>4.5605880392904675E-2</v>
      </c>
      <c r="AD85" s="3">
        <f>(J85-D85)/D85</f>
        <v>-5.9641328992417683E-2</v>
      </c>
      <c r="AE85" s="3">
        <f>(G85+H85-J85)/H85</f>
        <v>0.86430989009181647</v>
      </c>
    </row>
    <row r="86" spans="1:31" x14ac:dyDescent="0.25">
      <c r="A86" t="s">
        <v>80</v>
      </c>
      <c r="B86" s="1">
        <v>42.3379096984863</v>
      </c>
      <c r="C86" s="1">
        <v>39.487205505371001</v>
      </c>
      <c r="D86" s="8">
        <v>49.456809997558501</v>
      </c>
      <c r="E86" s="1">
        <v>31.347000122070298</v>
      </c>
      <c r="F86" s="3">
        <v>0.50400000810623102</v>
      </c>
      <c r="G86" s="8">
        <v>41.875980377197202</v>
      </c>
      <c r="H86" s="1">
        <v>15.2838697433471</v>
      </c>
      <c r="I86" s="1">
        <v>27.163000106811499</v>
      </c>
      <c r="J86" s="8">
        <v>45.679985046386697</v>
      </c>
      <c r="K86" s="1">
        <v>29.065000534057599</v>
      </c>
      <c r="L86" s="3">
        <v>0.437472283840179</v>
      </c>
      <c r="M86" s="3">
        <v>0.48160052299499501</v>
      </c>
      <c r="N86">
        <v>16</v>
      </c>
      <c r="O86">
        <v>0</v>
      </c>
      <c r="P86">
        <v>0</v>
      </c>
      <c r="Q86">
        <v>0</v>
      </c>
      <c r="R86">
        <v>2</v>
      </c>
      <c r="S86">
        <v>100</v>
      </c>
      <c r="T86">
        <v>0.40000000596046398</v>
      </c>
      <c r="U86">
        <v>1.29999995231628</v>
      </c>
      <c r="V86">
        <v>0.89999997615814198</v>
      </c>
      <c r="W86" s="2">
        <v>2.4389167083427299E-4</v>
      </c>
      <c r="X86" s="2">
        <v>2.6013172464445201E-4</v>
      </c>
      <c r="Y86" s="2">
        <v>1.5254017198458301E-3</v>
      </c>
      <c r="Z86" s="2">
        <v>7.1628790465183502E-5</v>
      </c>
      <c r="AA86" s="3">
        <f>ABS((G86-B86)/B86)</f>
        <v>1.0910536787923031E-2</v>
      </c>
      <c r="AB86" s="3">
        <f>ABS((J86-C86)/C86)</f>
        <v>0.15683002789785572</v>
      </c>
      <c r="AC86" s="3">
        <f>(J86-G86)/G86</f>
        <v>9.0839775807634512E-2</v>
      </c>
      <c r="AD86" s="3">
        <f>(J86-D86)/D86</f>
        <v>-7.6366125339629706E-2</v>
      </c>
      <c r="AE86" s="3">
        <f>(G86+H86-J86)/H86</f>
        <v>0.75110984763231614</v>
      </c>
    </row>
    <row r="87" spans="1:31" x14ac:dyDescent="0.25">
      <c r="A87" t="s">
        <v>69</v>
      </c>
      <c r="B87" s="1">
        <v>52.819625854492102</v>
      </c>
      <c r="C87" s="1">
        <v>39.487205505371001</v>
      </c>
      <c r="D87" s="8">
        <v>60.4639892578125</v>
      </c>
      <c r="E87" s="1">
        <v>37.438999176025298</v>
      </c>
      <c r="F87" s="3">
        <v>0.50400000810623102</v>
      </c>
      <c r="G87" s="8">
        <v>52.388767242431598</v>
      </c>
      <c r="H87" s="1">
        <v>16.280647277831999</v>
      </c>
      <c r="I87" s="1">
        <v>32.881999969482401</v>
      </c>
      <c r="J87" s="8">
        <v>49.226795196533203</v>
      </c>
      <c r="K87" s="1">
        <v>31.049999237060501</v>
      </c>
      <c r="L87" s="3">
        <v>0.55527865886688199</v>
      </c>
      <c r="M87" s="3">
        <v>0.58287298679351796</v>
      </c>
      <c r="N87">
        <v>18</v>
      </c>
      <c r="O87">
        <v>0</v>
      </c>
      <c r="P87">
        <v>0</v>
      </c>
      <c r="Q87">
        <v>0</v>
      </c>
      <c r="R87">
        <v>2</v>
      </c>
      <c r="S87">
        <v>100</v>
      </c>
      <c r="T87">
        <v>0.40000000596046398</v>
      </c>
      <c r="U87">
        <v>1.29999995231628</v>
      </c>
      <c r="V87">
        <v>0.89999997615814198</v>
      </c>
      <c r="W87" s="2">
        <v>2.4270261928904799E-4</v>
      </c>
      <c r="X87" s="2">
        <v>2.5369442300870998E-4</v>
      </c>
      <c r="Y87" s="2">
        <v>1.17271079216152E-3</v>
      </c>
      <c r="Z87" s="2">
        <v>7.1238617238122902E-5</v>
      </c>
      <c r="AA87" s="3">
        <f>ABS((G87-B87)/B87)</f>
        <v>8.1571689516967937E-3</v>
      </c>
      <c r="AB87" s="3">
        <f>ABS((J87-C87)/C87)</f>
        <v>0.24665178420482134</v>
      </c>
      <c r="AC87" s="3">
        <f>(J87-G87)/G87</f>
        <v>-6.0355916207499478E-2</v>
      </c>
      <c r="AD87" s="3">
        <f>(J87-D87)/D87</f>
        <v>-0.18584936586577189</v>
      </c>
      <c r="AE87" s="3">
        <f>(G87+H87-J87)/H87</f>
        <v>1.1942166052699754</v>
      </c>
    </row>
    <row r="88" spans="1:31" x14ac:dyDescent="0.25">
      <c r="A88" t="s">
        <v>68</v>
      </c>
      <c r="B88" s="1">
        <v>45.959629058837798</v>
      </c>
      <c r="C88" s="1">
        <v>39.487205505371001</v>
      </c>
      <c r="D88" s="8">
        <v>55.951156616210902</v>
      </c>
      <c r="E88" s="1">
        <v>35.436000823974602</v>
      </c>
      <c r="F88" s="3">
        <v>0.50099998712539595</v>
      </c>
      <c r="G88" s="8">
        <v>48.728225708007798</v>
      </c>
      <c r="H88" s="1">
        <v>14.670143127441399</v>
      </c>
      <c r="I88" s="1">
        <v>31.318000793456999</v>
      </c>
      <c r="J88" s="8">
        <v>49.466773986816399</v>
      </c>
      <c r="K88" s="1">
        <v>31.736000061035099</v>
      </c>
      <c r="L88" s="3">
        <v>0.54287678003311102</v>
      </c>
      <c r="M88" s="3">
        <v>0.57147836685180597</v>
      </c>
      <c r="N88">
        <v>16</v>
      </c>
      <c r="O88">
        <v>0</v>
      </c>
      <c r="P88">
        <v>0</v>
      </c>
      <c r="Q88">
        <v>0</v>
      </c>
      <c r="R88">
        <v>2</v>
      </c>
      <c r="S88">
        <v>100</v>
      </c>
      <c r="T88">
        <v>0.40000000596046398</v>
      </c>
      <c r="U88">
        <v>1.29999995231628</v>
      </c>
      <c r="V88">
        <v>0.89999997615814198</v>
      </c>
      <c r="W88" s="2">
        <v>2.44097871473059E-4</v>
      </c>
      <c r="X88" s="2">
        <v>2.7037347899749799E-4</v>
      </c>
      <c r="Y88" s="2">
        <v>1.5749275917187301E-3</v>
      </c>
      <c r="Z88" s="2">
        <v>7.2095514042302898E-5</v>
      </c>
      <c r="AA88" s="3">
        <f>ABS((G88-B88)/B88)</f>
        <v>6.0239751840155752E-2</v>
      </c>
      <c r="AB88" s="3">
        <f>ABS((J88-C88)/C88)</f>
        <v>0.25272916514915167</v>
      </c>
      <c r="AC88" s="3">
        <f>(J88-G88)/G88</f>
        <v>1.5156477956619521E-2</v>
      </c>
      <c r="AD88" s="3">
        <f>(J88-D88)/D88</f>
        <v>-0.11589362975770483</v>
      </c>
      <c r="AE88" s="3">
        <f>(G88+H88-J88)/H88</f>
        <v>0.94965636855804758</v>
      </c>
    </row>
    <row r="89" spans="1:31" x14ac:dyDescent="0.25">
      <c r="A89" t="s">
        <v>63</v>
      </c>
      <c r="B89" s="1">
        <v>45.421554565429602</v>
      </c>
      <c r="C89" s="1">
        <v>39.487205505371001</v>
      </c>
      <c r="D89" s="8">
        <v>51.710842132568303</v>
      </c>
      <c r="E89" s="1">
        <v>33.330001831054602</v>
      </c>
      <c r="F89" s="3">
        <v>0.55900001525878895</v>
      </c>
      <c r="G89" s="8">
        <v>43.810436248779297</v>
      </c>
      <c r="H89" s="1">
        <v>17.914739608764599</v>
      </c>
      <c r="I89" s="1">
        <v>28.8059997558593</v>
      </c>
      <c r="J89" s="8">
        <v>47.386451721191399</v>
      </c>
      <c r="K89" s="1">
        <v>30.593999862670898</v>
      </c>
      <c r="L89" s="3">
        <v>0.344019144773483</v>
      </c>
      <c r="M89" s="3">
        <v>0.43953597545623702</v>
      </c>
      <c r="N89">
        <v>16</v>
      </c>
      <c r="O89">
        <v>0</v>
      </c>
      <c r="P89">
        <v>0</v>
      </c>
      <c r="Q89">
        <v>0</v>
      </c>
      <c r="R89">
        <v>2</v>
      </c>
      <c r="S89">
        <v>100</v>
      </c>
      <c r="T89">
        <v>0.40000000596046398</v>
      </c>
      <c r="U89">
        <v>1.29999995231628</v>
      </c>
      <c r="V89">
        <v>0.89999997615814198</v>
      </c>
      <c r="W89" s="2">
        <v>2.4734885664656699E-4</v>
      </c>
      <c r="X89" s="2">
        <v>2.6005864492617499E-4</v>
      </c>
      <c r="Y89" s="2">
        <v>1.5130073297768801E-3</v>
      </c>
      <c r="Z89" s="2">
        <v>7.1129572461359203E-5</v>
      </c>
      <c r="AA89" s="3">
        <f>ABS((G89-B89)/B89)</f>
        <v>3.5470347328810478E-2</v>
      </c>
      <c r="AB89" s="3">
        <f>ABS((J89-C89)/C89)</f>
        <v>0.20004571391475023</v>
      </c>
      <c r="AC89" s="3">
        <f>(J89-G89)/G89</f>
        <v>8.1624740098581922E-2</v>
      </c>
      <c r="AD89" s="3">
        <f>(J89-D89)/D89</f>
        <v>-8.3626377622911197E-2</v>
      </c>
      <c r="AE89" s="3">
        <f>(G89+H89-J89)/H89</f>
        <v>0.80038696902618811</v>
      </c>
    </row>
    <row r="90" spans="1:31" x14ac:dyDescent="0.25">
      <c r="A90" t="s">
        <v>62</v>
      </c>
      <c r="B90" s="1">
        <v>318.23495483398398</v>
      </c>
      <c r="C90" s="1">
        <v>91.174903869628906</v>
      </c>
      <c r="D90" s="8">
        <v>342.64068603515602</v>
      </c>
      <c r="E90" s="1">
        <v>254.58099365234301</v>
      </c>
      <c r="F90" s="3">
        <v>0.63400000333786</v>
      </c>
      <c r="G90" s="8">
        <v>322.01501464843699</v>
      </c>
      <c r="H90" s="1">
        <v>56.354095458984297</v>
      </c>
      <c r="I90" s="1">
        <v>242.565994262695</v>
      </c>
      <c r="J90" s="8">
        <v>136.95886230468699</v>
      </c>
      <c r="K90" s="1">
        <v>88.097999572753906</v>
      </c>
      <c r="L90" s="3">
        <v>0.96484726667404097</v>
      </c>
      <c r="M90" s="3">
        <v>0.96104234457015902</v>
      </c>
      <c r="N90">
        <v>26</v>
      </c>
      <c r="O90">
        <v>0</v>
      </c>
      <c r="P90">
        <v>0</v>
      </c>
      <c r="Q90">
        <v>0</v>
      </c>
      <c r="R90">
        <v>2</v>
      </c>
      <c r="S90">
        <v>100</v>
      </c>
      <c r="T90">
        <v>0.89999997615814198</v>
      </c>
      <c r="U90">
        <v>1.29999995231628</v>
      </c>
      <c r="V90">
        <v>0.89999997615814198</v>
      </c>
      <c r="W90" s="2">
        <v>2.6737400912679699E-4</v>
      </c>
      <c r="X90" s="2">
        <v>2.5422242470085599E-4</v>
      </c>
      <c r="Y90" s="2">
        <v>1.6219983808696201E-3</v>
      </c>
      <c r="Z90" s="2">
        <v>7.2005379479378394E-5</v>
      </c>
      <c r="AA90" s="3">
        <f>ABS((G90-B90)/B90)</f>
        <v>1.1878204317388652E-2</v>
      </c>
      <c r="AB90" s="3">
        <f>ABS((J90-C90)/C90)</f>
        <v>0.50215526961810253</v>
      </c>
      <c r="AC90" s="3">
        <f>(J90-G90)/G90</f>
        <v>-0.57468175061894811</v>
      </c>
      <c r="AD90" s="3">
        <f>(J90-D90)/D90</f>
        <v>-0.60028429813897066</v>
      </c>
      <c r="AE90" s="3">
        <f>(G90+H90-J90)/H90</f>
        <v>4.2838101798375563</v>
      </c>
    </row>
    <row r="91" spans="1:31" x14ac:dyDescent="0.25">
      <c r="A91" t="s">
        <v>33</v>
      </c>
      <c r="B91" s="1">
        <v>453.80880737304602</v>
      </c>
      <c r="C91" s="1">
        <v>91.174903869628906</v>
      </c>
      <c r="D91" s="8">
        <v>476.93664550781199</v>
      </c>
      <c r="E91" s="1">
        <v>366.90701293945301</v>
      </c>
      <c r="F91" s="3">
        <v>0.72299998998641901</v>
      </c>
      <c r="G91" s="8">
        <v>461.34420776367102</v>
      </c>
      <c r="H91" s="1">
        <v>56.290214538574197</v>
      </c>
      <c r="I91" s="1">
        <v>358.03900146484301</v>
      </c>
      <c r="J91" s="8">
        <v>166.070068359375</v>
      </c>
      <c r="K91" s="1">
        <v>107.861000061035</v>
      </c>
      <c r="L91" s="3">
        <v>0.91118460893630904</v>
      </c>
      <c r="M91" s="3">
        <v>0.90880811214446999</v>
      </c>
      <c r="N91">
        <v>25</v>
      </c>
      <c r="O91">
        <v>0</v>
      </c>
      <c r="P91">
        <v>0</v>
      </c>
      <c r="Q91">
        <v>0</v>
      </c>
      <c r="R91">
        <v>2</v>
      </c>
      <c r="S91">
        <v>100</v>
      </c>
      <c r="T91">
        <v>0.89999997615814198</v>
      </c>
      <c r="U91">
        <v>1.29999995231628</v>
      </c>
      <c r="V91">
        <v>0.89999997615814198</v>
      </c>
      <c r="W91" s="2">
        <v>2.6537402300164098E-4</v>
      </c>
      <c r="X91" s="2">
        <v>2.54379003308713E-4</v>
      </c>
      <c r="Y91" s="2">
        <v>1.61167746409773E-3</v>
      </c>
      <c r="Z91" s="2">
        <v>7.2180991992354298E-5</v>
      </c>
      <c r="AA91" s="3">
        <f>ABS((G91-B91)/B91)</f>
        <v>1.660479097848502E-2</v>
      </c>
      <c r="AB91" s="3">
        <f>ABS((J91-C91)/C91)</f>
        <v>0.82144495152787622</v>
      </c>
      <c r="AC91" s="3">
        <f>(J91-G91)/G91</f>
        <v>-0.64003001324241982</v>
      </c>
      <c r="AD91" s="3">
        <f>(J91-D91)/D91</f>
        <v>-0.6517984727666416</v>
      </c>
      <c r="AE91" s="3">
        <f>(G91+H91-J91)/H91</f>
        <v>6.2455678455791359</v>
      </c>
    </row>
    <row r="92" spans="1:31" x14ac:dyDescent="0.25">
      <c r="A92" t="s">
        <v>31</v>
      </c>
      <c r="B92" s="1">
        <v>310.08657836914</v>
      </c>
      <c r="C92" s="1">
        <v>91.174903869628906</v>
      </c>
      <c r="D92" s="8">
        <v>315.61389160156199</v>
      </c>
      <c r="E92" s="1">
        <v>232.36500549316401</v>
      </c>
      <c r="F92" s="3">
        <v>0.68199998140335005</v>
      </c>
      <c r="G92" s="8">
        <v>300.15829467773398</v>
      </c>
      <c r="H92" s="1">
        <v>48.602500915527301</v>
      </c>
      <c r="I92" s="1">
        <v>223.61999511718699</v>
      </c>
      <c r="J92" s="8">
        <v>121.718856811523</v>
      </c>
      <c r="K92" s="1">
        <v>78.819000244140597</v>
      </c>
      <c r="L92" s="3">
        <v>0.96532821655273404</v>
      </c>
      <c r="M92" s="3">
        <v>0.96553301811218195</v>
      </c>
      <c r="N92">
        <v>22</v>
      </c>
      <c r="O92">
        <v>0</v>
      </c>
      <c r="P92">
        <v>0</v>
      </c>
      <c r="Q92">
        <v>0</v>
      </c>
      <c r="R92">
        <v>2</v>
      </c>
      <c r="S92">
        <v>100</v>
      </c>
      <c r="T92">
        <v>0.89999997615814198</v>
      </c>
      <c r="U92">
        <v>1.29999995231628</v>
      </c>
      <c r="V92">
        <v>0.89999997615814198</v>
      </c>
      <c r="W92" s="2">
        <v>2.5871198158711097E-4</v>
      </c>
      <c r="X92" s="2">
        <v>2.5328341871499999E-4</v>
      </c>
      <c r="Y92" s="2">
        <v>1.71582656912505E-3</v>
      </c>
      <c r="Z92" s="2">
        <v>7.2212314989883398E-5</v>
      </c>
      <c r="AA92" s="3">
        <f>ABS((G92-B92)/B92)</f>
        <v>3.2017779497656877E-2</v>
      </c>
      <c r="AB92" s="3">
        <f>ABS((J92-C92)/C92)</f>
        <v>0.33500395005152867</v>
      </c>
      <c r="AC92" s="3">
        <f>(J92-G92)/G92</f>
        <v>-0.59448444714077664</v>
      </c>
      <c r="AD92" s="3">
        <f>(J92-D92)/D92</f>
        <v>-0.61434252404458933</v>
      </c>
      <c r="AE92" s="3">
        <f>(G92+H92-J92)/H92</f>
        <v>4.6714044443174734</v>
      </c>
    </row>
    <row r="93" spans="1:31" x14ac:dyDescent="0.25">
      <c r="A93" t="s">
        <v>61</v>
      </c>
      <c r="B93" s="1">
        <v>188.96778869628901</v>
      </c>
      <c r="C93" s="1">
        <v>91.174903869628906</v>
      </c>
      <c r="D93" s="8">
        <v>222.70698547363199</v>
      </c>
      <c r="E93" s="1">
        <v>160.62199401855401</v>
      </c>
      <c r="F93" s="3">
        <v>0.72899997234344405</v>
      </c>
      <c r="G93" s="8">
        <v>193.54057312011699</v>
      </c>
      <c r="H93" s="1">
        <v>87.063941955566406</v>
      </c>
      <c r="I93" s="1">
        <v>142.67599487304599</v>
      </c>
      <c r="J93" s="8">
        <v>141.39694213867099</v>
      </c>
      <c r="K93" s="1">
        <v>91.268997192382798</v>
      </c>
      <c r="L93" s="3">
        <v>0.64384949207305897</v>
      </c>
      <c r="M93" s="3">
        <v>0.67238187789916903</v>
      </c>
      <c r="N93">
        <v>23</v>
      </c>
      <c r="O93">
        <v>0</v>
      </c>
      <c r="P93">
        <v>0</v>
      </c>
      <c r="Q93">
        <v>0</v>
      </c>
      <c r="R93">
        <v>2</v>
      </c>
      <c r="S93">
        <v>100</v>
      </c>
      <c r="T93">
        <v>0.89999997615814198</v>
      </c>
      <c r="U93">
        <v>1.29999995231628</v>
      </c>
      <c r="V93">
        <v>0.89999997615814198</v>
      </c>
      <c r="W93" s="2">
        <v>2.6133586652576902E-4</v>
      </c>
      <c r="X93" s="2">
        <v>2.6023131795227501E-4</v>
      </c>
      <c r="Y93" s="2">
        <v>1.2844322482123899E-3</v>
      </c>
      <c r="Z93" s="2">
        <v>7.3680523200891898E-5</v>
      </c>
      <c r="AA93" s="3">
        <f>ABS((G93-B93)/B93)</f>
        <v>2.4198750778511833E-2</v>
      </c>
      <c r="AB93" s="3">
        <f>ABS((J93-C93)/C93)</f>
        <v>0.55083182035326994</v>
      </c>
      <c r="AC93" s="3">
        <f>(J93-G93)/G93</f>
        <v>-0.26941963713770817</v>
      </c>
      <c r="AD93" s="3">
        <f>(J93-D93)/D93</f>
        <v>-0.36509875593726232</v>
      </c>
      <c r="AE93" s="3">
        <f>(G93+H93-J93)/H93</f>
        <v>1.5989119009573192</v>
      </c>
    </row>
    <row r="94" spans="1:31" x14ac:dyDescent="0.25">
      <c r="A94" t="s">
        <v>35</v>
      </c>
      <c r="B94" s="1">
        <v>78.111289978027301</v>
      </c>
      <c r="C94" s="1">
        <v>91.174903869628906</v>
      </c>
      <c r="D94" s="8">
        <v>102.47946929931599</v>
      </c>
      <c r="E94" s="1">
        <v>64.505996704101506</v>
      </c>
      <c r="F94" s="3">
        <v>0.57999998331069902</v>
      </c>
      <c r="G94" s="8">
        <v>82.396408081054602</v>
      </c>
      <c r="H94" s="1">
        <v>47.817142486572202</v>
      </c>
      <c r="I94" s="1">
        <v>53.146999359130803</v>
      </c>
      <c r="J94" s="8">
        <v>101.243682861328</v>
      </c>
      <c r="K94" s="1">
        <v>64.768997192382798</v>
      </c>
      <c r="L94" s="3">
        <v>0.65122425556182795</v>
      </c>
      <c r="M94" s="3">
        <v>0.70680010318756104</v>
      </c>
      <c r="N94">
        <v>24</v>
      </c>
      <c r="O94">
        <v>0</v>
      </c>
      <c r="P94">
        <v>0</v>
      </c>
      <c r="Q94">
        <v>0</v>
      </c>
      <c r="R94">
        <v>2</v>
      </c>
      <c r="S94">
        <v>100</v>
      </c>
      <c r="T94">
        <v>0.40000000596046398</v>
      </c>
      <c r="U94">
        <v>1.29999995231628</v>
      </c>
      <c r="V94">
        <v>0.89999997615814198</v>
      </c>
      <c r="W94" s="2">
        <v>2.5063549401238501E-4</v>
      </c>
      <c r="X94" s="2">
        <v>2.5761395227163998E-4</v>
      </c>
      <c r="Y94" s="2">
        <v>1.4974231598898699E-3</v>
      </c>
      <c r="Z94" s="2">
        <v>7.2474213084205904E-5</v>
      </c>
      <c r="AA94" s="3">
        <f>ABS((G94-B94)/B94)</f>
        <v>5.4859138854737956E-2</v>
      </c>
      <c r="AB94" s="3">
        <f>ABS((J94-C94)/C94)</f>
        <v>0.11043366720842886</v>
      </c>
      <c r="AC94" s="3">
        <f>(J94-G94)/G94</f>
        <v>0.22873903388765496</v>
      </c>
      <c r="AD94" s="3">
        <f>(J94-D94)/D94</f>
        <v>-1.2058868439087881E-2</v>
      </c>
      <c r="AE94" s="3">
        <f>(G94+H94-J94)/H94</f>
        <v>0.60584690342870251</v>
      </c>
    </row>
    <row r="95" spans="1:31" x14ac:dyDescent="0.25">
      <c r="A95" t="s">
        <v>78</v>
      </c>
      <c r="B95" s="1">
        <v>67.987258911132798</v>
      </c>
      <c r="C95" s="1">
        <v>91.174903869628906</v>
      </c>
      <c r="D95" s="8">
        <v>102.04270172119099</v>
      </c>
      <c r="E95" s="1">
        <v>73.226997375488196</v>
      </c>
      <c r="F95" s="3">
        <v>0.30899998545646601</v>
      </c>
      <c r="G95" s="8">
        <v>93.425895690917898</v>
      </c>
      <c r="H95" s="1">
        <v>12.470043182373001</v>
      </c>
      <c r="I95" s="1">
        <v>68.512001037597599</v>
      </c>
      <c r="J95" s="8">
        <v>53.935195922851499</v>
      </c>
      <c r="K95" s="1">
        <v>34.544998168945298</v>
      </c>
      <c r="L95" s="3">
        <v>0.81512802839279097</v>
      </c>
      <c r="M95" s="3">
        <v>0.81793522834777799</v>
      </c>
      <c r="N95">
        <v>26</v>
      </c>
      <c r="O95">
        <v>0</v>
      </c>
      <c r="P95">
        <v>0</v>
      </c>
      <c r="Q95">
        <v>0</v>
      </c>
      <c r="R95">
        <v>2</v>
      </c>
      <c r="S95">
        <v>100</v>
      </c>
      <c r="T95">
        <v>0.40000000596046398</v>
      </c>
      <c r="U95">
        <v>1.29999995231628</v>
      </c>
      <c r="V95">
        <v>0.89999997615814198</v>
      </c>
      <c r="W95" s="2">
        <v>2.3997982498258301E-4</v>
      </c>
      <c r="X95" s="2">
        <v>2.5443115737289098E-4</v>
      </c>
      <c r="Y95" s="2">
        <v>1.15329260006546E-3</v>
      </c>
      <c r="Z95" s="2">
        <v>7.2453432949259796E-5</v>
      </c>
      <c r="AA95" s="3">
        <f>ABS((G95-B95)/B95)</f>
        <v>0.37416770711459829</v>
      </c>
      <c r="AB95" s="3">
        <f>ABS((J95-C95)/C95)</f>
        <v>0.40844252493017713</v>
      </c>
      <c r="AC95" s="3">
        <f>(J95-G95)/G95</f>
        <v>-0.42269543659194869</v>
      </c>
      <c r="AD95" s="3">
        <f>(J95-D95)/D95</f>
        <v>-0.471444845999693</v>
      </c>
      <c r="AE95" s="3">
        <f>(G95+H95-J95)/H95</f>
        <v>4.166845470422138</v>
      </c>
    </row>
    <row r="96" spans="1:31" x14ac:dyDescent="0.25">
      <c r="A96" t="s">
        <v>79</v>
      </c>
      <c r="B96" s="1">
        <v>66.902420043945298</v>
      </c>
      <c r="C96" s="1">
        <v>91.174903869628906</v>
      </c>
      <c r="D96" s="8">
        <v>95.350677490234304</v>
      </c>
      <c r="E96" s="1">
        <v>61.412998199462798</v>
      </c>
      <c r="F96" s="3">
        <v>0.549000024795532</v>
      </c>
      <c r="G96" s="8">
        <v>79.977127075195298</v>
      </c>
      <c r="H96" s="1">
        <v>34.619945526122997</v>
      </c>
      <c r="I96" s="1">
        <v>52.544998168945298</v>
      </c>
      <c r="J96" s="8">
        <v>96.000457763671804</v>
      </c>
      <c r="K96" s="1">
        <v>62.205001831054602</v>
      </c>
      <c r="L96" s="3">
        <v>0.65954160690307595</v>
      </c>
      <c r="M96" s="3">
        <v>0.69178193807601895</v>
      </c>
      <c r="N96">
        <v>25</v>
      </c>
      <c r="O96">
        <v>0</v>
      </c>
      <c r="P96">
        <v>0</v>
      </c>
      <c r="Q96">
        <v>0</v>
      </c>
      <c r="R96">
        <v>2</v>
      </c>
      <c r="S96">
        <v>100</v>
      </c>
      <c r="T96">
        <v>0.40000000596046398</v>
      </c>
      <c r="U96">
        <v>1.29999995231628</v>
      </c>
      <c r="V96">
        <v>0.89999997615814198</v>
      </c>
      <c r="W96" s="2">
        <v>2.4548373767174699E-4</v>
      </c>
      <c r="X96" s="2">
        <v>2.5514498702250399E-4</v>
      </c>
      <c r="Y96" s="2">
        <v>1.5304281841963499E-3</v>
      </c>
      <c r="Z96" s="2">
        <v>7.2070790338329903E-5</v>
      </c>
      <c r="AA96" s="3">
        <f>ABS((G96-B96)/B96)</f>
        <v>0.19542950797088943</v>
      </c>
      <c r="AB96" s="3">
        <f>ABS((J96-C96)/C96)</f>
        <v>5.2926339258256447E-2</v>
      </c>
      <c r="AC96" s="3">
        <f>(J96-G96)/G96</f>
        <v>0.20034891567699362</v>
      </c>
      <c r="AD96" s="3">
        <f>(J96-D96)/D96</f>
        <v>6.8146371954625039E-3</v>
      </c>
      <c r="AE96" s="3">
        <f>(G96+H96-J96)/H96</f>
        <v>0.53716476311651462</v>
      </c>
    </row>
    <row r="97" spans="1:31" x14ac:dyDescent="0.25">
      <c r="A97" t="s">
        <v>30</v>
      </c>
      <c r="B97" s="1">
        <v>70.767517089843693</v>
      </c>
      <c r="C97" s="1">
        <v>91.174903869628906</v>
      </c>
      <c r="D97" s="8">
        <v>95.823089599609304</v>
      </c>
      <c r="E97" s="1">
        <v>60.150001525878899</v>
      </c>
      <c r="F97" s="3">
        <v>0.55900001525878895</v>
      </c>
      <c r="G97" s="8">
        <v>76.020454406738196</v>
      </c>
      <c r="H97" s="1">
        <v>44.904296875</v>
      </c>
      <c r="I97" s="1">
        <v>49.002998352050703</v>
      </c>
      <c r="J97" s="8">
        <v>96.232894897460895</v>
      </c>
      <c r="K97" s="1">
        <v>61.4070014953613</v>
      </c>
      <c r="L97" s="3">
        <v>0.68465864658355702</v>
      </c>
      <c r="M97" s="3">
        <v>0.67958915233612005</v>
      </c>
      <c r="N97">
        <v>25</v>
      </c>
      <c r="O97">
        <v>0</v>
      </c>
      <c r="P97">
        <v>0</v>
      </c>
      <c r="Q97">
        <v>0</v>
      </c>
      <c r="R97">
        <v>2</v>
      </c>
      <c r="S97">
        <v>100</v>
      </c>
      <c r="T97">
        <v>0.40000000596046398</v>
      </c>
      <c r="U97">
        <v>1.29999995231628</v>
      </c>
      <c r="V97">
        <v>0.89999997615814198</v>
      </c>
      <c r="W97" s="2">
        <v>2.4620551266707399E-4</v>
      </c>
      <c r="X97" s="2">
        <v>2.5867528165690601E-4</v>
      </c>
      <c r="Y97" s="2">
        <v>1.3982736272737299E-3</v>
      </c>
      <c r="Z97" s="2">
        <v>7.1772949013393305E-5</v>
      </c>
      <c r="AA97" s="3">
        <f>ABS((G97-B97)/B97)</f>
        <v>7.4228085609186728E-2</v>
      </c>
      <c r="AB97" s="3">
        <f>ABS((J97-C97)/C97)</f>
        <v>5.5475693564365207E-2</v>
      </c>
      <c r="AC97" s="3">
        <f>(J97-G97)/G97</f>
        <v>0.26588160579228448</v>
      </c>
      <c r="AD97" s="3">
        <f>(J97-D97)/D97</f>
        <v>4.2766863348274028E-3</v>
      </c>
      <c r="AE97" s="3">
        <f>(G97+H97-J97)/H97</f>
        <v>0.54987736369666296</v>
      </c>
    </row>
    <row r="98" spans="1:31" x14ac:dyDescent="0.25">
      <c r="A98" s="9" t="s">
        <v>144</v>
      </c>
      <c r="B98" s="1">
        <v>248.53709411621</v>
      </c>
      <c r="C98" s="1">
        <v>91.174903869628906</v>
      </c>
      <c r="D98" s="8">
        <v>259.98422241210898</v>
      </c>
      <c r="E98" s="1">
        <v>189.863998413085</v>
      </c>
      <c r="F98" s="1">
        <v>0.69999998807907104</v>
      </c>
      <c r="G98" s="8">
        <v>243.57540893554599</v>
      </c>
      <c r="H98" s="1">
        <v>54.695976257324197</v>
      </c>
      <c r="I98" s="1">
        <v>180.55799865722599</v>
      </c>
      <c r="J98" s="8">
        <v>158.18679809570301</v>
      </c>
      <c r="K98" s="1">
        <v>102.69000244140599</v>
      </c>
      <c r="L98" s="3">
        <v>0.73416727781295699</v>
      </c>
      <c r="M98" s="3">
        <v>0.74506288766860895</v>
      </c>
      <c r="N98" s="11">
        <v>25</v>
      </c>
      <c r="O98" s="11">
        <v>0</v>
      </c>
      <c r="P98" s="11">
        <v>0</v>
      </c>
      <c r="Q98" s="11">
        <v>0</v>
      </c>
      <c r="R98" s="11">
        <v>2</v>
      </c>
      <c r="S98" s="11">
        <v>100</v>
      </c>
      <c r="T98" s="10">
        <v>0.40000000596046398</v>
      </c>
      <c r="U98" s="10">
        <v>1.29999995231628</v>
      </c>
      <c r="V98" s="10">
        <v>0.89999997615814198</v>
      </c>
      <c r="W98" s="2">
        <v>2.21788432099856E-4</v>
      </c>
      <c r="X98" s="2">
        <v>2.6927585713565301E-4</v>
      </c>
      <c r="Y98" s="2">
        <v>7.3061506554950002E-5</v>
      </c>
      <c r="Z98" s="2">
        <v>7.4510084232315394E-5</v>
      </c>
      <c r="AA98" s="3">
        <f>ABS((G98-B98)/B98)</f>
        <v>1.9963559959963323E-2</v>
      </c>
      <c r="AB98" s="3">
        <f>ABS((J98-C98)/C98)</f>
        <v>0.73498179194018654</v>
      </c>
      <c r="AC98" s="3">
        <f>(J98-G98)/G98</f>
        <v>-0.35056334797096939</v>
      </c>
      <c r="AD98" s="3">
        <f>(J98-D98)/D98</f>
        <v>-0.39155231564415377</v>
      </c>
      <c r="AE98" s="3">
        <f>(G98+H98-J98)/H98</f>
        <v>2.5611497715685951</v>
      </c>
    </row>
    <row r="99" spans="1:31" x14ac:dyDescent="0.25">
      <c r="A99" s="9" t="s">
        <v>145</v>
      </c>
      <c r="B99" s="1">
        <v>113.63668823242099</v>
      </c>
      <c r="C99" s="1">
        <v>91.174903869628906</v>
      </c>
      <c r="D99" s="8">
        <v>137.25477600097599</v>
      </c>
      <c r="E99" s="1">
        <v>89.25</v>
      </c>
      <c r="F99" s="1">
        <v>0.73699998855590798</v>
      </c>
      <c r="G99" s="8">
        <v>110.233673095703</v>
      </c>
      <c r="H99" s="1">
        <v>87.447265625</v>
      </c>
      <c r="I99" s="1">
        <v>72.457000732421804</v>
      </c>
      <c r="J99" s="8">
        <v>144.97621154785099</v>
      </c>
      <c r="K99" s="1">
        <v>93.861999511718693</v>
      </c>
      <c r="L99" s="3">
        <v>0.63709974288940396</v>
      </c>
      <c r="M99" s="3">
        <v>0.65778475999832098</v>
      </c>
      <c r="N99" s="11">
        <v>24</v>
      </c>
      <c r="O99" s="11">
        <v>0</v>
      </c>
      <c r="P99" s="11">
        <v>0</v>
      </c>
      <c r="Q99" s="11">
        <v>0</v>
      </c>
      <c r="R99" s="11">
        <v>2</v>
      </c>
      <c r="S99" s="11">
        <v>100</v>
      </c>
      <c r="T99" s="10">
        <v>0.40000000596046398</v>
      </c>
      <c r="U99" s="10">
        <v>1.29999995231628</v>
      </c>
      <c r="V99" s="10">
        <v>0.89999997615814198</v>
      </c>
      <c r="W99" s="2">
        <v>2.18473622226156E-4</v>
      </c>
      <c r="X99" s="2">
        <v>2.9598208493553102E-4</v>
      </c>
      <c r="Y99" s="2">
        <v>8.3028666267637096E-5</v>
      </c>
      <c r="Z99" s="2">
        <v>8.7404332589357996E-5</v>
      </c>
      <c r="AA99" s="3">
        <f>ABS((G99-B99)/B99)</f>
        <v>2.9946447662728554E-2</v>
      </c>
      <c r="AB99" s="3">
        <f>ABS((J99-C99)/C99)</f>
        <v>0.59008899812115667</v>
      </c>
      <c r="AC99" s="3">
        <f>(J99-G99)/G99</f>
        <v>0.31517173905640539</v>
      </c>
      <c r="AD99" s="3">
        <f>(J99-D99)/D99</f>
        <v>5.6256224896830506E-2</v>
      </c>
      <c r="AE99" s="3">
        <f>(G99+H99-J99)/H99</f>
        <v>0.60270297528645012</v>
      </c>
    </row>
    <row r="100" spans="1:31" x14ac:dyDescent="0.25">
      <c r="A100" s="9" t="s">
        <v>146</v>
      </c>
      <c r="B100" s="1">
        <v>113.64160919189401</v>
      </c>
      <c r="C100" s="1">
        <v>91.174903869628906</v>
      </c>
      <c r="D100" s="8">
        <v>133.51184082031199</v>
      </c>
      <c r="E100" s="1">
        <v>85.471000671386705</v>
      </c>
      <c r="F100" s="1">
        <v>0.64700001478195102</v>
      </c>
      <c r="G100" s="8">
        <v>112.913482666015</v>
      </c>
      <c r="H100" s="1">
        <v>58.352386474609297</v>
      </c>
      <c r="I100" s="1">
        <v>73.486000061035099</v>
      </c>
      <c r="J100" s="8">
        <v>135.69572448730401</v>
      </c>
      <c r="K100" s="1">
        <v>87.404998779296804</v>
      </c>
      <c r="L100" s="3">
        <v>0.69338744878768899</v>
      </c>
      <c r="M100" s="3">
        <v>0.74837261438369695</v>
      </c>
      <c r="N100" s="11">
        <v>26</v>
      </c>
      <c r="O100" s="11">
        <v>0</v>
      </c>
      <c r="P100" s="11">
        <v>0</v>
      </c>
      <c r="Q100" s="11">
        <v>0</v>
      </c>
      <c r="R100" s="11">
        <v>2</v>
      </c>
      <c r="S100" s="11">
        <v>100</v>
      </c>
      <c r="T100" s="10">
        <v>0.40000000596046398</v>
      </c>
      <c r="U100" s="10">
        <v>1.29999995231628</v>
      </c>
      <c r="V100" s="10">
        <v>0.89999997615814198</v>
      </c>
      <c r="W100" s="2">
        <v>2.3325075744651201E-4</v>
      </c>
      <c r="X100" s="2">
        <v>2.7106754714623001E-4</v>
      </c>
      <c r="Y100" s="2">
        <v>7.3505987529642799E-5</v>
      </c>
      <c r="Z100" s="2">
        <v>7.4909243267029497E-5</v>
      </c>
      <c r="AA100" s="3">
        <f>ABS((G100-B100)/B100)</f>
        <v>6.4072176648739551E-3</v>
      </c>
      <c r="AB100" s="3">
        <f>ABS((J100-C100)/C100)</f>
        <v>0.48830126194962015</v>
      </c>
      <c r="AC100" s="3">
        <f>(J100-G100)/G100</f>
        <v>0.20176724057547882</v>
      </c>
      <c r="AD100" s="3">
        <f>(J100-D100)/D100</f>
        <v>1.6357228344497286E-2</v>
      </c>
      <c r="AE100" s="3">
        <f>(G100+H100-J100)/H100</f>
        <v>0.60957480580160706</v>
      </c>
    </row>
    <row r="101" spans="1:31" x14ac:dyDescent="0.25">
      <c r="A101" s="9" t="s">
        <v>147</v>
      </c>
      <c r="B101" s="1">
        <v>108.117835998535</v>
      </c>
      <c r="C101" s="1">
        <v>91.174903869628906</v>
      </c>
      <c r="D101" s="8">
        <v>127.234573364257</v>
      </c>
      <c r="E101" s="1">
        <v>81.514999389648395</v>
      </c>
      <c r="F101" s="1">
        <v>0.70399999618530196</v>
      </c>
      <c r="G101" s="8">
        <v>111.64307403564401</v>
      </c>
      <c r="H101" s="1">
        <v>52.674308776855398</v>
      </c>
      <c r="I101" s="1">
        <v>72.636001586914006</v>
      </c>
      <c r="J101" s="8">
        <v>129.94598388671801</v>
      </c>
      <c r="K101" s="1">
        <v>84.139999389648395</v>
      </c>
      <c r="L101" s="3">
        <v>0.74325788021087602</v>
      </c>
      <c r="M101" s="3">
        <v>0.76322644948959295</v>
      </c>
      <c r="N101" s="11">
        <v>25</v>
      </c>
      <c r="O101" s="11">
        <v>0</v>
      </c>
      <c r="P101" s="11">
        <v>0</v>
      </c>
      <c r="Q101" s="11">
        <v>0</v>
      </c>
      <c r="R101" s="11">
        <v>2</v>
      </c>
      <c r="S101" s="11">
        <v>100</v>
      </c>
      <c r="T101" s="10">
        <v>0.40000000596046398</v>
      </c>
      <c r="U101" s="10">
        <v>1.29999995231628</v>
      </c>
      <c r="V101" s="10">
        <v>0.89999997615814198</v>
      </c>
      <c r="W101" s="2">
        <v>2.45424191234633E-4</v>
      </c>
      <c r="X101" s="2">
        <v>2.6589326444081902E-4</v>
      </c>
      <c r="Y101" s="2">
        <v>7.29703751858323E-5</v>
      </c>
      <c r="Z101" s="2">
        <v>7.3547387728467502E-5</v>
      </c>
      <c r="AA101" s="3">
        <f>ABS((G101-B101)/B101)</f>
        <v>3.2605517901382823E-2</v>
      </c>
      <c r="AB101" s="3">
        <f>ABS((J101-C101)/C101)</f>
        <v>0.42523850721606371</v>
      </c>
      <c r="AC101" s="3">
        <f>(J101-G101)/G101</f>
        <v>0.16394129245519057</v>
      </c>
      <c r="AD101" s="3">
        <f>(J101-D101)/D101</f>
        <v>2.1310328244655424E-2</v>
      </c>
      <c r="AE101" s="3">
        <f>(G101+H101-J101)/H101</f>
        <v>0.65252681475877028</v>
      </c>
    </row>
    <row r="102" spans="1:31" x14ac:dyDescent="0.25">
      <c r="A102" s="9" t="s">
        <v>148</v>
      </c>
      <c r="B102" s="1">
        <v>53.835666656494098</v>
      </c>
      <c r="C102" s="1">
        <v>39.487205505371001</v>
      </c>
      <c r="D102" s="8">
        <v>62.326412200927699</v>
      </c>
      <c r="E102" s="1">
        <v>39.652999877929602</v>
      </c>
      <c r="F102" s="1">
        <v>0.55400002002715998</v>
      </c>
      <c r="G102" s="8">
        <v>53.957992553710902</v>
      </c>
      <c r="H102" s="1">
        <v>18.763229370117099</v>
      </c>
      <c r="I102" s="1">
        <v>34.838001251220703</v>
      </c>
      <c r="J102" s="8">
        <v>55.706356048583899</v>
      </c>
      <c r="K102" s="1">
        <v>35.249000549316399</v>
      </c>
      <c r="L102" s="3">
        <v>0.518840551376342</v>
      </c>
      <c r="M102" s="3">
        <v>0.55690306425094604</v>
      </c>
      <c r="N102" s="11">
        <v>18</v>
      </c>
      <c r="O102" s="11">
        <v>0</v>
      </c>
      <c r="P102" s="11">
        <v>0</v>
      </c>
      <c r="Q102" s="11">
        <v>0</v>
      </c>
      <c r="R102" s="11">
        <v>2</v>
      </c>
      <c r="S102" s="11">
        <v>100</v>
      </c>
      <c r="T102" s="10">
        <v>0.40000000596046398</v>
      </c>
      <c r="U102" s="10">
        <v>1.29999995231628</v>
      </c>
      <c r="V102" s="10">
        <v>0.89999997615814198</v>
      </c>
      <c r="W102" s="2">
        <v>2.1845578157808599E-4</v>
      </c>
      <c r="X102" s="2">
        <v>2.7081210282631202E-4</v>
      </c>
      <c r="Y102" s="2">
        <v>7.2287548391614096E-5</v>
      </c>
      <c r="Z102" s="2">
        <v>7.2435956099070595E-5</v>
      </c>
      <c r="AA102" s="3">
        <f>ABS((G102-B102)/B102)</f>
        <v>2.2722092028194104E-3</v>
      </c>
      <c r="AB102" s="3">
        <f>ABS((J102-C102)/C102)</f>
        <v>0.41074445090845407</v>
      </c>
      <c r="AC102" s="3">
        <f>(J102-G102)/G102</f>
        <v>3.2402308020125843E-2</v>
      </c>
      <c r="AD102" s="3">
        <f>(J102-D102)/D102</f>
        <v>-0.10621590299473814</v>
      </c>
      <c r="AE102" s="3">
        <f>(G102+H102-J102)/H102</f>
        <v>0.90681969183527122</v>
      </c>
    </row>
    <row r="103" spans="1:31" x14ac:dyDescent="0.25">
      <c r="A103" s="9" t="s">
        <v>149</v>
      </c>
      <c r="B103" s="1">
        <v>21.850471496581999</v>
      </c>
      <c r="C103" s="1">
        <v>39.487205505371001</v>
      </c>
      <c r="D103" s="8">
        <v>26.073604583740199</v>
      </c>
      <c r="E103" s="1">
        <v>16.357000350952099</v>
      </c>
      <c r="F103" s="1">
        <v>0.23299999535083701</v>
      </c>
      <c r="G103" s="8">
        <v>21.6060066223144</v>
      </c>
      <c r="H103" s="1">
        <v>5.8247714042663503</v>
      </c>
      <c r="I103" s="1">
        <v>13.8669996261596</v>
      </c>
      <c r="J103" s="8">
        <v>23.018407821655199</v>
      </c>
      <c r="K103" s="1">
        <v>14.572999954223601</v>
      </c>
      <c r="L103" s="3">
        <v>0.53754431009292603</v>
      </c>
      <c r="M103" s="3">
        <v>0.53754425048828103</v>
      </c>
      <c r="N103" s="11">
        <v>14</v>
      </c>
      <c r="O103" s="11">
        <v>0</v>
      </c>
      <c r="P103" s="11">
        <v>0</v>
      </c>
      <c r="Q103" s="11">
        <v>0</v>
      </c>
      <c r="R103" s="11">
        <v>2</v>
      </c>
      <c r="S103" s="11">
        <v>100</v>
      </c>
      <c r="T103" s="10">
        <v>0.40000000596046398</v>
      </c>
      <c r="U103" s="10">
        <v>1.29999995231628</v>
      </c>
      <c r="V103" s="10">
        <v>0.89999997615814198</v>
      </c>
      <c r="W103" s="2">
        <v>2.4530975497327702E-4</v>
      </c>
      <c r="X103" s="2">
        <v>2.6335031725466203E-4</v>
      </c>
      <c r="Y103" s="2">
        <v>7.2826645919121802E-5</v>
      </c>
      <c r="Z103" s="2">
        <v>7.1743532316759202E-5</v>
      </c>
      <c r="AA103" s="3">
        <f>ABS((G103-B103)/B103)</f>
        <v>1.1188082339817716E-2</v>
      </c>
      <c r="AB103" s="3">
        <f>ABS((J103-C103)/C103)</f>
        <v>0.41706667952169307</v>
      </c>
      <c r="AC103" s="3">
        <f>(J103-G103)/G103</f>
        <v>6.5370765825929614E-2</v>
      </c>
      <c r="AD103" s="3">
        <f>(J103-D103)/D103</f>
        <v>-0.11717584932580653</v>
      </c>
      <c r="AE103" s="3">
        <f>(G103+H103-J103)/H103</f>
        <v>0.75751817516713416</v>
      </c>
    </row>
    <row r="104" spans="1:31" x14ac:dyDescent="0.25">
      <c r="A104" s="9" t="s">
        <v>150</v>
      </c>
      <c r="B104" s="1">
        <v>39.711563110351499</v>
      </c>
      <c r="C104" s="1">
        <v>39.487205505371001</v>
      </c>
      <c r="D104" s="8">
        <v>45.274032592773402</v>
      </c>
      <c r="E104" s="1">
        <v>29.826000213623001</v>
      </c>
      <c r="F104" s="1">
        <v>0.70700001716613703</v>
      </c>
      <c r="G104" s="8">
        <v>40.755229949951101</v>
      </c>
      <c r="H104" s="1">
        <v>15.4225263595581</v>
      </c>
      <c r="I104" s="1">
        <v>27.267000198364201</v>
      </c>
      <c r="J104" s="8">
        <v>47.001628875732401</v>
      </c>
      <c r="K104" s="1">
        <v>30.3850002288818</v>
      </c>
      <c r="L104" s="3">
        <v>0.474886745214462</v>
      </c>
      <c r="M104" s="3">
        <v>0.529410541057586</v>
      </c>
      <c r="N104" s="11">
        <v>14</v>
      </c>
      <c r="O104" s="11">
        <v>0</v>
      </c>
      <c r="P104" s="11">
        <v>0</v>
      </c>
      <c r="Q104" s="11">
        <v>0</v>
      </c>
      <c r="R104" s="11">
        <v>2</v>
      </c>
      <c r="S104" s="11">
        <v>100</v>
      </c>
      <c r="T104" s="10">
        <v>0.40000000596046398</v>
      </c>
      <c r="U104" s="10">
        <v>1.29999995231628</v>
      </c>
      <c r="V104" s="10">
        <v>0.89999997615814198</v>
      </c>
      <c r="W104" s="2">
        <v>1.78778704139404E-4</v>
      </c>
      <c r="X104" s="2">
        <v>2.6642295415513201E-4</v>
      </c>
      <c r="Y104" s="2">
        <v>7.2411690780427293E-5</v>
      </c>
      <c r="Z104" s="2">
        <v>7.1820119046606096E-5</v>
      </c>
      <c r="AA104" s="3">
        <f>ABS((G104-B104)/B104)</f>
        <v>2.6281182553792568E-2</v>
      </c>
      <c r="AB104" s="3">
        <f>ABS((J104-C104)/C104)</f>
        <v>0.19030020671732004</v>
      </c>
      <c r="AC104" s="3">
        <f>(J104-G104)/G104</f>
        <v>0.15326619266906613</v>
      </c>
      <c r="AD104" s="3">
        <f>(J104-D104)/D104</f>
        <v>3.8158657049576709E-2</v>
      </c>
      <c r="AE104" s="3">
        <f>(G104+H104-J104)/H104</f>
        <v>0.59498212029898068</v>
      </c>
    </row>
    <row r="105" spans="1:31" x14ac:dyDescent="0.25">
      <c r="A105" s="9" t="s">
        <v>151</v>
      </c>
      <c r="B105" s="1">
        <v>71.4422607421875</v>
      </c>
      <c r="C105" s="1">
        <v>61.505165100097599</v>
      </c>
      <c r="D105" s="8">
        <v>91.007888793945298</v>
      </c>
      <c r="E105" s="1">
        <v>63.046001434326101</v>
      </c>
      <c r="F105" s="1">
        <v>0.74400001764297397</v>
      </c>
      <c r="G105" s="8">
        <v>70.9656982421875</v>
      </c>
      <c r="H105" s="1">
        <v>78.290596008300696</v>
      </c>
      <c r="I105" s="1">
        <v>50.004001617431598</v>
      </c>
      <c r="J105" s="8">
        <v>97.333511352539006</v>
      </c>
      <c r="K105" s="1">
        <v>63.228000640869098</v>
      </c>
      <c r="L105" s="3">
        <v>0.72900408506393399</v>
      </c>
      <c r="M105" s="3">
        <v>0.78854799270629805</v>
      </c>
      <c r="N105" s="11">
        <v>21</v>
      </c>
      <c r="O105" s="11">
        <v>0</v>
      </c>
      <c r="P105" s="11">
        <v>0</v>
      </c>
      <c r="Q105" s="11">
        <v>0</v>
      </c>
      <c r="R105" s="11">
        <v>2</v>
      </c>
      <c r="S105" s="11">
        <v>100</v>
      </c>
      <c r="T105" s="10">
        <v>0.40000000596046398</v>
      </c>
      <c r="U105" s="10">
        <v>1.29999995231628</v>
      </c>
      <c r="V105" s="10">
        <v>0.89999997615814198</v>
      </c>
      <c r="W105" s="2">
        <v>1.91422717762179E-4</v>
      </c>
      <c r="X105" s="2">
        <v>2.5976804317906499E-4</v>
      </c>
      <c r="Y105" s="2">
        <v>7.3405935836490203E-5</v>
      </c>
      <c r="Z105" s="2">
        <v>7.29639796190895E-5</v>
      </c>
      <c r="AA105" s="3">
        <f>ABS((G105-B105)/B105)</f>
        <v>6.6705965775602089E-3</v>
      </c>
      <c r="AB105" s="3">
        <f>ABS((J105-C105)/C105)</f>
        <v>0.58252581216767685</v>
      </c>
      <c r="AC105" s="3">
        <f>(J105-G105)/G105</f>
        <v>0.37155715737996414</v>
      </c>
      <c r="AD105" s="3">
        <f>(J105-D105)/D105</f>
        <v>6.9506310303668398E-2</v>
      </c>
      <c r="AE105" s="3">
        <f>(G105+H105-J105)/H105</f>
        <v>0.66320587075929427</v>
      </c>
    </row>
    <row r="106" spans="1:31" x14ac:dyDescent="0.25">
      <c r="A106" s="9" t="s">
        <v>152</v>
      </c>
      <c r="B106" s="1">
        <v>47.574981689453097</v>
      </c>
      <c r="C106" s="1">
        <v>39.487205505371001</v>
      </c>
      <c r="D106" s="8">
        <v>54.311965942382798</v>
      </c>
      <c r="E106" s="1">
        <v>35.033000946044901</v>
      </c>
      <c r="F106" s="1">
        <v>0.64700001478195102</v>
      </c>
      <c r="G106" s="8">
        <v>47.436389923095703</v>
      </c>
      <c r="H106" s="1">
        <v>19.477622985839801</v>
      </c>
      <c r="I106" s="1">
        <v>31.120000839233398</v>
      </c>
      <c r="J106" s="8">
        <v>52.773166656494098</v>
      </c>
      <c r="K106" s="1">
        <v>33.784999847412102</v>
      </c>
      <c r="L106" s="3">
        <v>0.50136154890060403</v>
      </c>
      <c r="M106" s="3">
        <v>0.60447323322296098</v>
      </c>
      <c r="N106" s="11">
        <v>14</v>
      </c>
      <c r="O106" s="11">
        <v>0</v>
      </c>
      <c r="P106" s="11">
        <v>0</v>
      </c>
      <c r="Q106" s="11">
        <v>0</v>
      </c>
      <c r="R106" s="11">
        <v>2</v>
      </c>
      <c r="S106" s="11">
        <v>100</v>
      </c>
      <c r="T106" s="10">
        <v>0.40000000596046398</v>
      </c>
      <c r="U106" s="10">
        <v>1.29999995231628</v>
      </c>
      <c r="V106" s="10">
        <v>0.89999997615814198</v>
      </c>
      <c r="W106" s="2">
        <v>2.1776367793790901E-4</v>
      </c>
      <c r="X106" s="2">
        <v>2.6093650376424101E-4</v>
      </c>
      <c r="Y106" s="2">
        <v>7.2122595156542903E-5</v>
      </c>
      <c r="Z106" s="2">
        <v>7.2133821959141601E-5</v>
      </c>
      <c r="AA106" s="3">
        <f>ABS((G106-B106)/B106)</f>
        <v>2.913122852301967E-3</v>
      </c>
      <c r="AB106" s="3">
        <f>ABS((J106-C106)/C106)</f>
        <v>0.33646243083258848</v>
      </c>
      <c r="AC106" s="3">
        <f>(J106-G106)/G106</f>
        <v>0.11250385499508762</v>
      </c>
      <c r="AD106" s="3">
        <f>(J106-D106)/D106</f>
        <v>-2.833260146615104E-2</v>
      </c>
      <c r="AE106" s="3">
        <f>(G106+H106-J106)/H106</f>
        <v>0.72600472155774742</v>
      </c>
    </row>
    <row r="107" spans="1:31" x14ac:dyDescent="0.25">
      <c r="A107" s="9" t="s">
        <v>153</v>
      </c>
      <c r="B107" s="1">
        <v>103.610702514648</v>
      </c>
      <c r="C107" s="1">
        <v>61.505165100097599</v>
      </c>
      <c r="D107" s="8">
        <v>111.24153137207</v>
      </c>
      <c r="E107" s="1">
        <v>74.047996520996094</v>
      </c>
      <c r="F107" s="1">
        <v>0.89200001955032304</v>
      </c>
      <c r="G107" s="8">
        <v>103.41830444335901</v>
      </c>
      <c r="H107" s="1">
        <v>72.437019348144503</v>
      </c>
      <c r="I107" s="1">
        <v>68.858001708984304</v>
      </c>
      <c r="J107" s="8">
        <v>112.93872833251901</v>
      </c>
      <c r="K107" s="1">
        <v>73.206001281738196</v>
      </c>
      <c r="L107" s="3">
        <v>0.76880890130996704</v>
      </c>
      <c r="M107" s="3">
        <v>0.84452062845230103</v>
      </c>
      <c r="N107" s="11">
        <v>20</v>
      </c>
      <c r="O107" s="11">
        <v>0</v>
      </c>
      <c r="P107" s="11">
        <v>0</v>
      </c>
      <c r="Q107" s="11">
        <v>0</v>
      </c>
      <c r="R107" s="11">
        <v>2</v>
      </c>
      <c r="S107" s="11">
        <v>100</v>
      </c>
      <c r="T107" s="10">
        <v>0.40000000596046398</v>
      </c>
      <c r="U107" s="10">
        <v>1.29999995231628</v>
      </c>
      <c r="V107" s="10">
        <v>0.89999997615814198</v>
      </c>
      <c r="W107" s="2">
        <v>2.33057508012279E-4</v>
      </c>
      <c r="X107" s="2">
        <v>2.6648375205695602E-4</v>
      </c>
      <c r="Y107" s="2">
        <v>7.3542440077289898E-5</v>
      </c>
      <c r="Z107" s="2">
        <v>7.4216979555785602E-5</v>
      </c>
      <c r="AA107" s="3">
        <f>ABS((G107-B107)/B107)</f>
        <v>1.8569324077480423E-3</v>
      </c>
      <c r="AB107" s="3">
        <f>ABS((J107-C107)/C107)</f>
        <v>0.8362478687556566</v>
      </c>
      <c r="AC107" s="3">
        <f>(J107-G107)/G107</f>
        <v>9.2057435484007813E-2</v>
      </c>
      <c r="AD107" s="3">
        <f>(J107-D107)/D107</f>
        <v>1.5256864405905957E-2</v>
      </c>
      <c r="AE107" s="3">
        <f>(G107+H107-J107)/H107</f>
        <v>0.86856963504526263</v>
      </c>
    </row>
    <row r="108" spans="1:31" x14ac:dyDescent="0.25">
      <c r="A108" s="9" t="s">
        <v>154</v>
      </c>
      <c r="B108" s="1">
        <v>117.021286010742</v>
      </c>
      <c r="C108" s="1">
        <v>61.505165100097599</v>
      </c>
      <c r="D108" s="8">
        <v>123.911964416503</v>
      </c>
      <c r="E108" s="1">
        <v>81.521003723144503</v>
      </c>
      <c r="F108" s="1">
        <v>0.87699997425079301</v>
      </c>
      <c r="G108" s="8">
        <v>117.55392456054599</v>
      </c>
      <c r="H108" s="1">
        <v>51.6910400390625</v>
      </c>
      <c r="I108" s="1">
        <v>77.428001403808594</v>
      </c>
      <c r="J108" s="8">
        <v>106.063903808593</v>
      </c>
      <c r="K108" s="1">
        <v>66.821998596191406</v>
      </c>
      <c r="L108" s="3">
        <v>0.82550072669982899</v>
      </c>
      <c r="M108" s="3">
        <v>0.84846979379653897</v>
      </c>
      <c r="N108" s="11">
        <v>21</v>
      </c>
      <c r="O108" s="11">
        <v>0</v>
      </c>
      <c r="P108" s="11">
        <v>0</v>
      </c>
      <c r="Q108" s="11">
        <v>0</v>
      </c>
      <c r="R108" s="11">
        <v>2</v>
      </c>
      <c r="S108" s="11">
        <v>100</v>
      </c>
      <c r="T108" s="10">
        <v>0.40000000596046398</v>
      </c>
      <c r="U108" s="10">
        <v>1.29999995231628</v>
      </c>
      <c r="V108" s="10">
        <v>0.89999997615814198</v>
      </c>
      <c r="W108" s="2">
        <v>2.1862382709514301E-4</v>
      </c>
      <c r="X108" s="2">
        <v>2.5594566250219898E-4</v>
      </c>
      <c r="Y108" s="2">
        <v>7.1708564064465395E-5</v>
      </c>
      <c r="Z108" s="2">
        <v>7.2193441155832207E-5</v>
      </c>
      <c r="AA108" s="3">
        <f>ABS((G108-B108)/B108)</f>
        <v>4.5516381503028216E-3</v>
      </c>
      <c r="AB108" s="3">
        <f>ABS((J108-C108)/C108)</f>
        <v>0.7244714917190701</v>
      </c>
      <c r="AC108" s="3">
        <f>(J108-G108)/G108</f>
        <v>-9.7742553427342851E-2</v>
      </c>
      <c r="AD108" s="3">
        <f>(J108-D108)/D108</f>
        <v>-0.14403823466084067</v>
      </c>
      <c r="AE108" s="3">
        <f>(G108+H108-J108)/H108</f>
        <v>1.2222826382148644</v>
      </c>
    </row>
    <row r="109" spans="1:31" x14ac:dyDescent="0.25">
      <c r="A109" s="9" t="s">
        <v>155</v>
      </c>
      <c r="B109" s="1">
        <v>118.93434143066401</v>
      </c>
      <c r="C109" s="1">
        <v>61.505165100097599</v>
      </c>
      <c r="D109" s="8">
        <v>123.782669067382</v>
      </c>
      <c r="E109" s="1">
        <v>79.160003662109304</v>
      </c>
      <c r="F109" s="1">
        <v>0.90899997949600198</v>
      </c>
      <c r="G109" s="8">
        <v>120.089073181152</v>
      </c>
      <c r="H109" s="1">
        <v>40.5890083312988</v>
      </c>
      <c r="I109" s="1">
        <v>76.766998291015597</v>
      </c>
      <c r="J109" s="8">
        <v>98.938644409179602</v>
      </c>
      <c r="K109" s="1">
        <v>62.4799995422363</v>
      </c>
      <c r="L109" s="3">
        <v>0.72923940420150701</v>
      </c>
      <c r="M109" s="3">
        <v>0.78312093019485396</v>
      </c>
      <c r="N109" s="11">
        <v>22</v>
      </c>
      <c r="O109" s="11">
        <v>0</v>
      </c>
      <c r="P109" s="11">
        <v>0</v>
      </c>
      <c r="Q109" s="11">
        <v>0</v>
      </c>
      <c r="R109" s="11">
        <v>2</v>
      </c>
      <c r="S109" s="11">
        <v>100</v>
      </c>
      <c r="T109" s="10">
        <v>0.40000000596046398</v>
      </c>
      <c r="U109" s="10">
        <v>1.29999995231628</v>
      </c>
      <c r="V109" s="10">
        <v>0.89999997615814198</v>
      </c>
      <c r="W109" s="2">
        <v>2.42362410062924E-4</v>
      </c>
      <c r="X109" s="2">
        <v>2.5528646074235401E-4</v>
      </c>
      <c r="Y109" s="2">
        <v>7.2724586061667597E-5</v>
      </c>
      <c r="Z109" s="2">
        <v>7.2511698817834204E-5</v>
      </c>
      <c r="AA109" s="3">
        <f>ABS((G109-B109)/B109)</f>
        <v>9.7089851139519623E-3</v>
      </c>
      <c r="AB109" s="3">
        <f>ABS((J109-C109)/C109)</f>
        <v>0.60862334485502589</v>
      </c>
      <c r="AC109" s="3">
        <f>(J109-G109)/G109</f>
        <v>-0.17612284125190469</v>
      </c>
      <c r="AD109" s="3">
        <f>(J109-D109)/D109</f>
        <v>-0.20070681013251035</v>
      </c>
      <c r="AE109" s="3">
        <f>(G109+H109-J109)/H109</f>
        <v>1.5210875959160348</v>
      </c>
    </row>
    <row r="110" spans="1:31" x14ac:dyDescent="0.25">
      <c r="A110" s="9" t="s">
        <v>156</v>
      </c>
      <c r="B110" s="1">
        <v>95.073623657226506</v>
      </c>
      <c r="C110" s="1">
        <v>53.869369506835902</v>
      </c>
      <c r="D110" s="8">
        <v>95.525650024414006</v>
      </c>
      <c r="E110" s="1">
        <v>65.044998168945298</v>
      </c>
      <c r="F110" s="1">
        <v>1</v>
      </c>
      <c r="G110" s="8">
        <v>95.380447387695298</v>
      </c>
      <c r="H110" s="1">
        <v>48.400005340576101</v>
      </c>
      <c r="I110" s="1">
        <v>64.963996887207003</v>
      </c>
      <c r="J110" s="8">
        <v>126.641052246093</v>
      </c>
      <c r="K110" s="1">
        <v>80.760002136230398</v>
      </c>
      <c r="L110" s="3">
        <v>0.70038503408431996</v>
      </c>
      <c r="M110" s="3">
        <v>0.776025831699371</v>
      </c>
      <c r="N110" s="11">
        <v>22</v>
      </c>
      <c r="O110" s="11">
        <v>0</v>
      </c>
      <c r="P110" s="11">
        <v>0</v>
      </c>
      <c r="Q110" s="11">
        <v>0</v>
      </c>
      <c r="R110" s="11">
        <v>2</v>
      </c>
      <c r="S110" s="11">
        <v>100</v>
      </c>
      <c r="T110" s="10">
        <v>0.40000000596046398</v>
      </c>
      <c r="U110" s="10">
        <v>1.29999995231628</v>
      </c>
      <c r="V110" s="10">
        <v>0.89999997615814198</v>
      </c>
      <c r="W110" s="2">
        <v>1.9156056805513799E-4</v>
      </c>
      <c r="X110" s="2">
        <v>2.5531291612423902E-4</v>
      </c>
      <c r="Y110" s="2">
        <v>7.2474234912078801E-5</v>
      </c>
      <c r="Z110" s="2">
        <v>7.2266280767507797E-5</v>
      </c>
      <c r="AA110" s="3">
        <f>ABS((G110-B110)/B110)</f>
        <v>3.2272224268530981E-3</v>
      </c>
      <c r="AB110" s="3">
        <f>ABS((J110-C110)/C110)</f>
        <v>1.3508916737928878</v>
      </c>
      <c r="AC110" s="3">
        <f>(J110-G110)/G110</f>
        <v>0.3277464691618811</v>
      </c>
      <c r="AD110" s="3">
        <f>(J110-D110)/D110</f>
        <v>0.3257282438143751</v>
      </c>
      <c r="AE110" s="3">
        <f>(G110+H110-J110)/H110</f>
        <v>0.35411980559864942</v>
      </c>
    </row>
    <row r="111" spans="1:31" x14ac:dyDescent="0.25">
      <c r="A111" s="9" t="s">
        <v>157</v>
      </c>
      <c r="B111" s="1">
        <v>128.09091186523401</v>
      </c>
      <c r="C111" s="1">
        <v>53.869369506835902</v>
      </c>
      <c r="D111" s="8">
        <v>128.77093505859301</v>
      </c>
      <c r="E111" s="1">
        <v>84.653999328613196</v>
      </c>
      <c r="F111" s="1">
        <v>1</v>
      </c>
      <c r="G111" s="8">
        <v>128.77093505859301</v>
      </c>
      <c r="H111" s="1">
        <v>128.77093505859301</v>
      </c>
      <c r="I111" s="1">
        <v>84.653999328613196</v>
      </c>
      <c r="J111" s="8">
        <v>149.97309875488199</v>
      </c>
      <c r="K111" s="1">
        <v>94.964996337890597</v>
      </c>
      <c r="L111" s="3">
        <v>0.73181843757629395</v>
      </c>
      <c r="M111" s="3">
        <v>0.87697768211364702</v>
      </c>
      <c r="N111" s="11">
        <v>23</v>
      </c>
      <c r="O111" s="11">
        <v>0</v>
      </c>
      <c r="P111" s="11">
        <v>0</v>
      </c>
      <c r="Q111" s="11">
        <v>0</v>
      </c>
      <c r="R111" s="11">
        <v>2</v>
      </c>
      <c r="S111" s="11">
        <v>100</v>
      </c>
      <c r="T111" s="10">
        <v>0.40000000596046398</v>
      </c>
      <c r="U111" s="10">
        <v>1.29999995231628</v>
      </c>
      <c r="V111" s="10">
        <v>0.89999997615814198</v>
      </c>
      <c r="W111" s="2">
        <v>2.2077374160289699E-4</v>
      </c>
      <c r="X111" s="2">
        <v>2.5550788268446901E-4</v>
      </c>
      <c r="Y111" s="2">
        <v>7.1547670813742998E-5</v>
      </c>
      <c r="Z111" s="2">
        <v>7.2721595643088194E-5</v>
      </c>
      <c r="AA111" s="3">
        <f>ABS((G111-B111)/B111)</f>
        <v>5.3089105499886371E-3</v>
      </c>
      <c r="AB111" s="3">
        <f>ABS((J111-C111)/C111)</f>
        <v>1.7840143689792161</v>
      </c>
      <c r="AC111" s="3">
        <f>(J111-G111)/G111</f>
        <v>0.16465022706126678</v>
      </c>
      <c r="AD111" s="3">
        <f>(J111-D111)/D111</f>
        <v>0.16465022706126678</v>
      </c>
      <c r="AE111" s="3">
        <f>(G111+H111-J111)/H111</f>
        <v>0.83534977293873325</v>
      </c>
    </row>
    <row r="112" spans="1:31" x14ac:dyDescent="0.25">
      <c r="A112" s="9" t="s">
        <v>158</v>
      </c>
      <c r="B112" s="1">
        <v>145.17599487304599</v>
      </c>
      <c r="C112" s="1">
        <v>53.869369506835902</v>
      </c>
      <c r="D112" s="8">
        <v>146.27603149414</v>
      </c>
      <c r="E112" s="1">
        <v>94.032997131347599</v>
      </c>
      <c r="F112" s="1">
        <v>1</v>
      </c>
      <c r="G112" s="8">
        <v>146.27603149414</v>
      </c>
      <c r="H112" s="1">
        <v>146.27603149414</v>
      </c>
      <c r="I112" s="1">
        <v>94.032997131347599</v>
      </c>
      <c r="J112" s="8">
        <v>151.12025451660099</v>
      </c>
      <c r="K112" s="1">
        <v>92.388000488281193</v>
      </c>
      <c r="L112" s="3">
        <v>0.63612639904022195</v>
      </c>
      <c r="M112" s="3">
        <v>0.74497318267822199</v>
      </c>
      <c r="N112" s="11">
        <v>24</v>
      </c>
      <c r="O112" s="11">
        <v>0</v>
      </c>
      <c r="P112" s="11">
        <v>0</v>
      </c>
      <c r="Q112" s="11">
        <v>0</v>
      </c>
      <c r="R112" s="11">
        <v>2</v>
      </c>
      <c r="S112" s="11">
        <v>100</v>
      </c>
      <c r="T112" s="10">
        <v>0.40000000596046398</v>
      </c>
      <c r="U112" s="10">
        <v>1.29999995231628</v>
      </c>
      <c r="V112" s="10">
        <v>0.89999997615814198</v>
      </c>
      <c r="W112" s="2">
        <v>2.1800782997161101E-4</v>
      </c>
      <c r="X112" s="2">
        <v>2.5158273638226E-4</v>
      </c>
      <c r="Y112" s="2">
        <v>7.1825350460130694E-5</v>
      </c>
      <c r="Z112" s="2">
        <v>7.1692331403028206E-5</v>
      </c>
      <c r="AA112" s="3">
        <f>ABS((G112-B112)/B112)</f>
        <v>7.5772624947806943E-3</v>
      </c>
      <c r="AB112" s="3">
        <f>ABS((J112-C112)/C112)</f>
        <v>1.8053095089116304</v>
      </c>
      <c r="AC112" s="3">
        <f>(J112-G112)/G112</f>
        <v>3.3116997863420025E-2</v>
      </c>
      <c r="AD112" s="3">
        <f>(J112-D112)/D112</f>
        <v>3.3116997863420025E-2</v>
      </c>
      <c r="AE112" s="3">
        <f>(G112+H112-J112)/H112</f>
        <v>0.96688300213657996</v>
      </c>
    </row>
    <row r="113" spans="1:31" x14ac:dyDescent="0.25">
      <c r="A113" s="9" t="s">
        <v>159</v>
      </c>
      <c r="B113" s="1">
        <v>137.68273925781199</v>
      </c>
      <c r="C113" s="1">
        <v>136.59010314941401</v>
      </c>
      <c r="D113" s="8">
        <v>146.528549194335</v>
      </c>
      <c r="E113" s="1">
        <v>88.839996337890597</v>
      </c>
      <c r="F113" s="1">
        <v>0.99299997091293302</v>
      </c>
      <c r="G113" s="8">
        <v>145.19735717773401</v>
      </c>
      <c r="H113" s="1">
        <v>190.17143249511699</v>
      </c>
      <c r="I113" s="1">
        <v>88.166999816894503</v>
      </c>
      <c r="J113" s="8">
        <v>190.31291198730401</v>
      </c>
      <c r="K113" s="1">
        <v>111.042999267578</v>
      </c>
      <c r="L113" s="3">
        <v>0.53054022789001398</v>
      </c>
      <c r="M113" s="3">
        <v>0.60987770557403498</v>
      </c>
      <c r="N113" s="11">
        <v>28</v>
      </c>
      <c r="O113" s="11">
        <v>0</v>
      </c>
      <c r="P113" s="11">
        <v>0</v>
      </c>
      <c r="Q113" s="11">
        <v>0</v>
      </c>
      <c r="R113" s="11">
        <v>2</v>
      </c>
      <c r="S113" s="11">
        <v>100</v>
      </c>
      <c r="T113" s="10">
        <v>0.40000000596046398</v>
      </c>
      <c r="U113" s="10">
        <v>1.29999995231628</v>
      </c>
      <c r="V113" s="10">
        <v>0.89999997615814198</v>
      </c>
      <c r="W113" s="2">
        <v>2.22679562284611E-4</v>
      </c>
      <c r="X113" s="2">
        <v>2.5521236239001101E-4</v>
      </c>
      <c r="Y113" s="2">
        <v>7.1844217018224299E-5</v>
      </c>
      <c r="Z113" s="2">
        <v>7.1937211032491096E-5</v>
      </c>
      <c r="AA113" s="3">
        <f>ABS((G113-B113)/B113)</f>
        <v>5.4579230195666267E-2</v>
      </c>
      <c r="AB113" s="3">
        <f>ABS((J113-C113)/C113)</f>
        <v>0.39331406594754065</v>
      </c>
      <c r="AC113" s="3">
        <f>(J113-G113)/G113</f>
        <v>0.3107188428667107</v>
      </c>
      <c r="AD113" s="3">
        <f>(J113-D113)/D113</f>
        <v>0.29881113976566809</v>
      </c>
      <c r="AE113" s="3">
        <f>(G113+H113-J113)/H113</f>
        <v>0.76276376415932801</v>
      </c>
    </row>
    <row r="114" spans="1:31" x14ac:dyDescent="0.25">
      <c r="A114" s="9" t="s">
        <v>160</v>
      </c>
      <c r="B114" s="1">
        <v>144.61033630371</v>
      </c>
      <c r="C114" s="1">
        <v>53.869369506835902</v>
      </c>
      <c r="D114" s="8">
        <v>144.79428100585901</v>
      </c>
      <c r="E114" s="1">
        <v>93.802001953125</v>
      </c>
      <c r="F114" s="1">
        <v>1</v>
      </c>
      <c r="G114" s="8">
        <v>144.79428100585901</v>
      </c>
      <c r="H114" s="1">
        <v>144.79428100585901</v>
      </c>
      <c r="I114" s="1">
        <v>93.802001953125</v>
      </c>
      <c r="J114" s="8">
        <v>137.27592468261699</v>
      </c>
      <c r="K114" s="1">
        <v>84.474998474121094</v>
      </c>
      <c r="L114" s="3">
        <v>0.63787460327148404</v>
      </c>
      <c r="M114" s="3">
        <v>0.77814930677413896</v>
      </c>
      <c r="N114" s="11">
        <v>23</v>
      </c>
      <c r="O114" s="11">
        <v>0</v>
      </c>
      <c r="P114" s="11">
        <v>0</v>
      </c>
      <c r="Q114" s="11">
        <v>0</v>
      </c>
      <c r="R114" s="11">
        <v>2</v>
      </c>
      <c r="S114" s="11">
        <v>100</v>
      </c>
      <c r="T114" s="10">
        <v>0.40000000596046398</v>
      </c>
      <c r="U114" s="10">
        <v>1.29999995231628</v>
      </c>
      <c r="V114" s="10">
        <v>0.89999997615814198</v>
      </c>
      <c r="W114" s="2">
        <v>2.3867844720371E-4</v>
      </c>
      <c r="X114" s="2">
        <v>2.5453674606978801E-4</v>
      </c>
      <c r="Y114" s="2">
        <v>7.1858004957903095E-5</v>
      </c>
      <c r="Z114" s="2">
        <v>7.1925176598597304E-5</v>
      </c>
      <c r="AA114" s="3">
        <f>ABS((G114-B114)/B114)</f>
        <v>1.2720024505211444E-3</v>
      </c>
      <c r="AB114" s="3">
        <f>ABS((J114-C114)/C114)</f>
        <v>1.5483113305270257</v>
      </c>
      <c r="AC114" s="3">
        <f>(J114-G114)/G114</f>
        <v>-5.1924401095218613E-2</v>
      </c>
      <c r="AD114" s="3">
        <f>(J114-D114)/D114</f>
        <v>-5.1924401095218613E-2</v>
      </c>
      <c r="AE114" s="3">
        <f>(G114+H114-J114)/H114</f>
        <v>1.0519244010952187</v>
      </c>
    </row>
    <row r="115" spans="1:31" x14ac:dyDescent="0.25">
      <c r="A115" s="9" t="s">
        <v>161</v>
      </c>
      <c r="B115" s="1">
        <v>82.602485656738196</v>
      </c>
      <c r="C115" s="1">
        <v>58.984134674072202</v>
      </c>
      <c r="D115" s="8">
        <v>83.302383422851506</v>
      </c>
      <c r="E115" s="1">
        <v>51.622001647949197</v>
      </c>
      <c r="F115" s="1">
        <v>1</v>
      </c>
      <c r="G115" s="8">
        <v>83.302383422851506</v>
      </c>
      <c r="H115" s="1">
        <v>83.302383422851506</v>
      </c>
      <c r="I115" s="1">
        <v>51.622001647949197</v>
      </c>
      <c r="J115" s="8">
        <v>129.86959838867099</v>
      </c>
      <c r="K115" s="1">
        <v>74.910003662109304</v>
      </c>
      <c r="L115" s="3">
        <v>0.44576403498649497</v>
      </c>
      <c r="M115" s="3">
        <v>0.45878154039382901</v>
      </c>
      <c r="N115" s="11">
        <v>25</v>
      </c>
      <c r="O115" s="11">
        <v>0</v>
      </c>
      <c r="P115" s="11">
        <v>0</v>
      </c>
      <c r="Q115" s="11">
        <v>0</v>
      </c>
      <c r="R115" s="11">
        <v>2</v>
      </c>
      <c r="S115" s="11">
        <v>100</v>
      </c>
      <c r="T115" s="10">
        <v>0.40000000596046398</v>
      </c>
      <c r="U115" s="10">
        <v>1.29999995231628</v>
      </c>
      <c r="V115" s="10">
        <v>0.89999997615814198</v>
      </c>
      <c r="W115" s="2">
        <v>1.8198175530415001E-4</v>
      </c>
      <c r="X115" s="2">
        <v>2.6087538572028198E-4</v>
      </c>
      <c r="Y115" s="2">
        <v>7.3550014349166304E-5</v>
      </c>
      <c r="Z115" s="2">
        <v>7.1836031565908302E-5</v>
      </c>
      <c r="AA115" s="3">
        <f>ABS((G115-B115)/B115)</f>
        <v>8.473083594866572E-3</v>
      </c>
      <c r="AB115" s="3">
        <f>ABS((J115-C115)/C115)</f>
        <v>1.201771698547238</v>
      </c>
      <c r="AC115" s="3">
        <f>(J115-G115)/G115</f>
        <v>0.55901419686204523</v>
      </c>
      <c r="AD115" s="3">
        <f>(J115-D115)/D115</f>
        <v>0.55901419686204523</v>
      </c>
      <c r="AE115" s="3">
        <f>(G115+H115-J115)/H115</f>
        <v>0.44098580313795471</v>
      </c>
    </row>
    <row r="116" spans="1:31" x14ac:dyDescent="0.25">
      <c r="A116" s="9" t="s">
        <v>162</v>
      </c>
      <c r="B116" s="1">
        <v>100.364448547363</v>
      </c>
      <c r="C116" s="1">
        <v>58.984134674072202</v>
      </c>
      <c r="D116" s="8">
        <v>104.68926239013599</v>
      </c>
      <c r="E116" s="1">
        <v>64.232002258300696</v>
      </c>
      <c r="F116" s="1">
        <v>1</v>
      </c>
      <c r="G116" s="8">
        <v>104.68926239013599</v>
      </c>
      <c r="H116" s="1">
        <v>104.68926239013599</v>
      </c>
      <c r="I116" s="1">
        <v>64.232002258300696</v>
      </c>
      <c r="J116" s="8">
        <v>151.598373413085</v>
      </c>
      <c r="K116" s="1">
        <v>87.709999084472599</v>
      </c>
      <c r="L116" s="3">
        <v>0.46189373731613098</v>
      </c>
      <c r="M116" s="3">
        <v>0.53765809535980202</v>
      </c>
      <c r="N116" s="11">
        <v>25</v>
      </c>
      <c r="O116" s="11">
        <v>0</v>
      </c>
      <c r="P116" s="11">
        <v>0</v>
      </c>
      <c r="Q116" s="11">
        <v>0</v>
      </c>
      <c r="R116" s="11">
        <v>2</v>
      </c>
      <c r="S116" s="11">
        <v>100</v>
      </c>
      <c r="T116" s="10">
        <v>0.40000000596046398</v>
      </c>
      <c r="U116" s="10">
        <v>1.29999995231628</v>
      </c>
      <c r="V116" s="10">
        <v>0.89999997615814198</v>
      </c>
      <c r="W116" s="2">
        <v>2.1799209935124901E-4</v>
      </c>
      <c r="X116" s="2">
        <v>2.6189599884673899E-4</v>
      </c>
      <c r="Y116" s="2">
        <v>7.1901340561453199E-5</v>
      </c>
      <c r="Z116" s="2">
        <v>7.2236558480653898E-5</v>
      </c>
      <c r="AA116" s="3">
        <f>ABS((G116-B116)/B116)</f>
        <v>4.309109356319607E-2</v>
      </c>
      <c r="AB116" s="3">
        <f>ABS((J116-C116)/C116)</f>
        <v>1.5701550806970379</v>
      </c>
      <c r="AC116" s="3">
        <f>(J116-G116)/G116</f>
        <v>0.44807948735121533</v>
      </c>
      <c r="AD116" s="3">
        <f>(J116-D116)/D116</f>
        <v>0.44807948735121533</v>
      </c>
      <c r="AE116" s="3">
        <f>(G116+H116-J116)/H116</f>
        <v>0.55192051264878461</v>
      </c>
    </row>
    <row r="117" spans="1:31" x14ac:dyDescent="0.25">
      <c r="A117" s="9" t="s">
        <v>163</v>
      </c>
      <c r="B117" s="1">
        <v>94.518280029296804</v>
      </c>
      <c r="C117" s="1">
        <v>136.59010314941401</v>
      </c>
      <c r="D117" s="8">
        <v>98.9207763671875</v>
      </c>
      <c r="E117" s="1">
        <v>61.3289985656738</v>
      </c>
      <c r="F117" s="1">
        <v>0.99500000476837103</v>
      </c>
      <c r="G117" s="8">
        <v>97.7255859375</v>
      </c>
      <c r="H117" s="1">
        <v>199.19999694824199</v>
      </c>
      <c r="I117" s="1">
        <v>60.724998474121001</v>
      </c>
      <c r="J117" s="8">
        <v>160.42109680175699</v>
      </c>
      <c r="K117" s="1">
        <v>92.537002563476506</v>
      </c>
      <c r="L117" s="3">
        <v>0.52721726894378595</v>
      </c>
      <c r="M117" s="3">
        <v>0.53819119930267301</v>
      </c>
      <c r="N117" s="11">
        <v>28</v>
      </c>
      <c r="O117" s="11">
        <v>0</v>
      </c>
      <c r="P117" s="11">
        <v>0</v>
      </c>
      <c r="Q117" s="11">
        <v>0</v>
      </c>
      <c r="R117" s="11">
        <v>2</v>
      </c>
      <c r="S117" s="11">
        <v>100</v>
      </c>
      <c r="T117" s="10">
        <v>0.40000000596046398</v>
      </c>
      <c r="U117" s="10">
        <v>1.29999995231628</v>
      </c>
      <c r="V117" s="10">
        <v>0.89999997615814198</v>
      </c>
      <c r="W117" s="2">
        <v>1.8855422968044801E-4</v>
      </c>
      <c r="X117" s="2">
        <v>2.5656167417764599E-4</v>
      </c>
      <c r="Y117" s="2">
        <v>7.3387163865845596E-5</v>
      </c>
      <c r="Z117" s="2">
        <v>7.2083304985426299E-5</v>
      </c>
      <c r="AA117" s="3">
        <f>ABS((G117-B117)/B117)</f>
        <v>3.3933181044016693E-2</v>
      </c>
      <c r="AB117" s="3">
        <f>ABS((J117-C117)/C117)</f>
        <v>0.17447086650395593</v>
      </c>
      <c r="AC117" s="3">
        <f>(J117-G117)/G117</f>
        <v>0.64154653321141142</v>
      </c>
      <c r="AD117" s="3">
        <f>(J117-D117)/D117</f>
        <v>0.6217128766386173</v>
      </c>
      <c r="AE117" s="3">
        <f>(G117+H117-J117)/H117</f>
        <v>0.6852634948556392</v>
      </c>
    </row>
    <row r="118" spans="1:31" x14ac:dyDescent="0.25">
      <c r="A118" s="9" t="s">
        <v>164</v>
      </c>
      <c r="B118" s="1">
        <v>106.799179077148</v>
      </c>
      <c r="C118" s="1">
        <v>58.984134674072202</v>
      </c>
      <c r="D118" s="8">
        <v>108.589469909667</v>
      </c>
      <c r="E118" s="1">
        <v>65.606002807617102</v>
      </c>
      <c r="F118" s="1">
        <v>1</v>
      </c>
      <c r="G118" s="8">
        <v>108.589469909667</v>
      </c>
      <c r="H118" s="1">
        <v>108.589469909667</v>
      </c>
      <c r="I118" s="1">
        <v>65.606002807617102</v>
      </c>
      <c r="J118" s="8">
        <v>150.81198120117099</v>
      </c>
      <c r="K118" s="1">
        <v>86.628997802734304</v>
      </c>
      <c r="L118" s="3">
        <v>0.54237842559814398</v>
      </c>
      <c r="M118" s="3">
        <v>0.57021731138229304</v>
      </c>
      <c r="N118" s="11">
        <v>25</v>
      </c>
      <c r="O118" s="11">
        <v>0</v>
      </c>
      <c r="P118" s="11">
        <v>0</v>
      </c>
      <c r="Q118" s="11">
        <v>0</v>
      </c>
      <c r="R118" s="11">
        <v>2</v>
      </c>
      <c r="S118" s="11">
        <v>100</v>
      </c>
      <c r="T118" s="10">
        <v>0.40000000596046398</v>
      </c>
      <c r="U118" s="10">
        <v>1.29999995231628</v>
      </c>
      <c r="V118" s="10">
        <v>0.89999997615814198</v>
      </c>
      <c r="W118" s="2">
        <v>2.1853958605788599E-4</v>
      </c>
      <c r="X118" s="2">
        <v>2.6507381699047901E-4</v>
      </c>
      <c r="Y118" s="2">
        <v>7.2137823735829402E-5</v>
      </c>
      <c r="Z118" s="2">
        <v>7.3194627475459102E-5</v>
      </c>
      <c r="AA118" s="3">
        <f>ABS((G118-B118)/B118)</f>
        <v>1.6763151627090335E-2</v>
      </c>
      <c r="AB118" s="3">
        <f>ABS((J118-C118)/C118)</f>
        <v>1.5568228140416167</v>
      </c>
      <c r="AC118" s="3">
        <f>(J118-G118)/G118</f>
        <v>0.38882693991072886</v>
      </c>
      <c r="AD118" s="3">
        <f>(J118-D118)/D118</f>
        <v>0.38882693991072886</v>
      </c>
      <c r="AE118" s="3">
        <f>(G118+H118-J118)/H118</f>
        <v>0.61117306008927119</v>
      </c>
    </row>
    <row r="119" spans="1:31" x14ac:dyDescent="0.25">
      <c r="A119" s="9" t="s">
        <v>165</v>
      </c>
      <c r="B119" s="1">
        <v>106.31250762939401</v>
      </c>
      <c r="C119" s="1">
        <v>58.984134674072202</v>
      </c>
      <c r="D119" s="8">
        <v>107.24461364746</v>
      </c>
      <c r="E119" s="1">
        <v>62.562000274658203</v>
      </c>
      <c r="F119" s="1">
        <v>0.99500000476837103</v>
      </c>
      <c r="G119" s="8">
        <v>107.180618286132</v>
      </c>
      <c r="H119" s="1">
        <v>12.800000190734799</v>
      </c>
      <c r="I119" s="1">
        <v>62.529998779296797</v>
      </c>
      <c r="J119" s="8">
        <v>110.662216186523</v>
      </c>
      <c r="K119" s="1">
        <v>64.275001525878906</v>
      </c>
      <c r="L119" s="3">
        <v>0.44413867592811501</v>
      </c>
      <c r="M119" s="3">
        <v>0.55484944581985396</v>
      </c>
      <c r="N119" s="11">
        <v>25</v>
      </c>
      <c r="O119" s="11">
        <v>0</v>
      </c>
      <c r="P119" s="11">
        <v>0</v>
      </c>
      <c r="Q119" s="11">
        <v>0</v>
      </c>
      <c r="R119" s="11">
        <v>2</v>
      </c>
      <c r="S119" s="11">
        <v>100</v>
      </c>
      <c r="T119" s="10">
        <v>0.40000000596046398</v>
      </c>
      <c r="U119" s="10">
        <v>1.29999995231628</v>
      </c>
      <c r="V119" s="10">
        <v>0.89999997615814198</v>
      </c>
      <c r="W119" s="2">
        <v>2.3530914040748E-4</v>
      </c>
      <c r="X119" s="2">
        <v>2.6096013607457199E-4</v>
      </c>
      <c r="Y119" s="2">
        <v>7.1808550273999504E-5</v>
      </c>
      <c r="Z119" s="2">
        <v>7.1856964495964294E-5</v>
      </c>
      <c r="AA119" s="3">
        <f>ABS((G119-B119)/B119)</f>
        <v>8.16564933040838E-3</v>
      </c>
      <c r="AB119" s="3">
        <f>ABS((J119-C119)/C119)</f>
        <v>0.87613528278422048</v>
      </c>
      <c r="AC119" s="3">
        <f>(J119-G119)/G119</f>
        <v>3.2483465350950258E-2</v>
      </c>
      <c r="AD119" s="3">
        <f>(J119-D119)/D119</f>
        <v>3.1867358395243198E-2</v>
      </c>
      <c r="AE119" s="3">
        <f>(G119+H119-J119)/H119</f>
        <v>0.72800016808506496</v>
      </c>
    </row>
    <row r="120" spans="1:31" x14ac:dyDescent="0.25">
      <c r="A120" s="9" t="s">
        <v>166</v>
      </c>
      <c r="B120" s="1">
        <v>14.021272659301699</v>
      </c>
      <c r="C120" s="1">
        <v>18.711935043334901</v>
      </c>
      <c r="D120" s="8">
        <v>30.131259918212798</v>
      </c>
      <c r="E120" s="1">
        <v>16.579000473022401</v>
      </c>
      <c r="F120" s="1">
        <v>0.168999999761581</v>
      </c>
      <c r="G120" s="8">
        <v>13.935244560241699</v>
      </c>
      <c r="H120" s="1">
        <v>19.4898147583007</v>
      </c>
      <c r="I120" s="1">
        <v>7.9349999427795401</v>
      </c>
      <c r="J120" s="8">
        <v>20.4512023925781</v>
      </c>
      <c r="K120" s="1">
        <v>11.192999839782701</v>
      </c>
      <c r="L120" s="3">
        <v>0.12727673351764601</v>
      </c>
      <c r="M120" s="3">
        <v>0.14626337587833399</v>
      </c>
      <c r="N120" s="11">
        <v>8</v>
      </c>
      <c r="O120" s="11">
        <v>0</v>
      </c>
      <c r="P120" s="11">
        <v>0</v>
      </c>
      <c r="Q120" s="11">
        <v>0</v>
      </c>
      <c r="R120" s="11">
        <v>2</v>
      </c>
      <c r="S120" s="11">
        <v>100</v>
      </c>
      <c r="T120" s="10">
        <v>0.40000000596046398</v>
      </c>
      <c r="U120" s="10">
        <v>1.29999995231628</v>
      </c>
      <c r="V120" s="10">
        <v>0.89999997615814198</v>
      </c>
      <c r="W120" s="2">
        <v>1.48484730743803E-4</v>
      </c>
      <c r="X120" s="2">
        <v>3.0303007224574598E-4</v>
      </c>
      <c r="Y120" s="2">
        <v>7.1174275944940705E-5</v>
      </c>
      <c r="Z120" s="2">
        <v>7.0548187068197795E-5</v>
      </c>
      <c r="AA120" s="3">
        <f>ABS((G120-B120)/B120)</f>
        <v>6.135541412706857E-3</v>
      </c>
      <c r="AB120" s="3">
        <f>ABS((J120-C120)/C120)</f>
        <v>9.2949625210606859E-2</v>
      </c>
      <c r="AC120" s="3">
        <f>(J120-G120)/G120</f>
        <v>0.46758833719552501</v>
      </c>
      <c r="AD120" s="3">
        <f>(J120-D120)/D120</f>
        <v>-0.32126295255856863</v>
      </c>
      <c r="AE120" s="3">
        <f>(G120+H120-J120)/H120</f>
        <v>0.66567369094355999</v>
      </c>
    </row>
    <row r="121" spans="1:31" x14ac:dyDescent="0.25">
      <c r="A121" s="9" t="s">
        <v>167</v>
      </c>
      <c r="B121" s="1">
        <v>17.442604064941399</v>
      </c>
      <c r="C121" s="1">
        <v>18.711935043334901</v>
      </c>
      <c r="D121" s="8">
        <v>35.419258117675703</v>
      </c>
      <c r="E121" s="1">
        <v>19.320999145507798</v>
      </c>
      <c r="F121" s="1">
        <v>0.12700000405311501</v>
      </c>
      <c r="G121" s="8">
        <v>17.4556484222412</v>
      </c>
      <c r="H121" s="1">
        <v>20.576904296875</v>
      </c>
      <c r="I121" s="1">
        <v>9.67000007629394</v>
      </c>
      <c r="J121" s="8">
        <v>21.4296054840087</v>
      </c>
      <c r="K121" s="1">
        <v>11.656999588012599</v>
      </c>
      <c r="L121" s="3">
        <v>0.31519353389739901</v>
      </c>
      <c r="M121" s="3">
        <v>0.37115147709846402</v>
      </c>
      <c r="N121" s="11">
        <v>9</v>
      </c>
      <c r="O121" s="11">
        <v>0</v>
      </c>
      <c r="P121" s="11">
        <v>0</v>
      </c>
      <c r="Q121" s="11">
        <v>0</v>
      </c>
      <c r="R121" s="11">
        <v>2</v>
      </c>
      <c r="S121" s="11">
        <v>100</v>
      </c>
      <c r="T121" s="10">
        <v>0.40000000596046398</v>
      </c>
      <c r="U121" s="10">
        <v>1.29999995231628</v>
      </c>
      <c r="V121" s="10">
        <v>0.89999997615814198</v>
      </c>
      <c r="W121" s="2">
        <v>2.15151318116113E-4</v>
      </c>
      <c r="X121" s="2">
        <v>2.7676753234118202E-4</v>
      </c>
      <c r="Y121" s="2">
        <v>7.1624039264861494E-5</v>
      </c>
      <c r="Z121" s="2">
        <v>7.0775138738099404E-5</v>
      </c>
      <c r="AA121" s="3">
        <f>ABS((G121-B121)/B121)</f>
        <v>7.4784460228731096E-4</v>
      </c>
      <c r="AB121" s="3">
        <f>ABS((J121-C121)/C121)</f>
        <v>0.14523727419852392</v>
      </c>
      <c r="AC121" s="3">
        <f>(J121-G121)/G121</f>
        <v>0.22766023728480134</v>
      </c>
      <c r="AD121" s="3">
        <f>(J121-D121)/D121</f>
        <v>-0.39497305638611263</v>
      </c>
      <c r="AE121" s="3">
        <f>(G121+H121-J121)/H121</f>
        <v>0.80687293849293817</v>
      </c>
    </row>
    <row r="122" spans="1:31" x14ac:dyDescent="0.25">
      <c r="A122" s="9" t="s">
        <v>168</v>
      </c>
      <c r="B122" s="1">
        <v>21.5047206878662</v>
      </c>
      <c r="C122" s="1">
        <v>18.711935043334901</v>
      </c>
      <c r="D122" s="8">
        <v>42.112770080566399</v>
      </c>
      <c r="E122" s="1">
        <v>22.875</v>
      </c>
      <c r="F122" s="1">
        <v>0.104000002145767</v>
      </c>
      <c r="G122" s="8">
        <v>21.580396652221602</v>
      </c>
      <c r="H122" s="1">
        <v>22.9156284332275</v>
      </c>
      <c r="I122" s="1">
        <v>11.829000473022401</v>
      </c>
      <c r="J122" s="8">
        <v>23.666378021240199</v>
      </c>
      <c r="K122" s="1">
        <v>12.871999740600501</v>
      </c>
      <c r="L122" s="3">
        <v>0.39134934544563199</v>
      </c>
      <c r="M122" s="3">
        <v>0.44297859072685197</v>
      </c>
      <c r="N122" s="11">
        <v>9</v>
      </c>
      <c r="O122" s="11">
        <v>0</v>
      </c>
      <c r="P122" s="11">
        <v>0</v>
      </c>
      <c r="Q122" s="11">
        <v>0</v>
      </c>
      <c r="R122" s="11">
        <v>2</v>
      </c>
      <c r="S122" s="11">
        <v>100</v>
      </c>
      <c r="T122" s="10">
        <v>0.40000000596046398</v>
      </c>
      <c r="U122" s="10">
        <v>1.29999995231628</v>
      </c>
      <c r="V122" s="10">
        <v>0.89999997615814198</v>
      </c>
      <c r="W122" s="2">
        <v>2.1192640997469401E-4</v>
      </c>
      <c r="X122" s="2">
        <v>2.8888872475363298E-4</v>
      </c>
      <c r="Y122" s="2">
        <v>7.2687340434640605E-5</v>
      </c>
      <c r="Z122" s="2">
        <v>7.0810056058689898E-5</v>
      </c>
      <c r="AA122" s="3">
        <f>ABS((G122-B122)/B122)</f>
        <v>3.5190396310564765E-3</v>
      </c>
      <c r="AB122" s="3">
        <f>ABS((J122-C122)/C122)</f>
        <v>0.26477448571894474</v>
      </c>
      <c r="AC122" s="3">
        <f>(J122-G122)/G122</f>
        <v>9.6660937360660393E-2</v>
      </c>
      <c r="AD122" s="3">
        <f>(J122-D122)/D122</f>
        <v>-0.43802371641751914</v>
      </c>
      <c r="AE122" s="3">
        <f>(G122+H122-J122)/H122</f>
        <v>0.90897123440900551</v>
      </c>
    </row>
    <row r="123" spans="1:31" x14ac:dyDescent="0.25">
      <c r="A123" s="9" t="s">
        <v>169</v>
      </c>
      <c r="B123" s="1">
        <v>24.291151046752901</v>
      </c>
      <c r="C123" s="1">
        <v>18.711935043334901</v>
      </c>
      <c r="D123" s="8">
        <v>43.022369384765597</v>
      </c>
      <c r="E123" s="1">
        <v>23.270999908447202</v>
      </c>
      <c r="F123" s="1">
        <v>0.103000000119209</v>
      </c>
      <c r="G123" s="8">
        <v>24.029579162597599</v>
      </c>
      <c r="H123" s="1">
        <v>21.173717498779201</v>
      </c>
      <c r="I123" s="1">
        <v>13.027000427246</v>
      </c>
      <c r="J123" s="8">
        <v>22.3715915679931</v>
      </c>
      <c r="K123" s="1">
        <v>12.197999954223601</v>
      </c>
      <c r="L123" s="3">
        <v>0.50152385234832697</v>
      </c>
      <c r="M123" s="3">
        <v>0.54384702444076505</v>
      </c>
      <c r="N123" s="11">
        <v>8</v>
      </c>
      <c r="O123" s="11">
        <v>0</v>
      </c>
      <c r="P123" s="11">
        <v>0</v>
      </c>
      <c r="Q123" s="11">
        <v>0</v>
      </c>
      <c r="R123" s="11">
        <v>2</v>
      </c>
      <c r="S123" s="11">
        <v>100</v>
      </c>
      <c r="T123" s="10">
        <v>0.40000000596046398</v>
      </c>
      <c r="U123" s="10">
        <v>1.29999995231628</v>
      </c>
      <c r="V123" s="10">
        <v>0.89999997615814198</v>
      </c>
      <c r="W123" s="2">
        <v>2.4040385324042201E-4</v>
      </c>
      <c r="X123" s="2">
        <v>2.8484829817898501E-4</v>
      </c>
      <c r="Y123" s="2">
        <v>7.3669696575961993E-5</v>
      </c>
      <c r="Z123" s="2">
        <v>7.3166869697161005E-5</v>
      </c>
      <c r="AA123" s="3">
        <f>ABS((G123-B123)/B123)</f>
        <v>1.0768196354790163E-2</v>
      </c>
      <c r="AB123" s="3">
        <f>ABS((J123-C123)/C123)</f>
        <v>0.19557873176573212</v>
      </c>
      <c r="AC123" s="3">
        <f>(J123-G123)/G123</f>
        <v>-6.8997779086584332E-2</v>
      </c>
      <c r="AD123" s="3">
        <f>(J123-D123)/D123</f>
        <v>-0.48000094165164747</v>
      </c>
      <c r="AE123" s="3">
        <f>(G123+H123-J123)/H123</f>
        <v>1.0783040387074254</v>
      </c>
    </row>
    <row r="124" spans="1:31" x14ac:dyDescent="0.25">
      <c r="A124" s="9" t="s">
        <v>170</v>
      </c>
      <c r="B124" s="1">
        <v>81.369895935058594</v>
      </c>
      <c r="C124" s="1">
        <v>69.342674255371094</v>
      </c>
      <c r="D124" s="8">
        <v>97.919609069824205</v>
      </c>
      <c r="E124" s="1">
        <v>58.896999359130803</v>
      </c>
      <c r="F124" s="1">
        <v>0.77999997138976995</v>
      </c>
      <c r="G124" s="8">
        <v>80.104019165039006</v>
      </c>
      <c r="H124" s="1">
        <v>80.979972839355398</v>
      </c>
      <c r="I124" s="1">
        <v>48.654998779296797</v>
      </c>
      <c r="J124" s="8">
        <v>90.679985046386705</v>
      </c>
      <c r="K124" s="1">
        <v>53.943000793457003</v>
      </c>
      <c r="L124" s="3">
        <v>0.53646528720855702</v>
      </c>
      <c r="M124" s="3">
        <v>0.60014283657073897</v>
      </c>
      <c r="N124" s="11">
        <v>13</v>
      </c>
      <c r="O124" s="11">
        <v>0</v>
      </c>
      <c r="P124" s="11">
        <v>0</v>
      </c>
      <c r="Q124" s="11">
        <v>0</v>
      </c>
      <c r="R124" s="11">
        <v>2</v>
      </c>
      <c r="S124" s="11">
        <v>100</v>
      </c>
      <c r="T124" s="10">
        <v>0.40000000596046398</v>
      </c>
      <c r="U124" s="10">
        <v>1.29999995231628</v>
      </c>
      <c r="V124" s="10">
        <v>0.89999997615814198</v>
      </c>
      <c r="W124" s="2">
        <v>1.6300239076372201E-4</v>
      </c>
      <c r="X124" s="2">
        <v>2.6727240765467199E-4</v>
      </c>
      <c r="Y124" s="2">
        <v>7.3398492531850893E-5</v>
      </c>
      <c r="Z124" s="2">
        <v>7.2486189310438904E-5</v>
      </c>
      <c r="AA124" s="3">
        <f>ABS((G124-B124)/B124)</f>
        <v>1.5557065121846608E-2</v>
      </c>
      <c r="AB124" s="3">
        <f>ABS((J124-C124)/C124)</f>
        <v>0.3077082189307529</v>
      </c>
      <c r="AC124" s="3">
        <f>(J124-G124)/G124</f>
        <v>0.132027905610553</v>
      </c>
      <c r="AD124" s="3">
        <f>(J124-D124)/D124</f>
        <v>-7.3934364038106937E-2</v>
      </c>
      <c r="AE124" s="3">
        <f>(G124+H124-J124)/H124</f>
        <v>0.8694002293341363</v>
      </c>
    </row>
    <row r="125" spans="1:31" x14ac:dyDescent="0.25">
      <c r="A125" s="9" t="s">
        <v>171</v>
      </c>
      <c r="B125" s="1">
        <v>85.4232177734375</v>
      </c>
      <c r="C125" s="1">
        <v>69.342674255371094</v>
      </c>
      <c r="D125" s="8">
        <v>104.54521942138599</v>
      </c>
      <c r="E125" s="1">
        <v>62.235000610351499</v>
      </c>
      <c r="F125" s="1">
        <v>0.64899998903274503</v>
      </c>
      <c r="G125" s="8">
        <v>84.635269165039006</v>
      </c>
      <c r="H125" s="1">
        <v>56.723648071288999</v>
      </c>
      <c r="I125" s="1">
        <v>50.852001190185497</v>
      </c>
      <c r="J125" s="8">
        <v>91.077262878417898</v>
      </c>
      <c r="K125" s="1">
        <v>54.073001861572202</v>
      </c>
      <c r="L125" s="3">
        <v>0.52946686744689897</v>
      </c>
      <c r="M125" s="3">
        <v>0.58771842718124301</v>
      </c>
      <c r="N125" s="11">
        <v>13</v>
      </c>
      <c r="O125" s="11">
        <v>0</v>
      </c>
      <c r="P125" s="11">
        <v>0</v>
      </c>
      <c r="Q125" s="11">
        <v>0</v>
      </c>
      <c r="R125" s="11">
        <v>2</v>
      </c>
      <c r="S125" s="11">
        <v>100</v>
      </c>
      <c r="T125" s="10">
        <v>0.40000000596046398</v>
      </c>
      <c r="U125" s="10">
        <v>1.29999995231628</v>
      </c>
      <c r="V125" s="10">
        <v>0.89999997615814198</v>
      </c>
      <c r="W125" s="2">
        <v>2.0277187286410399E-4</v>
      </c>
      <c r="X125" s="2">
        <v>2.6736769359558799E-4</v>
      </c>
      <c r="Y125" s="2">
        <v>7.1430680691264502E-5</v>
      </c>
      <c r="Z125" s="2">
        <v>7.2164264565799304E-5</v>
      </c>
      <c r="AA125" s="3">
        <f>ABS((G125-B125)/B125)</f>
        <v>9.2240567486970553E-3</v>
      </c>
      <c r="AB125" s="3">
        <f>ABS((J125-C125)/C125)</f>
        <v>0.31343741579685763</v>
      </c>
      <c r="AC125" s="3">
        <f>(J125-G125)/G125</f>
        <v>7.6114766065397479E-2</v>
      </c>
      <c r="AD125" s="3">
        <f>(J125-D125)/D125</f>
        <v>-0.12882422187745737</v>
      </c>
      <c r="AE125" s="3">
        <f>(G125+H125-J125)/H125</f>
        <v>0.88643195682191078</v>
      </c>
    </row>
    <row r="126" spans="1:31" x14ac:dyDescent="0.25">
      <c r="A126" s="9" t="s">
        <v>172</v>
      </c>
      <c r="B126" s="1">
        <v>96.033950805664006</v>
      </c>
      <c r="C126" s="1">
        <v>69.342674255371094</v>
      </c>
      <c r="D126" s="8">
        <v>123.045166015625</v>
      </c>
      <c r="E126" s="1">
        <v>72.944999694824205</v>
      </c>
      <c r="F126" s="1">
        <v>0.62599998712539595</v>
      </c>
      <c r="G126" s="8">
        <v>96.964096069335895</v>
      </c>
      <c r="H126" s="1">
        <v>69.735763549804602</v>
      </c>
      <c r="I126" s="1">
        <v>57.957000732421797</v>
      </c>
      <c r="J126" s="8">
        <v>101.930488586425</v>
      </c>
      <c r="K126" s="1">
        <v>60.438999176025298</v>
      </c>
      <c r="L126" s="3">
        <v>0.52773898839950495</v>
      </c>
      <c r="M126" s="3">
        <v>0.61392873525619496</v>
      </c>
      <c r="N126" s="11">
        <v>14</v>
      </c>
      <c r="O126" s="11">
        <v>0</v>
      </c>
      <c r="P126" s="11">
        <v>0</v>
      </c>
      <c r="Q126" s="11">
        <v>0</v>
      </c>
      <c r="R126" s="11">
        <v>2</v>
      </c>
      <c r="S126" s="11">
        <v>100</v>
      </c>
      <c r="T126" s="10">
        <v>0.40000000596046398</v>
      </c>
      <c r="U126" s="10">
        <v>1.29999995231628</v>
      </c>
      <c r="V126" s="10">
        <v>0.89999997615814198</v>
      </c>
      <c r="W126" s="2">
        <v>2.0415062317624599E-4</v>
      </c>
      <c r="X126" s="2">
        <v>2.6126106968149499E-4</v>
      </c>
      <c r="Y126" s="2">
        <v>7.2002156230155297E-5</v>
      </c>
      <c r="Z126" s="2">
        <v>7.1422917244490195E-5</v>
      </c>
      <c r="AA126" s="3">
        <f>ABS((G126-B126)/B126)</f>
        <v>9.6855878141902906E-3</v>
      </c>
      <c r="AB126" s="3">
        <f>ABS((J126-C126)/C126)</f>
        <v>0.46995323847824838</v>
      </c>
      <c r="AC126" s="3">
        <f>(J126-G126)/G126</f>
        <v>5.121888119843656E-2</v>
      </c>
      <c r="AD126" s="3">
        <f>(J126-D126)/D126</f>
        <v>-0.17160103166116036</v>
      </c>
      <c r="AE126" s="3">
        <f>(G126+H126-J126)/H126</f>
        <v>0.92878270396305129</v>
      </c>
    </row>
    <row r="127" spans="1:31" x14ac:dyDescent="0.25">
      <c r="A127" s="9" t="s">
        <v>173</v>
      </c>
      <c r="B127" s="1">
        <v>104.872924804687</v>
      </c>
      <c r="C127" s="1">
        <v>69.342674255371094</v>
      </c>
      <c r="D127" s="8">
        <v>132.567138671875</v>
      </c>
      <c r="E127" s="1">
        <v>77.561996459960895</v>
      </c>
      <c r="F127" s="1">
        <v>0.53899997472762995</v>
      </c>
      <c r="G127" s="8">
        <v>103.916450500488</v>
      </c>
      <c r="H127" s="1">
        <v>62.149196624755803</v>
      </c>
      <c r="I127" s="1">
        <v>61.222000122070298</v>
      </c>
      <c r="J127" s="8">
        <v>102.65845489501901</v>
      </c>
      <c r="K127" s="1">
        <v>60.592998504638601</v>
      </c>
      <c r="L127" s="3">
        <v>0.55165952444076505</v>
      </c>
      <c r="M127" s="3">
        <v>0.65585690736770597</v>
      </c>
      <c r="N127" s="11">
        <v>13</v>
      </c>
      <c r="O127" s="11">
        <v>0</v>
      </c>
      <c r="P127" s="11">
        <v>0</v>
      </c>
      <c r="Q127" s="11">
        <v>0</v>
      </c>
      <c r="R127" s="11">
        <v>2</v>
      </c>
      <c r="S127" s="11">
        <v>100</v>
      </c>
      <c r="T127" s="10">
        <v>0.40000000596046398</v>
      </c>
      <c r="U127" s="10">
        <v>1.29999995231628</v>
      </c>
      <c r="V127" s="10">
        <v>0.89999997615814198</v>
      </c>
      <c r="W127" s="2">
        <v>2.3252761457115401E-4</v>
      </c>
      <c r="X127" s="2">
        <v>2.6507760048843899E-4</v>
      </c>
      <c r="Y127" s="2">
        <v>7.2320042818318998E-5</v>
      </c>
      <c r="Z127" s="2">
        <v>7.0783105911687003E-5</v>
      </c>
      <c r="AA127" s="3">
        <f>ABS((G127-B127)/B127)</f>
        <v>9.1203168594784778E-3</v>
      </c>
      <c r="AB127" s="3">
        <f>ABS((J127-C127)/C127)</f>
        <v>0.48045133818973479</v>
      </c>
      <c r="AC127" s="3">
        <f>(J127-G127)/G127</f>
        <v>-1.2105836943141971E-2</v>
      </c>
      <c r="AD127" s="3">
        <f>(J127-D127)/D127</f>
        <v>-0.22561159633146191</v>
      </c>
      <c r="AE127" s="3">
        <f>(G127+H127-J127)/H127</f>
        <v>1.0202415425104288</v>
      </c>
    </row>
    <row r="128" spans="1:31" x14ac:dyDescent="0.25">
      <c r="A128" s="9" t="s">
        <v>174</v>
      </c>
      <c r="B128" s="1">
        <v>215.28874206542901</v>
      </c>
      <c r="C128" s="1">
        <v>136.59010314941401</v>
      </c>
      <c r="D128" s="8">
        <v>197.875228881835</v>
      </c>
      <c r="E128" s="1">
        <v>130.98199462890599</v>
      </c>
      <c r="F128" s="1">
        <v>0.94599997997283902</v>
      </c>
      <c r="G128" s="8">
        <v>196.22282409667901</v>
      </c>
      <c r="H128" s="1">
        <v>30.600000381469702</v>
      </c>
      <c r="I128" s="1">
        <v>130.11799621582</v>
      </c>
      <c r="J128" s="8">
        <v>173.35122680664</v>
      </c>
      <c r="K128" s="1">
        <v>101.472999572753</v>
      </c>
      <c r="L128" s="3">
        <v>0.544034123420715</v>
      </c>
      <c r="M128" s="3">
        <v>0.58899652957916204</v>
      </c>
      <c r="N128" s="11">
        <v>31</v>
      </c>
      <c r="O128" s="11">
        <v>0</v>
      </c>
      <c r="P128" s="11">
        <v>0</v>
      </c>
      <c r="Q128" s="11">
        <v>0</v>
      </c>
      <c r="R128" s="11">
        <v>2</v>
      </c>
      <c r="S128" s="11">
        <v>100</v>
      </c>
      <c r="T128" s="10">
        <v>0.40000000596046398</v>
      </c>
      <c r="U128" s="10">
        <v>1.29999995231628</v>
      </c>
      <c r="V128" s="10">
        <v>0.89999997615814198</v>
      </c>
      <c r="W128" s="2">
        <v>2.19545370782725E-4</v>
      </c>
      <c r="X128" s="2">
        <v>2.55393679253757E-4</v>
      </c>
      <c r="Y128" s="2">
        <v>7.2449060098733699E-5</v>
      </c>
      <c r="Z128" s="2">
        <v>7.21715332474559E-5</v>
      </c>
      <c r="AA128" s="3">
        <f>ABS((G128-B128)/B128)</f>
        <v>8.8559753686310375E-2</v>
      </c>
      <c r="AB128" s="3">
        <f>ABS((J128-C128)/C128)</f>
        <v>0.26913460645837212</v>
      </c>
      <c r="AC128" s="3">
        <f>(J128-G128)/G128</f>
        <v>-0.11655931156494907</v>
      </c>
      <c r="AD128" s="3">
        <f>(J128-D128)/D128</f>
        <v>-0.12393669593600308</v>
      </c>
      <c r="AE128" s="3">
        <f>(G128+H128-J128)/H128</f>
        <v>1.7474378106181085</v>
      </c>
    </row>
    <row r="129" spans="1:31" x14ac:dyDescent="0.25">
      <c r="A129" s="9" t="s">
        <v>175</v>
      </c>
      <c r="B129" s="1">
        <v>193.09519958496</v>
      </c>
      <c r="C129" s="1">
        <v>136.59010314941401</v>
      </c>
      <c r="D129" s="8">
        <v>197.02175903320301</v>
      </c>
      <c r="E129" s="1">
        <v>118.05899810791</v>
      </c>
      <c r="F129" s="1">
        <v>0.98699998855590798</v>
      </c>
      <c r="G129" s="8">
        <v>196.33293151855401</v>
      </c>
      <c r="H129" s="1">
        <v>52.984615325927699</v>
      </c>
      <c r="I129" s="1">
        <v>117.693000793457</v>
      </c>
      <c r="J129" s="8">
        <v>220.75619506835901</v>
      </c>
      <c r="K129" s="1">
        <v>130.14100646972599</v>
      </c>
      <c r="L129" s="3">
        <v>0.54590749740600497</v>
      </c>
      <c r="M129" s="3">
        <v>0.69074791669845503</v>
      </c>
      <c r="N129" s="11">
        <v>26</v>
      </c>
      <c r="O129" s="11">
        <v>0</v>
      </c>
      <c r="P129" s="11">
        <v>0</v>
      </c>
      <c r="Q129" s="11">
        <v>0</v>
      </c>
      <c r="R129" s="11">
        <v>2</v>
      </c>
      <c r="S129" s="11">
        <v>100</v>
      </c>
      <c r="T129" s="10">
        <v>0.40000000596046398</v>
      </c>
      <c r="U129" s="10">
        <v>1.29999995231628</v>
      </c>
      <c r="V129" s="10">
        <v>0.89999997615814198</v>
      </c>
      <c r="W129" s="2">
        <v>2.3917289217933999E-4</v>
      </c>
      <c r="X129" s="2">
        <v>2.6013705064542499E-4</v>
      </c>
      <c r="Y129" s="2">
        <v>7.1891292463987998E-5</v>
      </c>
      <c r="Z129" s="2">
        <v>7.2929789894260398E-5</v>
      </c>
      <c r="AA129" s="3">
        <f>ABS((G129-B129)/B129)</f>
        <v>1.6767542334315957E-2</v>
      </c>
      <c r="AB129" s="3">
        <f>ABS((J129-C129)/C129)</f>
        <v>0.61619465816551067</v>
      </c>
      <c r="AC129" s="3">
        <f>(J129-G129)/G129</f>
        <v>0.12439718268810616</v>
      </c>
      <c r="AD129" s="3">
        <f>(J129-D129)/D129</f>
        <v>0.12046606502562064</v>
      </c>
      <c r="AE129" s="3">
        <f>(G129+H129-J129)/H129</f>
        <v>0.53904990345653003</v>
      </c>
    </row>
    <row r="130" spans="1:31" x14ac:dyDescent="0.25">
      <c r="A130" s="9" t="s">
        <v>188</v>
      </c>
      <c r="B130" s="1">
        <v>64.743125915527301</v>
      </c>
      <c r="C130" s="1">
        <v>91.174903869628906</v>
      </c>
      <c r="D130" s="8">
        <v>84.617904663085895</v>
      </c>
      <c r="E130" s="1">
        <v>60.520000457763601</v>
      </c>
      <c r="F130" s="1">
        <v>0.31000000238418501</v>
      </c>
      <c r="G130" s="8">
        <v>76.009963989257798</v>
      </c>
      <c r="H130" s="1">
        <v>12.4753608703613</v>
      </c>
      <c r="I130" s="1">
        <v>55.808998107910099</v>
      </c>
      <c r="J130" s="8">
        <v>48.905609130859297</v>
      </c>
      <c r="K130" s="1">
        <v>31.014999389648398</v>
      </c>
      <c r="L130" s="3">
        <v>0.78448331356048495</v>
      </c>
      <c r="M130" s="3">
        <v>0.78624808788299505</v>
      </c>
      <c r="N130" s="11">
        <v>22</v>
      </c>
      <c r="O130" s="11">
        <v>0</v>
      </c>
      <c r="P130" s="11">
        <v>0</v>
      </c>
      <c r="Q130" s="11">
        <v>0</v>
      </c>
      <c r="R130" s="11">
        <v>2</v>
      </c>
      <c r="S130" s="11">
        <v>100</v>
      </c>
      <c r="T130" s="10">
        <v>0.40000000596046398</v>
      </c>
      <c r="U130" s="10">
        <v>1.29999995231628</v>
      </c>
      <c r="V130" s="10">
        <v>0.89999997615814198</v>
      </c>
      <c r="W130" s="2">
        <v>2.40037494222633E-4</v>
      </c>
      <c r="X130" s="2">
        <v>2.6110146427527E-4</v>
      </c>
      <c r="Y130" s="2">
        <v>7.2165748861152597E-5</v>
      </c>
      <c r="Z130" s="2">
        <v>7.2156100941356204E-5</v>
      </c>
      <c r="AA130" s="3">
        <f t="shared" ref="AA130:AA161" si="0">ABS((G130-B130)/B130)</f>
        <v>0.17402369617479929</v>
      </c>
      <c r="AB130" s="3">
        <f t="shared" ref="AB130:AB161" si="1">ABS((J130-C130)/C130)</f>
        <v>0.46360668281274547</v>
      </c>
      <c r="AC130" s="3">
        <f t="shared" ref="AC130:AC161" si="2">(J130-G130)/G130</f>
        <v>-0.35658949742732488</v>
      </c>
      <c r="AD130" s="3">
        <f t="shared" ref="AD130:AD161" si="3">(J130-D130)/D130</f>
        <v>-0.4220418323334576</v>
      </c>
      <c r="AE130" s="3">
        <f t="shared" ref="AE130:AE161" si="4">(G130+H130-J130)/H130</f>
        <v>3.172630927478215</v>
      </c>
    </row>
    <row r="131" spans="1:31" x14ac:dyDescent="0.25">
      <c r="A131" s="9" t="s">
        <v>189</v>
      </c>
      <c r="B131" s="1">
        <v>69.725334167480398</v>
      </c>
      <c r="C131" s="1">
        <v>91.174903869628906</v>
      </c>
      <c r="D131" s="8">
        <v>96.451850891113196</v>
      </c>
      <c r="E131" s="1">
        <v>61.035999298095703</v>
      </c>
      <c r="F131" s="1">
        <v>0.57499998807907104</v>
      </c>
      <c r="G131" s="8">
        <v>77.801979064941406</v>
      </c>
      <c r="H131" s="1">
        <v>43.88232421875</v>
      </c>
      <c r="I131" s="1">
        <v>50.469001770019503</v>
      </c>
      <c r="J131" s="8">
        <v>100.05767822265599</v>
      </c>
      <c r="K131" s="1">
        <v>63.971000671386697</v>
      </c>
      <c r="L131" s="3">
        <v>0.65230196714401201</v>
      </c>
      <c r="M131" s="3">
        <v>0.67072588205337502</v>
      </c>
      <c r="N131" s="11">
        <v>27</v>
      </c>
      <c r="O131" s="11">
        <v>0</v>
      </c>
      <c r="P131" s="11">
        <v>0</v>
      </c>
      <c r="Q131" s="11">
        <v>0</v>
      </c>
      <c r="R131" s="11">
        <v>2</v>
      </c>
      <c r="S131" s="11">
        <v>100</v>
      </c>
      <c r="T131" s="10">
        <v>0.40000000596046398</v>
      </c>
      <c r="U131" s="10">
        <v>1.29999995231628</v>
      </c>
      <c r="V131" s="10">
        <v>0.89999997615814198</v>
      </c>
      <c r="W131" s="2">
        <v>2.5594132603146098E-4</v>
      </c>
      <c r="X131" s="2">
        <v>2.8917274903506003E-4</v>
      </c>
      <c r="Y131" s="2">
        <v>8.10912752058357E-5</v>
      </c>
      <c r="Z131" s="2">
        <v>8.4892373706679696E-5</v>
      </c>
      <c r="AA131" s="3">
        <f t="shared" si="0"/>
        <v>0.11583515509672411</v>
      </c>
      <c r="AB131" s="3">
        <f t="shared" si="1"/>
        <v>9.7425650875690273E-2</v>
      </c>
      <c r="AC131" s="3">
        <f t="shared" si="2"/>
        <v>0.2860556945362242</v>
      </c>
      <c r="AD131" s="3">
        <f t="shared" si="3"/>
        <v>3.7384739621155669E-2</v>
      </c>
      <c r="AE131" s="3">
        <f t="shared" si="4"/>
        <v>0.49283226096294158</v>
      </c>
    </row>
    <row r="132" spans="1:31" x14ac:dyDescent="0.25">
      <c r="A132" s="9" t="s">
        <v>190</v>
      </c>
      <c r="B132" s="1">
        <v>75.142082214355398</v>
      </c>
      <c r="C132" s="1">
        <v>91.174903869628906</v>
      </c>
      <c r="D132" s="8">
        <v>99.767517089843693</v>
      </c>
      <c r="E132" s="1">
        <v>63.678001403808501</v>
      </c>
      <c r="F132" s="1">
        <v>0.58899998664855902</v>
      </c>
      <c r="G132" s="8">
        <v>80.937629699707003</v>
      </c>
      <c r="H132" s="1">
        <v>45.815090179443303</v>
      </c>
      <c r="I132" s="1">
        <v>53.062000274658203</v>
      </c>
      <c r="J132" s="8">
        <v>104.54278564453099</v>
      </c>
      <c r="K132" s="1">
        <v>67.073997497558594</v>
      </c>
      <c r="L132" s="3">
        <v>0.69670385122299106</v>
      </c>
      <c r="M132" s="3">
        <v>0.71852976083755404</v>
      </c>
      <c r="N132" s="11">
        <v>27</v>
      </c>
      <c r="O132" s="11">
        <v>0</v>
      </c>
      <c r="P132" s="11">
        <v>0</v>
      </c>
      <c r="Q132" s="11">
        <v>0</v>
      </c>
      <c r="R132" s="11">
        <v>2</v>
      </c>
      <c r="S132" s="11">
        <v>100</v>
      </c>
      <c r="T132" s="10">
        <v>0.40000000596046398</v>
      </c>
      <c r="U132" s="10">
        <v>1.29999995231628</v>
      </c>
      <c r="V132" s="10">
        <v>0.89999997615814198</v>
      </c>
      <c r="W132" s="2">
        <v>2.5955354794859799E-4</v>
      </c>
      <c r="X132" s="2">
        <v>2.71353987045586E-4</v>
      </c>
      <c r="Y132" s="2">
        <v>7.3380680987611399E-5</v>
      </c>
      <c r="Z132" s="2">
        <v>7.4246003350708607E-5</v>
      </c>
      <c r="AA132" s="3">
        <f t="shared" si="0"/>
        <v>7.7127853189093612E-2</v>
      </c>
      <c r="AB132" s="3">
        <f t="shared" si="1"/>
        <v>0.1466179969217937</v>
      </c>
      <c r="AC132" s="3">
        <f t="shared" si="2"/>
        <v>0.29164624702259401</v>
      </c>
      <c r="AD132" s="3">
        <f t="shared" si="3"/>
        <v>4.7863961076499741E-2</v>
      </c>
      <c r="AE132" s="3">
        <f t="shared" si="4"/>
        <v>0.48477333881980766</v>
      </c>
    </row>
    <row r="133" spans="1:31" x14ac:dyDescent="0.25">
      <c r="A133" s="9" t="s">
        <v>191</v>
      </c>
      <c r="B133" s="1">
        <v>41.861034393310497</v>
      </c>
      <c r="C133" s="1">
        <v>39.487205505371001</v>
      </c>
      <c r="D133" s="8">
        <v>50.053627014160099</v>
      </c>
      <c r="E133" s="1">
        <v>31.82200050354</v>
      </c>
      <c r="F133" s="1">
        <v>0.49799999594688399</v>
      </c>
      <c r="G133" s="8">
        <v>42.058834075927699</v>
      </c>
      <c r="H133" s="1">
        <v>15.9258966445922</v>
      </c>
      <c r="I133" s="1">
        <v>27.340000152587798</v>
      </c>
      <c r="J133" s="8">
        <v>46.1448364257812</v>
      </c>
      <c r="K133" s="1">
        <v>29.3840007781982</v>
      </c>
      <c r="L133" s="3">
        <v>0.50010734796524003</v>
      </c>
      <c r="M133" s="3">
        <v>0.56297594308853105</v>
      </c>
      <c r="N133" s="11">
        <v>14</v>
      </c>
      <c r="O133" s="11">
        <v>0</v>
      </c>
      <c r="P133" s="11">
        <v>0</v>
      </c>
      <c r="Q133" s="11">
        <v>0</v>
      </c>
      <c r="R133" s="11">
        <v>2</v>
      </c>
      <c r="S133" s="11">
        <v>100</v>
      </c>
      <c r="T133" s="10">
        <v>0.40000000596046398</v>
      </c>
      <c r="U133" s="10">
        <v>1.29999995231628</v>
      </c>
      <c r="V133" s="10">
        <v>0.89999997615814198</v>
      </c>
      <c r="W133" s="2">
        <v>2.43348447838798E-4</v>
      </c>
      <c r="X133" s="2">
        <v>2.6817838079295998E-4</v>
      </c>
      <c r="Y133" s="2">
        <v>7.2437120252288797E-5</v>
      </c>
      <c r="Z133" s="2">
        <v>7.3782553954515606E-5</v>
      </c>
      <c r="AA133" s="3">
        <f t="shared" si="0"/>
        <v>4.7251503811098043E-3</v>
      </c>
      <c r="AB133" s="3">
        <f t="shared" si="1"/>
        <v>0.16860223039851824</v>
      </c>
      <c r="AC133" s="3">
        <f t="shared" si="2"/>
        <v>9.7149681859396042E-2</v>
      </c>
      <c r="AD133" s="3">
        <f t="shared" si="3"/>
        <v>-7.8092054892907325E-2</v>
      </c>
      <c r="AE133" s="3">
        <f t="shared" si="4"/>
        <v>0.74343659003708618</v>
      </c>
    </row>
    <row r="134" spans="1:31" x14ac:dyDescent="0.25">
      <c r="A134" s="9" t="s">
        <v>192</v>
      </c>
      <c r="B134" s="1">
        <v>34.343303680419901</v>
      </c>
      <c r="C134" s="1">
        <v>58.984134674072202</v>
      </c>
      <c r="D134" s="8">
        <v>51.728675842285099</v>
      </c>
      <c r="E134" s="1">
        <v>29.701000213623001</v>
      </c>
      <c r="F134" s="1">
        <v>0.51099997758865301</v>
      </c>
      <c r="G134" s="8">
        <v>44.277549743652301</v>
      </c>
      <c r="H134" s="1">
        <v>15.2376279830932</v>
      </c>
      <c r="I134" s="1">
        <v>25.938999176025298</v>
      </c>
      <c r="J134" s="8">
        <v>53.951061248779297</v>
      </c>
      <c r="K134" s="1">
        <v>30.790000915527301</v>
      </c>
      <c r="L134" s="3">
        <v>0.33083772659301702</v>
      </c>
      <c r="M134" s="3">
        <v>0.366511911153793</v>
      </c>
      <c r="N134" s="11">
        <v>26</v>
      </c>
      <c r="O134" s="11">
        <v>0</v>
      </c>
      <c r="P134" s="11">
        <v>0</v>
      </c>
      <c r="Q134" s="11">
        <v>0</v>
      </c>
      <c r="R134" s="11">
        <v>2</v>
      </c>
      <c r="S134" s="11">
        <v>100</v>
      </c>
      <c r="T134" s="10">
        <v>0.40000000596046398</v>
      </c>
      <c r="U134" s="10">
        <v>1.29999995231628</v>
      </c>
      <c r="V134" s="10">
        <v>0.89999997615814198</v>
      </c>
      <c r="W134" s="2">
        <v>2.4458899861201601E-4</v>
      </c>
      <c r="X134" s="2">
        <v>2.6857177726924398E-4</v>
      </c>
      <c r="Y134" s="2">
        <v>7.57698580855503E-5</v>
      </c>
      <c r="Z134" s="2">
        <v>7.2976319643203101E-5</v>
      </c>
      <c r="AA134" s="3">
        <f t="shared" si="0"/>
        <v>0.28926297119447475</v>
      </c>
      <c r="AB134" s="3">
        <f t="shared" si="1"/>
        <v>8.5329274610945596E-2</v>
      </c>
      <c r="AC134" s="3">
        <f t="shared" si="2"/>
        <v>0.21847440883997438</v>
      </c>
      <c r="AD134" s="3">
        <f t="shared" si="3"/>
        <v>4.2962348645265928E-2</v>
      </c>
      <c r="AE134" s="3">
        <f t="shared" si="4"/>
        <v>0.36515634087797832</v>
      </c>
    </row>
    <row r="135" spans="1:31" x14ac:dyDescent="0.25">
      <c r="A135" s="9" t="s">
        <v>193</v>
      </c>
      <c r="B135" s="1">
        <v>68.761940002441406</v>
      </c>
      <c r="C135" s="1">
        <v>91.174903869628906</v>
      </c>
      <c r="D135" s="8">
        <v>89.700325012207003</v>
      </c>
      <c r="E135" s="1">
        <v>56.868999481201101</v>
      </c>
      <c r="F135" s="1">
        <v>0.51300001144409102</v>
      </c>
      <c r="G135" s="8">
        <v>73.037704467773395</v>
      </c>
      <c r="H135" s="1">
        <v>34.514987945556598</v>
      </c>
      <c r="I135" s="1">
        <v>47.389999389648402</v>
      </c>
      <c r="J135" s="8">
        <v>87.014053344726506</v>
      </c>
      <c r="K135" s="1">
        <v>56.0989990234375</v>
      </c>
      <c r="L135" s="3">
        <v>0.722453713417053</v>
      </c>
      <c r="M135" s="3">
        <v>0.807708740234375</v>
      </c>
      <c r="N135" s="11">
        <v>22</v>
      </c>
      <c r="O135" s="11">
        <v>0</v>
      </c>
      <c r="P135" s="11">
        <v>0</v>
      </c>
      <c r="Q135" s="11">
        <v>0</v>
      </c>
      <c r="R135" s="11">
        <v>2</v>
      </c>
      <c r="S135" s="11">
        <v>100</v>
      </c>
      <c r="T135" s="10">
        <v>0.40000000596046398</v>
      </c>
      <c r="U135" s="10">
        <v>1.29999995231628</v>
      </c>
      <c r="V135" s="10">
        <v>0.89999997615814198</v>
      </c>
      <c r="W135" s="2">
        <v>2.4791856412775798E-4</v>
      </c>
      <c r="X135" s="2">
        <v>2.6371027342975102E-4</v>
      </c>
      <c r="Y135" s="2">
        <v>7.3266419349238195E-5</v>
      </c>
      <c r="Z135" s="2">
        <v>7.3185408837161904E-5</v>
      </c>
      <c r="AA135" s="3">
        <f t="shared" si="0"/>
        <v>6.2182138333795947E-2</v>
      </c>
      <c r="AB135" s="3">
        <f t="shared" si="1"/>
        <v>4.5635918967921317E-2</v>
      </c>
      <c r="AC135" s="3">
        <f t="shared" si="2"/>
        <v>0.19135799760957614</v>
      </c>
      <c r="AD135" s="3">
        <f t="shared" si="3"/>
        <v>-2.9947178754535526E-2</v>
      </c>
      <c r="AE135" s="3">
        <f t="shared" si="4"/>
        <v>0.59506435583871031</v>
      </c>
    </row>
    <row r="136" spans="1:31" x14ac:dyDescent="0.25">
      <c r="A136" s="9" t="s">
        <v>194</v>
      </c>
      <c r="B136" s="1">
        <v>44.0978393554687</v>
      </c>
      <c r="C136" s="1">
        <v>39.487205505371001</v>
      </c>
      <c r="D136" s="8">
        <v>54.253189086913999</v>
      </c>
      <c r="E136" s="1">
        <v>34.450000762939403</v>
      </c>
      <c r="F136" s="1">
        <v>0.47699999809265098</v>
      </c>
      <c r="G136" s="8">
        <v>46.631809234619098</v>
      </c>
      <c r="H136" s="1">
        <v>14.6615657806396</v>
      </c>
      <c r="I136" s="1">
        <v>30.139999389648398</v>
      </c>
      <c r="J136" s="8">
        <v>49.025169372558501</v>
      </c>
      <c r="K136" s="1">
        <v>31.3579998016357</v>
      </c>
      <c r="L136" s="3">
        <v>0.536413013935089</v>
      </c>
      <c r="M136" s="3">
        <v>0.575974881649017</v>
      </c>
      <c r="N136" s="11">
        <v>14</v>
      </c>
      <c r="O136" s="11">
        <v>0</v>
      </c>
      <c r="P136" s="11">
        <v>0</v>
      </c>
      <c r="Q136" s="11">
        <v>0</v>
      </c>
      <c r="R136" s="11">
        <v>2</v>
      </c>
      <c r="S136" s="11">
        <v>100</v>
      </c>
      <c r="T136" s="10">
        <v>0.40000000596046398</v>
      </c>
      <c r="U136" s="10">
        <v>1.29999995231628</v>
      </c>
      <c r="V136" s="10">
        <v>0.89999997615814198</v>
      </c>
      <c r="W136" s="2">
        <v>2.39826127653941E-4</v>
      </c>
      <c r="X136" s="2">
        <v>2.6656925911083801E-4</v>
      </c>
      <c r="Y136" s="2">
        <v>7.2786169766914099E-5</v>
      </c>
      <c r="Z136" s="2">
        <v>7.2636779805179604E-5</v>
      </c>
      <c r="AA136" s="3">
        <f t="shared" si="0"/>
        <v>5.7462449775017216E-2</v>
      </c>
      <c r="AB136" s="3">
        <f t="shared" si="1"/>
        <v>0.24154567904001609</v>
      </c>
      <c r="AC136" s="3">
        <f t="shared" si="2"/>
        <v>5.1324625340991296E-2</v>
      </c>
      <c r="AD136" s="3">
        <f t="shared" si="3"/>
        <v>-9.6363362271297492E-2</v>
      </c>
      <c r="AE136" s="3">
        <f t="shared" si="4"/>
        <v>0.83675958122427796</v>
      </c>
    </row>
    <row r="137" spans="1:31" x14ac:dyDescent="0.25">
      <c r="A137" s="9" t="s">
        <v>195</v>
      </c>
      <c r="B137" s="1">
        <v>97.526466369628906</v>
      </c>
      <c r="C137" s="1">
        <v>53.869369506835902</v>
      </c>
      <c r="D137" s="8">
        <v>105.55311584472599</v>
      </c>
      <c r="E137" s="1">
        <v>66.941001892089801</v>
      </c>
      <c r="F137" s="1">
        <v>0.87099999189376798</v>
      </c>
      <c r="G137" s="8">
        <v>97.523880004882798</v>
      </c>
      <c r="H137" s="1">
        <v>62.241844177246001</v>
      </c>
      <c r="I137" s="1">
        <v>61.7630004882812</v>
      </c>
      <c r="J137" s="8">
        <v>99.927940368652301</v>
      </c>
      <c r="K137" s="1">
        <v>62.873001098632798</v>
      </c>
      <c r="L137" s="3">
        <v>0.56976455450057895</v>
      </c>
      <c r="M137" s="3">
        <v>0.80479347705840998</v>
      </c>
      <c r="N137" s="11">
        <v>22</v>
      </c>
      <c r="O137" s="11">
        <v>0</v>
      </c>
      <c r="P137" s="11">
        <v>0</v>
      </c>
      <c r="Q137" s="11">
        <v>0</v>
      </c>
      <c r="R137" s="11">
        <v>2</v>
      </c>
      <c r="S137" s="11">
        <v>100</v>
      </c>
      <c r="T137" s="10">
        <v>0.40000000596046398</v>
      </c>
      <c r="U137" s="10">
        <v>1.29999995231628</v>
      </c>
      <c r="V137" s="10">
        <v>0.89999997615814198</v>
      </c>
      <c r="W137" s="2">
        <v>2.4625353398732798E-4</v>
      </c>
      <c r="X137" s="2">
        <v>2.6007634005509301E-4</v>
      </c>
      <c r="Y137" s="2">
        <v>7.2896473284345107E-5</v>
      </c>
      <c r="Z137" s="2">
        <v>7.3020972195081399E-5</v>
      </c>
      <c r="AA137" s="3">
        <f t="shared" si="0"/>
        <v>2.651961915963963E-5</v>
      </c>
      <c r="AB137" s="3">
        <f t="shared" si="1"/>
        <v>0.85500482525550392</v>
      </c>
      <c r="AC137" s="3">
        <f t="shared" si="2"/>
        <v>2.4650991774005884E-2</v>
      </c>
      <c r="AD137" s="3">
        <f t="shared" si="3"/>
        <v>-5.3292367838279758E-2</v>
      </c>
      <c r="AE137" s="3">
        <f t="shared" si="4"/>
        <v>0.96137549592965998</v>
      </c>
    </row>
    <row r="138" spans="1:31" x14ac:dyDescent="0.25">
      <c r="A138" s="9" t="s">
        <v>196</v>
      </c>
      <c r="B138" s="1">
        <v>48.481372833251903</v>
      </c>
      <c r="C138" s="1">
        <v>39.487205505371001</v>
      </c>
      <c r="D138" s="8">
        <v>58.327949523925703</v>
      </c>
      <c r="E138" s="1">
        <v>36.854000091552699</v>
      </c>
      <c r="F138" s="1">
        <v>0.53399997949600198</v>
      </c>
      <c r="G138" s="8">
        <v>50.825553894042898</v>
      </c>
      <c r="H138" s="1">
        <v>16.099573135375898</v>
      </c>
      <c r="I138" s="1">
        <v>32.617000579833899</v>
      </c>
      <c r="J138" s="8">
        <v>51.836761474609297</v>
      </c>
      <c r="K138" s="1">
        <v>32.860000610351499</v>
      </c>
      <c r="L138" s="3">
        <v>0.51908493041992099</v>
      </c>
      <c r="M138" s="3">
        <v>0.55396950244903498</v>
      </c>
      <c r="N138" s="11">
        <v>18</v>
      </c>
      <c r="O138" s="11">
        <v>0</v>
      </c>
      <c r="P138" s="11">
        <v>0</v>
      </c>
      <c r="Q138" s="11">
        <v>0</v>
      </c>
      <c r="R138" s="11">
        <v>2</v>
      </c>
      <c r="S138" s="11">
        <v>100</v>
      </c>
      <c r="T138" s="10">
        <v>0.40000000596046398</v>
      </c>
      <c r="U138" s="10">
        <v>1.29999995231628</v>
      </c>
      <c r="V138" s="10">
        <v>0.89999997615814198</v>
      </c>
      <c r="W138" s="2">
        <v>2.4805410066619499E-4</v>
      </c>
      <c r="X138" s="2">
        <v>3.1887341174297002E-4</v>
      </c>
      <c r="Y138" s="2">
        <v>7.3228366090916097E-5</v>
      </c>
      <c r="Z138" s="2">
        <v>7.4964569648727693E-5</v>
      </c>
      <c r="AA138" s="3">
        <f t="shared" si="0"/>
        <v>4.8352200521499911E-2</v>
      </c>
      <c r="AB138" s="3">
        <f t="shared" si="1"/>
        <v>0.31274828925431364</v>
      </c>
      <c r="AC138" s="3">
        <f t="shared" si="2"/>
        <v>1.9895652936207736E-2</v>
      </c>
      <c r="AD138" s="3">
        <f t="shared" si="3"/>
        <v>-0.11128778059742642</v>
      </c>
      <c r="AE138" s="3">
        <f t="shared" si="4"/>
        <v>0.93719041044979967</v>
      </c>
    </row>
    <row r="139" spans="1:31" x14ac:dyDescent="0.25">
      <c r="A139" s="9" t="s">
        <v>197</v>
      </c>
      <c r="B139" s="1">
        <v>136.32804870605401</v>
      </c>
      <c r="C139" s="1">
        <v>53.869369506835902</v>
      </c>
      <c r="D139" s="8">
        <v>136.53712463378901</v>
      </c>
      <c r="E139" s="1">
        <v>85.949996948242102</v>
      </c>
      <c r="F139" s="1">
        <v>1</v>
      </c>
      <c r="G139" s="8">
        <v>136.53712463378901</v>
      </c>
      <c r="H139" s="1">
        <v>136.53712463378901</v>
      </c>
      <c r="I139" s="1">
        <v>85.949996948242102</v>
      </c>
      <c r="J139" s="8">
        <v>138.68197631835901</v>
      </c>
      <c r="K139" s="1">
        <v>84.842002868652301</v>
      </c>
      <c r="L139" s="3">
        <v>0.65718924999237005</v>
      </c>
      <c r="M139" s="3">
        <v>0.81146442890167203</v>
      </c>
      <c r="N139" s="11">
        <v>24</v>
      </c>
      <c r="O139" s="11">
        <v>0</v>
      </c>
      <c r="P139" s="11">
        <v>0</v>
      </c>
      <c r="Q139" s="11">
        <v>0</v>
      </c>
      <c r="R139" s="11">
        <v>2</v>
      </c>
      <c r="S139" s="11">
        <v>100</v>
      </c>
      <c r="T139" s="10">
        <v>0.40000000596046398</v>
      </c>
      <c r="U139" s="10">
        <v>1.29999995231628</v>
      </c>
      <c r="V139" s="10">
        <v>0.89999997615814198</v>
      </c>
      <c r="W139" s="2">
        <v>2.4278399359900499E-4</v>
      </c>
      <c r="X139" s="2">
        <v>2.5928925606422099E-4</v>
      </c>
      <c r="Y139" s="2">
        <v>7.2787515819072696E-5</v>
      </c>
      <c r="Z139" s="2">
        <v>7.2977090894710205E-5</v>
      </c>
      <c r="AA139" s="3">
        <f t="shared" si="0"/>
        <v>1.5336237092764588E-3</v>
      </c>
      <c r="AB139" s="3">
        <f t="shared" si="1"/>
        <v>1.5744124645966122</v>
      </c>
      <c r="AC139" s="3">
        <f t="shared" si="2"/>
        <v>1.5708926713688908E-2</v>
      </c>
      <c r="AD139" s="3">
        <f t="shared" si="3"/>
        <v>1.5708926713688908E-2</v>
      </c>
      <c r="AE139" s="3">
        <f t="shared" si="4"/>
        <v>0.98429107328631105</v>
      </c>
    </row>
    <row r="140" spans="1:31" x14ac:dyDescent="0.25">
      <c r="A140" s="9" t="s">
        <v>198</v>
      </c>
      <c r="B140" s="1">
        <v>45.196117401122997</v>
      </c>
      <c r="C140" s="1">
        <v>39.487205505371001</v>
      </c>
      <c r="D140" s="8">
        <v>53.126388549804602</v>
      </c>
      <c r="E140" s="1">
        <v>34.375999450683501</v>
      </c>
      <c r="F140" s="1">
        <v>0.605000019073486</v>
      </c>
      <c r="G140" s="8">
        <v>45.589210510253899</v>
      </c>
      <c r="H140" s="1">
        <v>19.081520080566399</v>
      </c>
      <c r="I140" s="1">
        <v>30.079999923706001</v>
      </c>
      <c r="J140" s="8">
        <v>49.623207092285099</v>
      </c>
      <c r="K140" s="1">
        <v>32.097000122070298</v>
      </c>
      <c r="L140" s="3">
        <v>0.38417217135429299</v>
      </c>
      <c r="M140" s="3">
        <v>0.493155807256698</v>
      </c>
      <c r="N140" s="11">
        <v>13</v>
      </c>
      <c r="O140" s="11">
        <v>0</v>
      </c>
      <c r="P140" s="11">
        <v>0</v>
      </c>
      <c r="Q140" s="11">
        <v>0</v>
      </c>
      <c r="R140" s="11">
        <v>2</v>
      </c>
      <c r="S140" s="11">
        <v>100</v>
      </c>
      <c r="T140" s="10">
        <v>0.40000000596046398</v>
      </c>
      <c r="U140" s="10">
        <v>1.29999995231628</v>
      </c>
      <c r="V140" s="10">
        <v>0.89999997615814198</v>
      </c>
      <c r="W140" s="2">
        <v>2.4526831111870701E-4</v>
      </c>
      <c r="X140" s="2">
        <v>2.9363622888922599E-4</v>
      </c>
      <c r="Y140" s="2">
        <v>7.2986782470252297E-5</v>
      </c>
      <c r="Z140" s="2">
        <v>7.8893281170167002E-5</v>
      </c>
      <c r="AA140" s="3">
        <f t="shared" si="0"/>
        <v>8.697497301419407E-3</v>
      </c>
      <c r="AB140" s="3">
        <f t="shared" si="1"/>
        <v>0.25669078014486013</v>
      </c>
      <c r="AC140" s="3">
        <f t="shared" si="2"/>
        <v>8.8485774087355085E-2</v>
      </c>
      <c r="AD140" s="3">
        <f t="shared" si="3"/>
        <v>-6.5940515686199186E-2</v>
      </c>
      <c r="AE140" s="3">
        <f t="shared" si="4"/>
        <v>0.7885914452832492</v>
      </c>
    </row>
    <row r="141" spans="1:31" x14ac:dyDescent="0.25">
      <c r="A141" s="9" t="s">
        <v>199</v>
      </c>
      <c r="B141" s="1">
        <v>72.118049621582003</v>
      </c>
      <c r="C141" s="1">
        <v>61.505165100097599</v>
      </c>
      <c r="D141" s="8">
        <v>81.183967590332003</v>
      </c>
      <c r="E141" s="1">
        <v>52.403999328613203</v>
      </c>
      <c r="F141" s="1">
        <v>0.67100000381469704</v>
      </c>
      <c r="G141" s="8">
        <v>70.929985046386705</v>
      </c>
      <c r="H141" s="1">
        <v>31.167169570922798</v>
      </c>
      <c r="I141" s="1">
        <v>45.818000793457003</v>
      </c>
      <c r="J141" s="8">
        <v>69.503997802734304</v>
      </c>
      <c r="K141" s="1">
        <v>44.866001129150298</v>
      </c>
      <c r="L141" s="3">
        <v>0.82520693540573098</v>
      </c>
      <c r="M141" s="3">
        <v>0.81374746561050404</v>
      </c>
      <c r="N141" s="11">
        <v>21</v>
      </c>
      <c r="O141" s="11">
        <v>0</v>
      </c>
      <c r="P141" s="11">
        <v>0</v>
      </c>
      <c r="Q141" s="11">
        <v>0</v>
      </c>
      <c r="R141" s="11">
        <v>2</v>
      </c>
      <c r="S141" s="11">
        <v>100</v>
      </c>
      <c r="T141" s="10">
        <v>0.40000000596046398</v>
      </c>
      <c r="U141" s="10">
        <v>1.29999995231628</v>
      </c>
      <c r="V141" s="10">
        <v>0.89999997615814198</v>
      </c>
      <c r="W141" s="2">
        <v>2.4529188522137702E-4</v>
      </c>
      <c r="X141" s="2">
        <v>2.6299839373677899E-4</v>
      </c>
      <c r="Y141" s="2">
        <v>7.2708753577899106E-5</v>
      </c>
      <c r="Z141" s="2">
        <v>7.32132248231209E-5</v>
      </c>
      <c r="AA141" s="3">
        <f t="shared" si="0"/>
        <v>1.6473886654302404E-2</v>
      </c>
      <c r="AB141" s="3">
        <f t="shared" si="1"/>
        <v>0.13005139795363319</v>
      </c>
      <c r="AC141" s="3">
        <f t="shared" si="2"/>
        <v>-2.0104152605133572E-2</v>
      </c>
      <c r="AD141" s="3">
        <f t="shared" si="3"/>
        <v>-0.14387039872868493</v>
      </c>
      <c r="AE141" s="3">
        <f t="shared" si="4"/>
        <v>1.0457528631339934</v>
      </c>
    </row>
    <row r="142" spans="1:31" x14ac:dyDescent="0.25">
      <c r="A142" s="9" t="s">
        <v>200</v>
      </c>
      <c r="B142" s="1">
        <v>66.137260437011705</v>
      </c>
      <c r="C142" s="1">
        <v>61.505165100097599</v>
      </c>
      <c r="D142" s="8">
        <v>79.082359313964801</v>
      </c>
      <c r="E142" s="1">
        <v>51.4739990234375</v>
      </c>
      <c r="F142" s="1">
        <v>0.63599997758865301</v>
      </c>
      <c r="G142" s="8">
        <v>68.155967712402301</v>
      </c>
      <c r="H142" s="1">
        <v>30.017580032348601</v>
      </c>
      <c r="I142" s="1">
        <v>44.422000885009702</v>
      </c>
      <c r="J142" s="8">
        <v>67.137214660644503</v>
      </c>
      <c r="K142" s="1">
        <v>43.459999084472599</v>
      </c>
      <c r="L142" s="3">
        <v>0.72940194606780995</v>
      </c>
      <c r="M142" s="3">
        <v>0.76215541362762396</v>
      </c>
      <c r="N142" s="11">
        <v>20</v>
      </c>
      <c r="O142" s="11">
        <v>0</v>
      </c>
      <c r="P142" s="11">
        <v>0</v>
      </c>
      <c r="Q142" s="11">
        <v>0</v>
      </c>
      <c r="R142" s="11">
        <v>2</v>
      </c>
      <c r="S142" s="11">
        <v>100</v>
      </c>
      <c r="T142" s="10">
        <v>0.40000000596046398</v>
      </c>
      <c r="U142" s="10">
        <v>1.29999995231628</v>
      </c>
      <c r="V142" s="10">
        <v>0.89999997615814198</v>
      </c>
      <c r="W142" s="2">
        <v>2.4368158483412101E-4</v>
      </c>
      <c r="X142" s="2">
        <v>2.6170624187216098E-4</v>
      </c>
      <c r="Y142" s="2">
        <v>7.2585971793159802E-5</v>
      </c>
      <c r="Z142" s="2">
        <v>7.3467461334075697E-5</v>
      </c>
      <c r="AA142" s="3">
        <f t="shared" si="0"/>
        <v>3.052299508706122E-2</v>
      </c>
      <c r="AB142" s="3">
        <f t="shared" si="1"/>
        <v>9.1570351065328112E-2</v>
      </c>
      <c r="AC142" s="3">
        <f t="shared" si="2"/>
        <v>-1.4947378578155181E-2</v>
      </c>
      <c r="AD142" s="3">
        <f t="shared" si="3"/>
        <v>-0.15104689284618952</v>
      </c>
      <c r="AE142" s="3">
        <f t="shared" si="4"/>
        <v>1.0339385470334364</v>
      </c>
    </row>
    <row r="143" spans="1:31" x14ac:dyDescent="0.25">
      <c r="A143" s="9" t="s">
        <v>201</v>
      </c>
      <c r="B143" s="1">
        <v>179.91371154785099</v>
      </c>
      <c r="C143" s="1">
        <v>136.59010314941401</v>
      </c>
      <c r="D143" s="8">
        <v>174.09892272949199</v>
      </c>
      <c r="E143" s="1">
        <v>104.40899658203099</v>
      </c>
      <c r="F143" s="1">
        <v>1</v>
      </c>
      <c r="G143" s="8">
        <v>174.09892272949199</v>
      </c>
      <c r="H143" s="1">
        <v>174.09892272949199</v>
      </c>
      <c r="I143" s="1">
        <v>104.40899658203099</v>
      </c>
      <c r="J143" s="8">
        <v>197.82058715820301</v>
      </c>
      <c r="K143" s="1">
        <v>116.486999511718</v>
      </c>
      <c r="L143" s="3">
        <v>8.0885767936706501E-2</v>
      </c>
      <c r="M143" s="3">
        <v>0.72826939821243197</v>
      </c>
      <c r="N143" s="11">
        <v>28</v>
      </c>
      <c r="O143" s="11">
        <v>0</v>
      </c>
      <c r="P143" s="11">
        <v>0</v>
      </c>
      <c r="Q143" s="11">
        <v>0</v>
      </c>
      <c r="R143" s="11">
        <v>2</v>
      </c>
      <c r="S143" s="11">
        <v>100</v>
      </c>
      <c r="T143" s="10">
        <v>0.40000000596046398</v>
      </c>
      <c r="U143" s="10">
        <v>1.29999995231628</v>
      </c>
      <c r="V143" s="10">
        <v>0.89999997615814198</v>
      </c>
      <c r="W143" s="2">
        <v>2.4618033785372902E-4</v>
      </c>
      <c r="X143" s="2">
        <v>2.6303902268409702E-4</v>
      </c>
      <c r="Y143" s="2">
        <v>7.4208895966876298E-5</v>
      </c>
      <c r="Z143" s="2">
        <v>7.3502458690200001E-5</v>
      </c>
      <c r="AA143" s="3">
        <f t="shared" si="0"/>
        <v>3.2319875835658401E-2</v>
      </c>
      <c r="AB143" s="3">
        <f t="shared" si="1"/>
        <v>0.4482790670551719</v>
      </c>
      <c r="AC143" s="3">
        <f t="shared" si="2"/>
        <v>0.13625394147652944</v>
      </c>
      <c r="AD143" s="3">
        <f t="shared" si="3"/>
        <v>0.13625394147652944</v>
      </c>
      <c r="AE143" s="3">
        <f t="shared" si="4"/>
        <v>0.86374605852347053</v>
      </c>
    </row>
    <row r="144" spans="1:31" x14ac:dyDescent="0.25">
      <c r="A144" s="9" t="s">
        <v>202</v>
      </c>
      <c r="B144" s="1">
        <v>111.88754272460901</v>
      </c>
      <c r="C144" s="1">
        <v>61.505165100097599</v>
      </c>
      <c r="D144" s="8">
        <v>122.610748291015</v>
      </c>
      <c r="E144" s="1">
        <v>77.949996948242102</v>
      </c>
      <c r="F144" s="1">
        <v>0.83399999141693104</v>
      </c>
      <c r="G144" s="8">
        <v>115.581916809082</v>
      </c>
      <c r="H144" s="1">
        <v>42.342151641845703</v>
      </c>
      <c r="I144" s="1">
        <v>73.648002624511705</v>
      </c>
      <c r="J144" s="8">
        <v>100.350303649902</v>
      </c>
      <c r="K144" s="1">
        <v>63.011001586913999</v>
      </c>
      <c r="L144" s="3">
        <v>0.80436247587203902</v>
      </c>
      <c r="M144" s="3">
        <v>0.84933972358703602</v>
      </c>
      <c r="N144" s="11">
        <v>20</v>
      </c>
      <c r="O144" s="11">
        <v>0</v>
      </c>
      <c r="P144" s="11">
        <v>0</v>
      </c>
      <c r="Q144" s="11">
        <v>0</v>
      </c>
      <c r="R144" s="11">
        <v>2</v>
      </c>
      <c r="S144" s="11">
        <v>100</v>
      </c>
      <c r="T144" s="10">
        <v>0.40000000596046398</v>
      </c>
      <c r="U144" s="10">
        <v>1.29999995231628</v>
      </c>
      <c r="V144" s="10">
        <v>0.89999997615814198</v>
      </c>
      <c r="W144" s="2">
        <v>2.42637353949248E-4</v>
      </c>
      <c r="X144" s="2">
        <v>2.6010489091277101E-4</v>
      </c>
      <c r="Y144" s="2">
        <v>7.2533839556854205E-5</v>
      </c>
      <c r="Z144" s="2">
        <v>7.3032912041526206E-5</v>
      </c>
      <c r="AA144" s="3">
        <f t="shared" si="0"/>
        <v>3.3018636342439234E-2</v>
      </c>
      <c r="AB144" s="3">
        <f t="shared" si="1"/>
        <v>0.63157522602508653</v>
      </c>
      <c r="AC144" s="3">
        <f t="shared" si="2"/>
        <v>-0.13178197402920347</v>
      </c>
      <c r="AD144" s="3">
        <f t="shared" si="3"/>
        <v>-0.18155377853398402</v>
      </c>
      <c r="AE144" s="3">
        <f t="shared" si="4"/>
        <v>1.3597269521874502</v>
      </c>
    </row>
    <row r="145" spans="1:31" x14ac:dyDescent="0.25">
      <c r="A145" s="9" t="s">
        <v>203</v>
      </c>
      <c r="B145" s="1">
        <v>74.199203491210895</v>
      </c>
      <c r="C145" s="1">
        <v>61.505165100097599</v>
      </c>
      <c r="D145" s="8">
        <v>81.300346374511705</v>
      </c>
      <c r="E145" s="1">
        <v>51.861000061035099</v>
      </c>
      <c r="F145" s="1">
        <v>0.66600000858306796</v>
      </c>
      <c r="G145" s="8">
        <v>76.152168273925696</v>
      </c>
      <c r="H145" s="1">
        <v>16.325748443603501</v>
      </c>
      <c r="I145" s="1">
        <v>48.483001708984297</v>
      </c>
      <c r="J145" s="8">
        <v>67.696769714355398</v>
      </c>
      <c r="K145" s="1">
        <v>43.022998809814403</v>
      </c>
      <c r="L145" s="3">
        <v>0.80678582191467196</v>
      </c>
      <c r="M145" s="3">
        <v>0.81222611665725697</v>
      </c>
      <c r="N145" s="11">
        <v>20</v>
      </c>
      <c r="O145" s="11">
        <v>0</v>
      </c>
      <c r="P145" s="11">
        <v>0</v>
      </c>
      <c r="Q145" s="11">
        <v>0</v>
      </c>
      <c r="R145" s="11">
        <v>2</v>
      </c>
      <c r="S145" s="11">
        <v>100</v>
      </c>
      <c r="T145" s="10">
        <v>0.40000000596046398</v>
      </c>
      <c r="U145" s="10">
        <v>1.29999995231628</v>
      </c>
      <c r="V145" s="10">
        <v>0.89999997615814198</v>
      </c>
      <c r="W145" s="2">
        <v>2.4567425134591699E-4</v>
      </c>
      <c r="X145" s="2">
        <v>2.59418477071449E-4</v>
      </c>
      <c r="Y145" s="2">
        <v>7.2927141445688903E-5</v>
      </c>
      <c r="Z145" s="2">
        <v>7.26011858205311E-5</v>
      </c>
      <c r="AA145" s="3">
        <f t="shared" si="0"/>
        <v>2.6320562631728727E-2</v>
      </c>
      <c r="AB145" s="3">
        <f t="shared" si="1"/>
        <v>0.10066804315021623</v>
      </c>
      <c r="AC145" s="3">
        <f t="shared" si="2"/>
        <v>-0.11103293249846183</v>
      </c>
      <c r="AD145" s="3">
        <f t="shared" si="3"/>
        <v>-0.16732495329713792</v>
      </c>
      <c r="AE145" s="3">
        <f t="shared" si="4"/>
        <v>1.5179179740995679</v>
      </c>
    </row>
    <row r="146" spans="1:31" x14ac:dyDescent="0.25">
      <c r="A146" s="9" t="s">
        <v>204</v>
      </c>
      <c r="B146" s="1">
        <v>88.913619995117102</v>
      </c>
      <c r="C146" s="1">
        <v>53.869369506835902</v>
      </c>
      <c r="D146" s="8">
        <v>95.159805297851506</v>
      </c>
      <c r="E146" s="1">
        <v>61.1380004882812</v>
      </c>
      <c r="F146" s="1">
        <v>0.90200001001357999</v>
      </c>
      <c r="G146" s="8">
        <v>89.3994140625</v>
      </c>
      <c r="H146" s="1">
        <v>58.779579162597599</v>
      </c>
      <c r="I146" s="1">
        <v>57.387001037597599</v>
      </c>
      <c r="J146" s="8">
        <v>97.699806213378906</v>
      </c>
      <c r="K146" s="1">
        <v>61.132999420166001</v>
      </c>
      <c r="L146" s="3">
        <v>0.55442517995834295</v>
      </c>
      <c r="M146" s="3">
        <v>0.84039926528930597</v>
      </c>
      <c r="N146" s="11">
        <v>25</v>
      </c>
      <c r="O146" s="11">
        <v>0</v>
      </c>
      <c r="P146" s="11">
        <v>0</v>
      </c>
      <c r="Q146" s="11">
        <v>0</v>
      </c>
      <c r="R146" s="11">
        <v>2</v>
      </c>
      <c r="S146" s="11">
        <v>100</v>
      </c>
      <c r="T146" s="10">
        <v>0.40000000596046398</v>
      </c>
      <c r="U146" s="10">
        <v>1.29999995231628</v>
      </c>
      <c r="V146" s="10">
        <v>0.89999997615814198</v>
      </c>
      <c r="W146" s="2">
        <v>2.4487252812832502E-4</v>
      </c>
      <c r="X146" s="2">
        <v>2.5985189131461003E-4</v>
      </c>
      <c r="Y146" s="2">
        <v>7.2800292400643202E-5</v>
      </c>
      <c r="Z146" s="2">
        <v>7.2988579631783E-5</v>
      </c>
      <c r="AA146" s="3">
        <f t="shared" si="0"/>
        <v>5.4636631306831983E-3</v>
      </c>
      <c r="AB146" s="3">
        <f t="shared" si="1"/>
        <v>0.81364302400051336</v>
      </c>
      <c r="AC146" s="3">
        <f t="shared" si="2"/>
        <v>9.2846158310120705E-2</v>
      </c>
      <c r="AD146" s="3">
        <f t="shared" si="3"/>
        <v>2.6691951581628005E-2</v>
      </c>
      <c r="AE146" s="3">
        <f t="shared" si="4"/>
        <v>0.85878782616122262</v>
      </c>
    </row>
    <row r="147" spans="1:31" x14ac:dyDescent="0.25">
      <c r="A147" s="9" t="s">
        <v>205</v>
      </c>
      <c r="B147" s="1">
        <v>164.096267700195</v>
      </c>
      <c r="C147" s="1">
        <v>136.59010314941401</v>
      </c>
      <c r="D147" s="8">
        <v>162.520584106445</v>
      </c>
      <c r="E147" s="1">
        <v>97.443000793457003</v>
      </c>
      <c r="F147" s="1">
        <v>0.990999996662139</v>
      </c>
      <c r="G147" s="8">
        <v>162.00177001953099</v>
      </c>
      <c r="H147" s="1">
        <v>57.644443511962798</v>
      </c>
      <c r="I147" s="1">
        <v>97.178001403808594</v>
      </c>
      <c r="J147" s="8">
        <v>184.33741760253901</v>
      </c>
      <c r="K147" s="1">
        <v>108.234001159667</v>
      </c>
      <c r="L147" s="3">
        <v>0.37341022491455</v>
      </c>
      <c r="M147" s="3">
        <v>0.65574979782104403</v>
      </c>
      <c r="N147" s="11">
        <v>28</v>
      </c>
      <c r="O147" s="11">
        <v>0</v>
      </c>
      <c r="P147" s="11">
        <v>0</v>
      </c>
      <c r="Q147" s="11">
        <v>0</v>
      </c>
      <c r="R147" s="11">
        <v>2</v>
      </c>
      <c r="S147" s="11">
        <v>100</v>
      </c>
      <c r="T147" s="10">
        <v>0.40000000596046398</v>
      </c>
      <c r="U147" s="10">
        <v>1.29999995231628</v>
      </c>
      <c r="V147" s="10">
        <v>0.89999997615814198</v>
      </c>
      <c r="W147" s="2">
        <v>2.4781661340966799E-4</v>
      </c>
      <c r="X147" s="2">
        <v>2.6181689463555802E-4</v>
      </c>
      <c r="Y147" s="2">
        <v>7.3142735345754705E-5</v>
      </c>
      <c r="Z147" s="2">
        <v>7.2984694270417094E-5</v>
      </c>
      <c r="AA147" s="3">
        <f t="shared" si="0"/>
        <v>1.2763834973325946E-2</v>
      </c>
      <c r="AB147" s="3">
        <f t="shared" si="1"/>
        <v>0.34956642796363424</v>
      </c>
      <c r="AC147" s="3">
        <f t="shared" si="2"/>
        <v>0.13787286139105281</v>
      </c>
      <c r="AD147" s="3">
        <f t="shared" si="3"/>
        <v>0.13424043247226322</v>
      </c>
      <c r="AE147" s="3">
        <f t="shared" si="4"/>
        <v>0.61252731014095496</v>
      </c>
    </row>
    <row r="148" spans="1:31" x14ac:dyDescent="0.25">
      <c r="A148" s="9" t="s">
        <v>206</v>
      </c>
      <c r="B148" s="1">
        <v>104.313842773437</v>
      </c>
      <c r="C148" s="1">
        <v>53.869369506835902</v>
      </c>
      <c r="D148" s="8">
        <v>104.45806121826099</v>
      </c>
      <c r="E148" s="1">
        <v>65.778999328613196</v>
      </c>
      <c r="F148" s="1">
        <v>0.98600000143051103</v>
      </c>
      <c r="G148" s="8">
        <v>104.643432617187</v>
      </c>
      <c r="H148" s="1">
        <v>12.9555549621582</v>
      </c>
      <c r="I148" s="1">
        <v>65.635002136230398</v>
      </c>
      <c r="J148" s="8">
        <v>100.197700500488</v>
      </c>
      <c r="K148" s="1">
        <v>62.092998504638601</v>
      </c>
      <c r="L148" s="3">
        <v>0.60940039157867398</v>
      </c>
      <c r="M148" s="3">
        <v>0.74080234766006403</v>
      </c>
      <c r="N148" s="11">
        <v>24</v>
      </c>
      <c r="O148" s="11">
        <v>0</v>
      </c>
      <c r="P148" s="11">
        <v>0</v>
      </c>
      <c r="Q148" s="11">
        <v>0</v>
      </c>
      <c r="R148" s="11">
        <v>2</v>
      </c>
      <c r="S148" s="11">
        <v>100</v>
      </c>
      <c r="T148" s="10">
        <v>0.40000000596046398</v>
      </c>
      <c r="U148" s="10">
        <v>1.29999995231628</v>
      </c>
      <c r="V148" s="10">
        <v>0.89999997615814198</v>
      </c>
      <c r="W148" s="2">
        <v>2.43446644162759E-4</v>
      </c>
      <c r="X148" s="2">
        <v>2.6275392156094302E-4</v>
      </c>
      <c r="Y148" s="2">
        <v>7.26695507182739E-5</v>
      </c>
      <c r="Z148" s="2">
        <v>7.3116636485792696E-5</v>
      </c>
      <c r="AA148" s="3">
        <f t="shared" si="0"/>
        <v>3.159598333136361E-3</v>
      </c>
      <c r="AB148" s="3">
        <f t="shared" si="1"/>
        <v>0.86001249722763384</v>
      </c>
      <c r="AC148" s="3">
        <f t="shared" si="2"/>
        <v>-4.2484578396454697E-2</v>
      </c>
      <c r="AD148" s="3">
        <f t="shared" si="3"/>
        <v>-4.0785370397322822E-2</v>
      </c>
      <c r="AE148" s="3">
        <f t="shared" si="4"/>
        <v>1.3431525804710427</v>
      </c>
    </row>
    <row r="149" spans="1:31" x14ac:dyDescent="0.25">
      <c r="A149" s="9" t="s">
        <v>207</v>
      </c>
      <c r="B149" s="1">
        <v>29.348588943481399</v>
      </c>
      <c r="C149" s="1">
        <v>58.984134674072202</v>
      </c>
      <c r="D149" s="8">
        <v>48.901496887207003</v>
      </c>
      <c r="E149" s="1">
        <v>28.052999496459901</v>
      </c>
      <c r="F149" s="1">
        <v>0.47900000214576699</v>
      </c>
      <c r="G149" s="8">
        <v>43.133953094482401</v>
      </c>
      <c r="H149" s="1">
        <v>11.070249557495099</v>
      </c>
      <c r="I149" s="1">
        <v>25.158000946044901</v>
      </c>
      <c r="J149" s="8">
        <v>53.051471710205</v>
      </c>
      <c r="K149" s="1">
        <v>30.1089992523193</v>
      </c>
      <c r="L149" s="3">
        <v>0.38892588019370999</v>
      </c>
      <c r="M149" s="3">
        <v>0.41314914822578402</v>
      </c>
      <c r="N149" s="11">
        <v>26</v>
      </c>
      <c r="O149" s="11">
        <v>0</v>
      </c>
      <c r="P149" s="11">
        <v>0</v>
      </c>
      <c r="Q149" s="11">
        <v>0</v>
      </c>
      <c r="R149" s="11">
        <v>2</v>
      </c>
      <c r="S149" s="11">
        <v>100</v>
      </c>
      <c r="T149" s="10">
        <v>0.40000000596046398</v>
      </c>
      <c r="U149" s="10">
        <v>1.29999995231628</v>
      </c>
      <c r="V149" s="10">
        <v>0.89999997615814198</v>
      </c>
      <c r="W149" s="2">
        <v>2.40583380218595E-4</v>
      </c>
      <c r="X149" s="2">
        <v>2.6855396572500402E-4</v>
      </c>
      <c r="Y149" s="2">
        <v>7.2869974246714196E-5</v>
      </c>
      <c r="Z149" s="2">
        <v>7.2938964876811897E-5</v>
      </c>
      <c r="AA149" s="3">
        <f t="shared" si="0"/>
        <v>0.46971130971742553</v>
      </c>
      <c r="AB149" s="3">
        <f t="shared" si="1"/>
        <v>0.10058065608064327</v>
      </c>
      <c r="AC149" s="3">
        <f t="shared" si="2"/>
        <v>0.22992371216240848</v>
      </c>
      <c r="AD149" s="3">
        <f t="shared" si="3"/>
        <v>8.4863963010581411E-2</v>
      </c>
      <c r="AE149" s="3">
        <f t="shared" si="4"/>
        <v>0.10412872228269157</v>
      </c>
    </row>
    <row r="150" spans="1:31" x14ac:dyDescent="0.25">
      <c r="A150" s="9" t="s">
        <v>208</v>
      </c>
      <c r="B150" s="1">
        <v>17.557783126831001</v>
      </c>
      <c r="C150" s="1">
        <v>58.984134674072202</v>
      </c>
      <c r="D150" s="8">
        <v>29.876844406127901</v>
      </c>
      <c r="E150" s="1">
        <v>17.271999359130799</v>
      </c>
      <c r="F150" s="1">
        <v>0.28200000524520802</v>
      </c>
      <c r="G150" s="8">
        <v>27.236839294433501</v>
      </c>
      <c r="H150" s="1">
        <v>3.6768801212310702</v>
      </c>
      <c r="I150" s="1">
        <v>15.9519996643066</v>
      </c>
      <c r="J150" s="8">
        <v>31.574853897094702</v>
      </c>
      <c r="K150" s="1">
        <v>18.1149997711181</v>
      </c>
      <c r="L150" s="3">
        <v>0.50085663795471103</v>
      </c>
      <c r="M150" s="3">
        <v>0.52021253108978205</v>
      </c>
      <c r="N150" s="11">
        <v>25</v>
      </c>
      <c r="O150" s="11">
        <v>0</v>
      </c>
      <c r="P150" s="11">
        <v>0</v>
      </c>
      <c r="Q150" s="11">
        <v>0</v>
      </c>
      <c r="R150" s="11">
        <v>2</v>
      </c>
      <c r="S150" s="11">
        <v>100</v>
      </c>
      <c r="T150" s="10">
        <v>0.40000000596046398</v>
      </c>
      <c r="U150" s="10">
        <v>1.29999995231628</v>
      </c>
      <c r="V150" s="10">
        <v>0.89999997615814198</v>
      </c>
      <c r="W150" s="2">
        <v>2.4440561537630802E-4</v>
      </c>
      <c r="X150" s="2">
        <v>2.6772171258926299E-4</v>
      </c>
      <c r="Y150" s="2">
        <v>7.3054070526268306E-5</v>
      </c>
      <c r="Z150" s="2">
        <v>7.2811737481970299E-5</v>
      </c>
      <c r="AA150" s="3">
        <f t="shared" si="0"/>
        <v>0.5512686936434138</v>
      </c>
      <c r="AB150" s="3">
        <f t="shared" si="1"/>
        <v>0.46468903762736496</v>
      </c>
      <c r="AC150" s="3">
        <f t="shared" si="2"/>
        <v>0.15927011779034791</v>
      </c>
      <c r="AD150" s="3">
        <f t="shared" si="3"/>
        <v>5.683362900998104E-2</v>
      </c>
      <c r="AE150" s="3">
        <f t="shared" si="4"/>
        <v>-0.179808549539758</v>
      </c>
    </row>
    <row r="151" spans="1:31" x14ac:dyDescent="0.25">
      <c r="A151" s="9" t="s">
        <v>209</v>
      </c>
      <c r="B151" s="1">
        <v>17.982475280761701</v>
      </c>
      <c r="C151" s="1">
        <v>18.711935043334901</v>
      </c>
      <c r="D151" s="8">
        <v>35.577259063720703</v>
      </c>
      <c r="E151" s="1">
        <v>19.2600002288818</v>
      </c>
      <c r="F151" s="1">
        <v>0.10199999809265101</v>
      </c>
      <c r="G151" s="8">
        <v>18.4724311828613</v>
      </c>
      <c r="H151" s="1">
        <v>19.047706604003899</v>
      </c>
      <c r="I151" s="1">
        <v>10.093000411987299</v>
      </c>
      <c r="J151" s="8">
        <v>19.724412918090799</v>
      </c>
      <c r="K151" s="1">
        <v>10.718999862670801</v>
      </c>
      <c r="L151" s="3">
        <v>0.34764006733894298</v>
      </c>
      <c r="M151" s="3">
        <v>0.435774385929107</v>
      </c>
      <c r="N151" s="11">
        <v>9</v>
      </c>
      <c r="O151" s="11">
        <v>0</v>
      </c>
      <c r="P151" s="11">
        <v>0</v>
      </c>
      <c r="Q151" s="11">
        <v>0</v>
      </c>
      <c r="R151" s="11">
        <v>2</v>
      </c>
      <c r="S151" s="11">
        <v>100</v>
      </c>
      <c r="T151" s="10">
        <v>0.40000000596046398</v>
      </c>
      <c r="U151" s="10">
        <v>1.29999995231628</v>
      </c>
      <c r="V151" s="10">
        <v>0.89999997615814198</v>
      </c>
      <c r="W151" s="2">
        <v>2.6161596179008403E-4</v>
      </c>
      <c r="X151" s="2">
        <v>2.8787864721380098E-4</v>
      </c>
      <c r="Y151" s="2">
        <v>7.2125869337469299E-5</v>
      </c>
      <c r="Z151" s="2">
        <v>7.1525828388985206E-5</v>
      </c>
      <c r="AA151" s="3">
        <f t="shared" si="0"/>
        <v>2.7246299213533255E-2</v>
      </c>
      <c r="AB151" s="3">
        <f t="shared" si="1"/>
        <v>5.4108667671788339E-2</v>
      </c>
      <c r="AC151" s="3">
        <f t="shared" si="2"/>
        <v>6.7775688150409061E-2</v>
      </c>
      <c r="AD151" s="3">
        <f t="shared" si="3"/>
        <v>-0.44558930515801232</v>
      </c>
      <c r="AE151" s="3">
        <f t="shared" si="4"/>
        <v>0.93427126103641644</v>
      </c>
    </row>
    <row r="152" spans="1:31" x14ac:dyDescent="0.25">
      <c r="A152" s="9" t="s">
        <v>210</v>
      </c>
      <c r="B152" s="1">
        <v>21.4297065734863</v>
      </c>
      <c r="C152" s="1">
        <v>58.984134674072202</v>
      </c>
      <c r="D152" s="8">
        <v>40.2235717773437</v>
      </c>
      <c r="E152" s="1">
        <v>23.3619995117187</v>
      </c>
      <c r="F152" s="1">
        <v>0.41200000047683699</v>
      </c>
      <c r="G152" s="8">
        <v>39.3839721679687</v>
      </c>
      <c r="H152" s="1">
        <v>1.4278912544250399</v>
      </c>
      <c r="I152" s="1">
        <v>22.937999725341701</v>
      </c>
      <c r="J152" s="8">
        <v>39.814376831054602</v>
      </c>
      <c r="K152" s="1">
        <v>23.135999679565401</v>
      </c>
      <c r="L152" s="3">
        <v>0.47277528047561601</v>
      </c>
      <c r="M152" s="3">
        <v>0.46864348649978599</v>
      </c>
      <c r="N152" s="11">
        <v>24</v>
      </c>
      <c r="O152" s="11">
        <v>0</v>
      </c>
      <c r="P152" s="11">
        <v>0</v>
      </c>
      <c r="Q152" s="11">
        <v>0</v>
      </c>
      <c r="R152" s="11">
        <v>2</v>
      </c>
      <c r="S152" s="11">
        <v>100</v>
      </c>
      <c r="T152" s="10">
        <v>0.40000000596046398</v>
      </c>
      <c r="U152" s="10">
        <v>1.29999995231628</v>
      </c>
      <c r="V152" s="10">
        <v>0.89999997615814198</v>
      </c>
      <c r="W152" s="2">
        <v>2.4167337687685999E-4</v>
      </c>
      <c r="X152" s="2">
        <v>2.6752197300083897E-4</v>
      </c>
      <c r="Y152" s="2">
        <v>7.2837414336390793E-5</v>
      </c>
      <c r="Z152" s="2">
        <v>7.2786984674166807E-5</v>
      </c>
      <c r="AA152" s="3">
        <f t="shared" si="0"/>
        <v>0.83782134547265075</v>
      </c>
      <c r="AB152" s="3">
        <f t="shared" si="1"/>
        <v>0.32499854323444194</v>
      </c>
      <c r="AC152" s="3">
        <f t="shared" si="2"/>
        <v>1.092842187807439E-2</v>
      </c>
      <c r="AD152" s="3">
        <f t="shared" si="3"/>
        <v>-1.017301368844576E-2</v>
      </c>
      <c r="AE152" s="3">
        <f t="shared" si="4"/>
        <v>0.69857321994789545</v>
      </c>
    </row>
    <row r="153" spans="1:31" x14ac:dyDescent="0.25">
      <c r="A153" s="9" t="s">
        <v>211</v>
      </c>
      <c r="B153" s="1">
        <v>25.924695968627901</v>
      </c>
      <c r="C153" s="1">
        <v>18.711935043334901</v>
      </c>
      <c r="D153" s="8">
        <v>46.680324554443303</v>
      </c>
      <c r="E153" s="1">
        <v>25.2959995269775</v>
      </c>
      <c r="F153" s="1">
        <v>0.14100000262260401</v>
      </c>
      <c r="G153" s="8">
        <v>26.4801120758056</v>
      </c>
      <c r="H153" s="1">
        <v>23.885921478271399</v>
      </c>
      <c r="I153" s="1">
        <v>14.239000320434499</v>
      </c>
      <c r="J153" s="8">
        <v>24.932359695434499</v>
      </c>
      <c r="K153" s="1">
        <v>13.623999595641999</v>
      </c>
      <c r="L153" s="3">
        <v>0.55064064264297397</v>
      </c>
      <c r="M153" s="3">
        <v>0.60902756452560403</v>
      </c>
      <c r="N153" s="11">
        <v>9</v>
      </c>
      <c r="O153" s="11">
        <v>0</v>
      </c>
      <c r="P153" s="11">
        <v>0</v>
      </c>
      <c r="Q153" s="11">
        <v>0</v>
      </c>
      <c r="R153" s="11">
        <v>2</v>
      </c>
      <c r="S153" s="11">
        <v>100</v>
      </c>
      <c r="T153" s="10">
        <v>0.40000000596046398</v>
      </c>
      <c r="U153" s="10">
        <v>1.29999995231628</v>
      </c>
      <c r="V153" s="10">
        <v>0.89999997615814198</v>
      </c>
      <c r="W153" s="2">
        <v>2.67646886641159E-4</v>
      </c>
      <c r="X153" s="2">
        <v>2.9191901558078798E-4</v>
      </c>
      <c r="Y153" s="2">
        <v>7.1654474595561596E-5</v>
      </c>
      <c r="Z153" s="2">
        <v>7.1682959969621097E-5</v>
      </c>
      <c r="AA153" s="3">
        <f t="shared" si="0"/>
        <v>2.1424209095829753E-2</v>
      </c>
      <c r="AB153" s="3">
        <f t="shared" si="1"/>
        <v>0.3324308596461959</v>
      </c>
      <c r="AC153" s="3">
        <f t="shared" si="2"/>
        <v>-5.8449615920819847E-2</v>
      </c>
      <c r="AD153" s="3">
        <f t="shared" si="3"/>
        <v>-0.46589146640666845</v>
      </c>
      <c r="AE153" s="3">
        <f t="shared" si="4"/>
        <v>1.0647976835132387</v>
      </c>
    </row>
    <row r="154" spans="1:31" x14ac:dyDescent="0.25">
      <c r="A154" s="9" t="s">
        <v>212</v>
      </c>
      <c r="B154" s="1">
        <v>17.705507278442301</v>
      </c>
      <c r="C154" s="1">
        <v>18.711935043334901</v>
      </c>
      <c r="D154" s="8">
        <v>32.806900024413999</v>
      </c>
      <c r="E154" s="1">
        <v>17.899999618530199</v>
      </c>
      <c r="F154" s="1">
        <v>0.12600000202655701</v>
      </c>
      <c r="G154" s="8">
        <v>17.229253768920898</v>
      </c>
      <c r="H154" s="1">
        <v>17.823396682739201</v>
      </c>
      <c r="I154" s="1">
        <v>9.4980001449584908</v>
      </c>
      <c r="J154" s="8">
        <v>18.5072326660156</v>
      </c>
      <c r="K154" s="1">
        <v>10.137000083923301</v>
      </c>
      <c r="L154" s="3">
        <v>0.267303466796875</v>
      </c>
      <c r="M154" s="3">
        <v>0.40774735808372498</v>
      </c>
      <c r="N154" s="11">
        <v>9</v>
      </c>
      <c r="O154" s="11">
        <v>0</v>
      </c>
      <c r="P154" s="11">
        <v>0</v>
      </c>
      <c r="Q154" s="11">
        <v>0</v>
      </c>
      <c r="R154" s="11">
        <v>2</v>
      </c>
      <c r="S154" s="11">
        <v>100</v>
      </c>
      <c r="T154" s="10">
        <v>0.40000000596046398</v>
      </c>
      <c r="U154" s="10">
        <v>1.29999995231628</v>
      </c>
      <c r="V154" s="10">
        <v>0.89999997615814198</v>
      </c>
      <c r="W154" s="2">
        <v>2.47474526986479E-4</v>
      </c>
      <c r="X154" s="2">
        <v>2.9797959723509799E-4</v>
      </c>
      <c r="Y154" s="2">
        <v>7.16988361091353E-5</v>
      </c>
      <c r="Z154" s="2">
        <v>7.2905000706668903E-5</v>
      </c>
      <c r="AA154" s="3">
        <f t="shared" si="0"/>
        <v>2.6898608553355303E-2</v>
      </c>
      <c r="AB154" s="3">
        <f t="shared" si="1"/>
        <v>1.0939669085277976E-2</v>
      </c>
      <c r="AC154" s="3">
        <f t="shared" si="2"/>
        <v>7.4174941888661028E-2</v>
      </c>
      <c r="AD154" s="3">
        <f t="shared" si="3"/>
        <v>-0.43587377496066304</v>
      </c>
      <c r="AE154" s="3">
        <f t="shared" si="4"/>
        <v>0.92829767973843391</v>
      </c>
    </row>
    <row r="155" spans="1:31" x14ac:dyDescent="0.25">
      <c r="A155" s="9" t="s">
        <v>213</v>
      </c>
      <c r="B155" s="1">
        <v>18.961359024047798</v>
      </c>
      <c r="C155" s="1">
        <v>18.711935043334901</v>
      </c>
      <c r="D155" s="8">
        <v>39.024818420410099</v>
      </c>
      <c r="E155" s="1">
        <v>21.093000411987301</v>
      </c>
      <c r="F155" s="1">
        <v>9.0000003576278603E-2</v>
      </c>
      <c r="G155" s="8">
        <v>21.137208938598601</v>
      </c>
      <c r="H155" s="1">
        <v>19.656734466552699</v>
      </c>
      <c r="I155" s="1">
        <v>11.472999572753899</v>
      </c>
      <c r="J155" s="8">
        <v>20.453212738037099</v>
      </c>
      <c r="K155" s="1">
        <v>11.130999565124499</v>
      </c>
      <c r="L155" s="3">
        <v>0.51773446798324496</v>
      </c>
      <c r="M155" s="3">
        <v>0.58213412761688199</v>
      </c>
      <c r="N155" s="11">
        <v>9</v>
      </c>
      <c r="O155" s="11">
        <v>0</v>
      </c>
      <c r="P155" s="11">
        <v>0</v>
      </c>
      <c r="Q155" s="11">
        <v>0</v>
      </c>
      <c r="R155" s="11">
        <v>2</v>
      </c>
      <c r="S155" s="11">
        <v>100</v>
      </c>
      <c r="T155" s="10">
        <v>0.40000000596046398</v>
      </c>
      <c r="U155" s="10">
        <v>1.29999995231628</v>
      </c>
      <c r="V155" s="10">
        <v>0.89999997615814198</v>
      </c>
      <c r="W155" s="2">
        <v>2.6346131926402401E-4</v>
      </c>
      <c r="X155" s="2">
        <v>2.7979785227216699E-4</v>
      </c>
      <c r="Y155" s="2">
        <v>7.2535760409664295E-5</v>
      </c>
      <c r="Z155" s="2">
        <v>7.2503476985730204E-5</v>
      </c>
      <c r="AA155" s="3">
        <f t="shared" si="0"/>
        <v>0.11475179135584504</v>
      </c>
      <c r="AB155" s="3">
        <f t="shared" si="1"/>
        <v>9.3057061745328837E-2</v>
      </c>
      <c r="AC155" s="3">
        <f t="shared" si="2"/>
        <v>-3.2359816404731588E-2</v>
      </c>
      <c r="AD155" s="3">
        <f t="shared" si="3"/>
        <v>-0.4758921741109241</v>
      </c>
      <c r="AE155" s="3">
        <f t="shared" si="4"/>
        <v>1.0347970412748551</v>
      </c>
    </row>
    <row r="156" spans="1:31" x14ac:dyDescent="0.25">
      <c r="A156" s="9" t="s">
        <v>214</v>
      </c>
      <c r="B156" s="1">
        <v>76.624656677246094</v>
      </c>
      <c r="C156" s="1">
        <v>69.342674255371094</v>
      </c>
      <c r="D156" s="8">
        <v>109.120735168457</v>
      </c>
      <c r="E156" s="1">
        <v>64.141998291015597</v>
      </c>
      <c r="F156" s="1">
        <v>0.55299997329711903</v>
      </c>
      <c r="G156" s="8">
        <v>81.737602233886705</v>
      </c>
      <c r="H156" s="1">
        <v>61.259925842285099</v>
      </c>
      <c r="I156" s="1">
        <v>48.502998352050703</v>
      </c>
      <c r="J156" s="8">
        <v>85.515609741210895</v>
      </c>
      <c r="K156" s="1">
        <v>50.391998291015597</v>
      </c>
      <c r="L156" s="3">
        <v>0.41001662611961298</v>
      </c>
      <c r="M156" s="3">
        <v>0.70165973901748602</v>
      </c>
      <c r="N156" s="11">
        <v>13</v>
      </c>
      <c r="O156" s="11">
        <v>0</v>
      </c>
      <c r="P156" s="11">
        <v>0</v>
      </c>
      <c r="Q156" s="11">
        <v>0</v>
      </c>
      <c r="R156" s="11">
        <v>2</v>
      </c>
      <c r="S156" s="11">
        <v>100</v>
      </c>
      <c r="T156" s="10">
        <v>0.40000000596046398</v>
      </c>
      <c r="U156" s="10">
        <v>1.29999995231628</v>
      </c>
      <c r="V156" s="10">
        <v>0.89999997615814198</v>
      </c>
      <c r="W156" s="2">
        <v>2.3785688972566201E-4</v>
      </c>
      <c r="X156" s="2">
        <v>2.7204307843930998E-4</v>
      </c>
      <c r="Y156" s="2">
        <v>7.2557450039312203E-5</v>
      </c>
      <c r="Z156" s="2">
        <v>7.2353483119513799E-5</v>
      </c>
      <c r="AA156" s="3">
        <f t="shared" si="0"/>
        <v>6.6727157789131269E-2</v>
      </c>
      <c r="AB156" s="3">
        <f t="shared" si="1"/>
        <v>0.23323207043153646</v>
      </c>
      <c r="AC156" s="3">
        <f t="shared" si="2"/>
        <v>4.6221168765309184E-2</v>
      </c>
      <c r="AD156" s="3">
        <f t="shared" si="3"/>
        <v>-0.21632117297235298</v>
      </c>
      <c r="AE156" s="3">
        <f t="shared" si="4"/>
        <v>0.93832823896896755</v>
      </c>
    </row>
    <row r="157" spans="1:31" x14ac:dyDescent="0.25">
      <c r="A157" s="9" t="s">
        <v>215</v>
      </c>
      <c r="B157" s="1">
        <v>75.384620666503906</v>
      </c>
      <c r="C157" s="1">
        <v>69.342674255371094</v>
      </c>
      <c r="D157" s="8">
        <v>111.386711120605</v>
      </c>
      <c r="E157" s="1">
        <v>65.261001586914006</v>
      </c>
      <c r="F157" s="1">
        <v>0.51700001955032304</v>
      </c>
      <c r="G157" s="8">
        <v>81.490379333496094</v>
      </c>
      <c r="H157" s="1">
        <v>61.897274017333899</v>
      </c>
      <c r="I157" s="1">
        <v>48.202999114990199</v>
      </c>
      <c r="J157" s="8">
        <v>85.160400390625</v>
      </c>
      <c r="K157" s="1">
        <v>50.037998199462798</v>
      </c>
      <c r="L157" s="3">
        <v>0.43834641575813199</v>
      </c>
      <c r="M157" s="3">
        <v>0.67964410781860296</v>
      </c>
      <c r="N157" s="11">
        <v>13</v>
      </c>
      <c r="O157" s="11">
        <v>0</v>
      </c>
      <c r="P157" s="11">
        <v>0</v>
      </c>
      <c r="Q157" s="11">
        <v>0</v>
      </c>
      <c r="R157" s="11">
        <v>2</v>
      </c>
      <c r="S157" s="11">
        <v>100</v>
      </c>
      <c r="T157" s="10">
        <v>0.40000000596046398</v>
      </c>
      <c r="U157" s="10">
        <v>1.29999995231628</v>
      </c>
      <c r="V157" s="10">
        <v>0.89999997615814198</v>
      </c>
      <c r="W157" s="2">
        <v>2.3586634779348899E-4</v>
      </c>
      <c r="X157" s="2">
        <v>2.7232937281951297E-4</v>
      </c>
      <c r="Y157" s="2">
        <v>7.2211638325825306E-5</v>
      </c>
      <c r="Z157" s="2">
        <v>7.2232629463542199E-5</v>
      </c>
      <c r="AA157" s="3">
        <f t="shared" si="0"/>
        <v>8.0994752152479754E-2</v>
      </c>
      <c r="AB157" s="3">
        <f t="shared" si="1"/>
        <v>0.22810954877513551</v>
      </c>
      <c r="AC157" s="3">
        <f t="shared" si="2"/>
        <v>4.5036249519829735E-2</v>
      </c>
      <c r="AD157" s="3">
        <f t="shared" si="3"/>
        <v>-0.23545277947549073</v>
      </c>
      <c r="AE157" s="3">
        <f t="shared" si="4"/>
        <v>0.9407078725938538</v>
      </c>
    </row>
    <row r="158" spans="1:31" x14ac:dyDescent="0.25">
      <c r="A158" s="9" t="s">
        <v>216</v>
      </c>
      <c r="B158" s="1">
        <v>77.772979736328097</v>
      </c>
      <c r="C158" s="1">
        <v>69.342674255371094</v>
      </c>
      <c r="D158" s="8">
        <v>117.284294128417</v>
      </c>
      <c r="E158" s="1">
        <v>68.831001281738196</v>
      </c>
      <c r="F158" s="1">
        <v>0.481000006198883</v>
      </c>
      <c r="G158" s="8">
        <v>87.618789672851506</v>
      </c>
      <c r="H158" s="1">
        <v>57.159099578857401</v>
      </c>
      <c r="I158" s="1">
        <v>51.880001068115199</v>
      </c>
      <c r="J158" s="8">
        <v>90.121627807617102</v>
      </c>
      <c r="K158" s="1">
        <v>53.115001678466797</v>
      </c>
      <c r="L158" s="3">
        <v>0.60098910331725997</v>
      </c>
      <c r="M158" s="3">
        <v>0.68441992998123102</v>
      </c>
      <c r="N158" s="11">
        <v>14</v>
      </c>
      <c r="O158" s="11">
        <v>0</v>
      </c>
      <c r="P158" s="11">
        <v>0</v>
      </c>
      <c r="Q158" s="11">
        <v>0</v>
      </c>
      <c r="R158" s="11">
        <v>2</v>
      </c>
      <c r="S158" s="11">
        <v>100</v>
      </c>
      <c r="T158" s="10">
        <v>0.40000000596046398</v>
      </c>
      <c r="U158" s="10">
        <v>1.29999995231628</v>
      </c>
      <c r="V158" s="10">
        <v>0.89999997615814198</v>
      </c>
      <c r="W158" s="2">
        <v>2.4101127928588499E-4</v>
      </c>
      <c r="X158" s="2">
        <v>2.7433317154645898E-4</v>
      </c>
      <c r="Y158" s="2">
        <v>7.2657945565879304E-5</v>
      </c>
      <c r="Z158" s="2">
        <v>7.2811984864529195E-5</v>
      </c>
      <c r="AA158" s="3">
        <f t="shared" si="0"/>
        <v>0.12659679454102732</v>
      </c>
      <c r="AB158" s="3">
        <f t="shared" si="1"/>
        <v>0.29965607434928898</v>
      </c>
      <c r="AC158" s="3">
        <f t="shared" si="2"/>
        <v>2.8565084545342626E-2</v>
      </c>
      <c r="AD158" s="3">
        <f t="shared" si="3"/>
        <v>-0.23159679241500941</v>
      </c>
      <c r="AE158" s="3">
        <f t="shared" si="4"/>
        <v>0.95621277883650602</v>
      </c>
    </row>
    <row r="159" spans="1:31" x14ac:dyDescent="0.25">
      <c r="A159" s="9" t="s">
        <v>217</v>
      </c>
      <c r="B159" s="1">
        <v>120.22428894042901</v>
      </c>
      <c r="C159" s="1">
        <v>69.342674255371094</v>
      </c>
      <c r="D159" s="8">
        <v>151.56040954589801</v>
      </c>
      <c r="E159" s="1">
        <v>89.538002014160099</v>
      </c>
      <c r="F159" s="1">
        <v>0.63999998569488503</v>
      </c>
      <c r="G159" s="8">
        <v>127.31159210205</v>
      </c>
      <c r="H159" s="1">
        <v>74.5772705078125</v>
      </c>
      <c r="I159" s="1">
        <v>74.253997802734304</v>
      </c>
      <c r="J159" s="8">
        <v>125.17404937744099</v>
      </c>
      <c r="K159" s="1">
        <v>74.536003112792898</v>
      </c>
      <c r="L159" s="3">
        <v>0.69421851634979204</v>
      </c>
      <c r="M159" s="3">
        <v>0.75574189424514704</v>
      </c>
      <c r="N159" s="11">
        <v>13</v>
      </c>
      <c r="O159" s="11">
        <v>0</v>
      </c>
      <c r="P159" s="11">
        <v>0</v>
      </c>
      <c r="Q159" s="11">
        <v>0</v>
      </c>
      <c r="R159" s="11">
        <v>2</v>
      </c>
      <c r="S159" s="11">
        <v>100</v>
      </c>
      <c r="T159" s="10">
        <v>0.40000000596046398</v>
      </c>
      <c r="U159" s="10">
        <v>1.29999995231628</v>
      </c>
      <c r="V159" s="10">
        <v>0.89999997615814198</v>
      </c>
      <c r="W159" s="2">
        <v>2.4091094383038499E-4</v>
      </c>
      <c r="X159" s="2">
        <v>2.7576438151299899E-4</v>
      </c>
      <c r="Y159" s="2">
        <v>7.2687209467403496E-5</v>
      </c>
      <c r="Z159" s="2">
        <v>7.24823330529034E-5</v>
      </c>
      <c r="AA159" s="3">
        <f t="shared" si="0"/>
        <v>5.8950676473809256E-2</v>
      </c>
      <c r="AB159" s="3">
        <f t="shared" si="1"/>
        <v>0.80515174416921709</v>
      </c>
      <c r="AC159" s="3">
        <f t="shared" si="2"/>
        <v>-1.6789851492043248E-2</v>
      </c>
      <c r="AD159" s="3">
        <f t="shared" si="3"/>
        <v>-0.1740979735243211</v>
      </c>
      <c r="AE159" s="3">
        <f t="shared" si="4"/>
        <v>1.0286621206441857</v>
      </c>
    </row>
    <row r="160" spans="1:31" x14ac:dyDescent="0.25">
      <c r="A160" s="9" t="s">
        <v>218</v>
      </c>
      <c r="B160" s="1">
        <v>183.89305114746</v>
      </c>
      <c r="C160" s="1">
        <v>136.59010314941401</v>
      </c>
      <c r="D160" s="8">
        <v>203.61837768554599</v>
      </c>
      <c r="E160" s="1">
        <v>125.1070022583</v>
      </c>
      <c r="F160" s="1">
        <v>0.912999987602233</v>
      </c>
      <c r="G160" s="8">
        <v>201.22198486328099</v>
      </c>
      <c r="H160" s="1">
        <v>27.544824600219702</v>
      </c>
      <c r="I160" s="1">
        <v>123.88600158691401</v>
      </c>
      <c r="J160" s="8">
        <v>217.00686645507801</v>
      </c>
      <c r="K160" s="1">
        <v>126.6070022583</v>
      </c>
      <c r="L160" s="3">
        <v>0.43834528326988198</v>
      </c>
      <c r="M160" s="3">
        <v>0.76465517282485895</v>
      </c>
      <c r="N160" s="11">
        <v>28</v>
      </c>
      <c r="O160" s="11">
        <v>0</v>
      </c>
      <c r="P160" s="11">
        <v>0</v>
      </c>
      <c r="Q160" s="11">
        <v>0</v>
      </c>
      <c r="R160" s="11">
        <v>2</v>
      </c>
      <c r="S160" s="11">
        <v>100</v>
      </c>
      <c r="T160" s="10">
        <v>0.40000000596046398</v>
      </c>
      <c r="U160" s="10">
        <v>1.29999995231628</v>
      </c>
      <c r="V160" s="10">
        <v>0.89999997615814198</v>
      </c>
      <c r="W160" s="2">
        <v>2.43091897573322E-4</v>
      </c>
      <c r="X160" s="2">
        <v>2.6158036780543598E-4</v>
      </c>
      <c r="Y160" s="2">
        <v>7.2952214395627298E-5</v>
      </c>
      <c r="Z160" s="2">
        <v>7.3019902629312101E-5</v>
      </c>
      <c r="AA160" s="3">
        <f t="shared" si="0"/>
        <v>9.4233760371539452E-2</v>
      </c>
      <c r="AB160" s="3">
        <f t="shared" si="1"/>
        <v>0.58874516858441228</v>
      </c>
      <c r="AC160" s="3">
        <f t="shared" si="2"/>
        <v>7.8445114247938444E-2</v>
      </c>
      <c r="AD160" s="3">
        <f t="shared" si="3"/>
        <v>6.5752850610607774E-2</v>
      </c>
      <c r="AE160" s="3">
        <f t="shared" si="4"/>
        <v>0.42693838784977711</v>
      </c>
    </row>
    <row r="161" spans="1:31" x14ac:dyDescent="0.25">
      <c r="A161" s="9" t="s">
        <v>219</v>
      </c>
      <c r="B161" s="1">
        <v>164.60610961914</v>
      </c>
      <c r="C161" s="1">
        <v>136.59010314941401</v>
      </c>
      <c r="D161" s="8">
        <v>179.92762756347599</v>
      </c>
      <c r="E161" s="1">
        <v>107.39499664306599</v>
      </c>
      <c r="F161" s="1">
        <v>0.96799999475479104</v>
      </c>
      <c r="G161" s="8">
        <v>177.22245788574199</v>
      </c>
      <c r="H161" s="1">
        <v>84.537490844726506</v>
      </c>
      <c r="I161" s="1">
        <v>105.972999572753</v>
      </c>
      <c r="J161" s="8">
        <v>206.24140930175699</v>
      </c>
      <c r="K161" s="1">
        <v>120.37799835205</v>
      </c>
      <c r="L161" s="3">
        <v>0.28244471549987699</v>
      </c>
      <c r="M161" s="3">
        <v>0.56546533107757502</v>
      </c>
      <c r="N161" s="11">
        <v>29</v>
      </c>
      <c r="O161" s="11">
        <v>0</v>
      </c>
      <c r="P161" s="11">
        <v>0</v>
      </c>
      <c r="Q161" s="11">
        <v>0</v>
      </c>
      <c r="R161" s="11">
        <v>2</v>
      </c>
      <c r="S161" s="11">
        <v>100</v>
      </c>
      <c r="T161" s="10">
        <v>0.40000000596046398</v>
      </c>
      <c r="U161" s="10">
        <v>1.29999995231628</v>
      </c>
      <c r="V161" s="10">
        <v>0.89999997615814198</v>
      </c>
      <c r="W161" s="2">
        <v>2.4605006910860501E-4</v>
      </c>
      <c r="X161" s="2">
        <v>2.65108945313841E-4</v>
      </c>
      <c r="Y161" s="2">
        <v>7.2848575655370896E-5</v>
      </c>
      <c r="Z161" s="2">
        <v>7.3587958468124203E-5</v>
      </c>
      <c r="AA161" s="3">
        <f t="shared" si="0"/>
        <v>7.6645686455947867E-2</v>
      </c>
      <c r="AB161" s="3">
        <f t="shared" si="1"/>
        <v>0.50992937662659488</v>
      </c>
      <c r="AC161" s="3">
        <f t="shared" si="2"/>
        <v>0.16374308178664332</v>
      </c>
      <c r="AD161" s="3">
        <f t="shared" si="3"/>
        <v>0.14624647751217557</v>
      </c>
      <c r="AE161" s="3">
        <f t="shared" si="4"/>
        <v>0.65673275695732114</v>
      </c>
    </row>
  </sheetData>
  <autoFilter ref="A1:AE97" xr:uid="{00000000-0009-0000-0000-000000000000}">
    <sortState xmlns:xlrd2="http://schemas.microsoft.com/office/spreadsheetml/2017/richdata2" ref="A2:AE129">
      <sortCondition sortBy="fontColor" ref="A1:A97" dxfId="46"/>
    </sortState>
  </autoFilter>
  <conditionalFormatting sqref="A1:A1048576">
    <cfRule type="containsText" dxfId="25" priority="4" operator="containsText" text="Point">
      <formula>NOT(ISERROR(SEARCH("Point",A1)))</formula>
    </cfRule>
    <cfRule type="containsText" dxfId="24" priority="5" operator="containsText" text="Longest">
      <formula>NOT(ISERROR(SEARCH("Longest",A1)))</formula>
    </cfRule>
    <cfRule type="containsText" dxfId="22" priority="2" operator="containsText" text="PointFullSah">
      <formula>NOT(ISERROR(SEARCH("PointFullSah",A1)))</formula>
    </cfRule>
    <cfRule type="containsText" dxfId="21" priority="1" operator="containsText" text="PlaneFullSah">
      <formula>NOT(ISERROR(SEARCH("PlaneFullSah",A1)))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162:AC1048576 AB2:AB161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D1:AD1048576 AC2:AC161">
    <cfRule type="iconSet" priority="7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23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9"/>
  <sheetViews>
    <sheetView tabSelected="1" workbookViewId="0">
      <selection activeCell="U16" sqref="U16"/>
    </sheetView>
  </sheetViews>
  <sheetFormatPr defaultRowHeight="15" x14ac:dyDescent="0.25"/>
  <cols>
    <col min="1" max="1" width="35.42578125" bestFit="1" customWidth="1"/>
    <col min="2" max="3" width="9.140625" style="1"/>
    <col min="4" max="4" width="9.140625" style="8"/>
    <col min="5" max="5" width="9.140625" style="1"/>
    <col min="6" max="6" width="5.85546875" style="3" customWidth="1"/>
    <col min="7" max="7" width="9.140625" style="8"/>
    <col min="8" max="9" width="9.140625" style="1"/>
    <col min="10" max="10" width="9.140625" style="8"/>
    <col min="11" max="11" width="9.140625" style="1"/>
    <col min="12" max="13" width="9.140625" style="3"/>
    <col min="14" max="18" width="4.7109375" customWidth="1"/>
    <col min="19" max="19" width="5.140625" customWidth="1"/>
    <col min="20" max="22" width="4.85546875" customWidth="1"/>
    <col min="23" max="26" width="9.140625" style="2"/>
    <col min="27" max="30" width="9.140625" style="3"/>
    <col min="31" max="31" width="5.85546875" style="3" customWidth="1"/>
  </cols>
  <sheetData>
    <row r="1" spans="1:31" s="4" customFormat="1" ht="48" customHeight="1" x14ac:dyDescent="0.25">
      <c r="A1" s="4" t="s">
        <v>143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6" t="s">
        <v>86</v>
      </c>
      <c r="AB1" s="6" t="s">
        <v>87</v>
      </c>
      <c r="AC1" s="6" t="s">
        <v>89</v>
      </c>
      <c r="AD1" s="6" t="s">
        <v>88</v>
      </c>
      <c r="AE1" s="6" t="s">
        <v>90</v>
      </c>
    </row>
    <row r="2" spans="1:31" x14ac:dyDescent="0.25">
      <c r="A2" t="s">
        <v>130</v>
      </c>
      <c r="B2" s="1">
        <f>AVERAGEIFS(Data!B:B,Data!$A:$A,"*PlaneFullParallel")</f>
        <v>60.835803031921351</v>
      </c>
      <c r="C2" s="1">
        <f>AVERAGEIFS(Data!C:C,Data!$A:$A,"*PlaneFullParallel")</f>
        <v>66.20818638801569</v>
      </c>
      <c r="D2" s="8">
        <f>AVERAGEIFS(Data!D:D,Data!$A:$A,"*PlaneFullParallel")</f>
        <v>70.897330284118596</v>
      </c>
      <c r="E2" s="1">
        <f>AVERAGEIFS(Data!E:E,Data!$A:$A,"*PlaneFullParallel")</f>
        <v>47.12962460517879</v>
      </c>
      <c r="F2" s="3">
        <f>AVERAGEIFS(Data!F:F,Data!$A:$A,"*PlaneFullParallel")</f>
        <v>0.7683750037103888</v>
      </c>
      <c r="G2" s="8">
        <f>AVERAGEIFS(Data!G:G,Data!$A:$A,"*PlaneFullParallel")</f>
        <v>60.301064848899784</v>
      </c>
      <c r="H2" s="1">
        <f>AVERAGEIFS(Data!H:H,Data!$A:$A,"*PlaneFullParallel")</f>
        <v>78.861856818199044</v>
      </c>
      <c r="I2" s="1">
        <f>AVERAGEIFS(Data!I:I,Data!$A:$A,"*PlaneFullParallel")</f>
        <v>40.836500227451289</v>
      </c>
      <c r="J2" s="8">
        <f>AVERAGEIFS(Data!J:J,Data!$A:$A,"*PlaneFullParallel")</f>
        <v>100.73212933540319</v>
      </c>
      <c r="K2" s="1">
        <f>AVERAGEIFS(Data!K:K,Data!$A:$A,"*PlaneFullParallel")</f>
        <v>61.781501173973034</v>
      </c>
      <c r="L2" s="3">
        <f>AVERAGEIFS(Data!L:L,Data!$A:$A,"*PlaneFullParallel")</f>
        <v>0.34973195940256074</v>
      </c>
      <c r="M2" s="3">
        <f>AVERAGEIFS(Data!M:M,Data!$A:$A,"*PlaneFullParallel")</f>
        <v>0.38881521578878131</v>
      </c>
      <c r="N2">
        <f>AVERAGEIFS(Data!N:N,Data!$A:$A,"*PlaneFullParallel")</f>
        <v>20.75</v>
      </c>
      <c r="O2">
        <f>AVERAGEIFS(Data!O:O,Data!$A:$A,"*PlaneFullParallel")</f>
        <v>0</v>
      </c>
      <c r="P2">
        <f>AVERAGEIFS(Data!P:P,Data!$A:$A,"*PlaneFullParallel")</f>
        <v>0</v>
      </c>
      <c r="Q2">
        <f>AVERAGEIFS(Data!Q:Q,Data!$A:$A,"*PlaneFullParallel")</f>
        <v>0</v>
      </c>
      <c r="R2">
        <f>AVERAGEIFS(Data!R:R,Data!$A:$A,"*PlaneFullParallel")</f>
        <v>2</v>
      </c>
      <c r="S2">
        <f>AVERAGEIFS(Data!S:S,Data!$A:$A,"*PlaneFullParallel")</f>
        <v>100</v>
      </c>
      <c r="T2">
        <f>AVERAGEIFS(Data!T:T,Data!$A:$A,"*PlaneFullParallel")</f>
        <v>0.40000000596046398</v>
      </c>
      <c r="U2">
        <f>AVERAGEIFS(Data!U:U,Data!$A:$A,"*PlaneFullParallel")</f>
        <v>1.29999995231628</v>
      </c>
      <c r="V2">
        <f>AVERAGEIFS(Data!V:V,Data!$A:$A,"*PlaneFullParallel")</f>
        <v>0.89999997615814198</v>
      </c>
      <c r="W2" s="2">
        <f>AVERAGEIFS(Data!W:W,Data!$A:$A,"*PlaneFullParallel")</f>
        <v>1.8872532382374586E-4</v>
      </c>
      <c r="X2" s="2">
        <f>AVERAGEIFS(Data!X:X,Data!$A:$A,"*PlaneFullParallel")</f>
        <v>2.6898105352302049E-4</v>
      </c>
      <c r="Y2" s="2">
        <f>AVERAGEIFS(Data!Y:Y,Data!$A:$A,"*PlaneFullParallel")</f>
        <v>1.2304686097195313E-3</v>
      </c>
      <c r="Z2" s="2">
        <f>AVERAGEIFS(Data!Z:Z,Data!$A:$A,"*PlaneFullParallel")</f>
        <v>7.6441986493591631E-5</v>
      </c>
      <c r="AA2" s="3">
        <f>AVERAGEIFS(Data!AA:AA,Data!$A:$A,"*PlaneFullParallel")</f>
        <v>1.7550464654381391E-2</v>
      </c>
      <c r="AB2" s="3">
        <f>AVERAGEIFS(Data!AB:AB,Data!$A:$A,"*PlaneFullParallel")</f>
        <v>0.55150827315210205</v>
      </c>
      <c r="AC2" s="3">
        <f>AVERAGEIFS(Data!AC:AC,Data!$A:$A,"*PlaneFullParallel")</f>
        <v>0.64312901323362193</v>
      </c>
      <c r="AD2" s="3">
        <f>AVERAGEIFS(Data!AD:AD,Data!$A:$A,"*PlaneFullParallel")</f>
        <v>0.38149882034409666</v>
      </c>
      <c r="AE2" s="3">
        <f>AVERAGEIFS(Data!AE:AE,Data!$A:$A,"*PlaneFullParallel")</f>
        <v>0.44649574789181912</v>
      </c>
    </row>
    <row r="3" spans="1:31" x14ac:dyDescent="0.25">
      <c r="A3" s="9" t="s">
        <v>176</v>
      </c>
      <c r="B3" s="1">
        <f>AVERAGEIFS(Data!B:B,Data!$A:$A,"*PlaneFullSahParallel")</f>
        <v>74.04700875282272</v>
      </c>
      <c r="C3" s="1">
        <f>AVERAGEIFS(Data!C:C,Data!$A:$A,"*PlaneFullSahParallel")</f>
        <v>66.208186388015704</v>
      </c>
      <c r="D3" s="8">
        <f>AVERAGEIFS(Data!D:D,Data!$A:$A,"*PlaneFullSahParallel")</f>
        <v>84.917047023773094</v>
      </c>
      <c r="E3" s="1">
        <f>AVERAGEIFS(Data!E:E,Data!$A:$A,"*PlaneFullSahParallel")</f>
        <v>54.449249982833834</v>
      </c>
      <c r="F3" s="3">
        <f>AVERAGEIFS(Data!F:F,Data!$A:$A,"*PlaneFullSahParallel")</f>
        <v>0.76649999991059259</v>
      </c>
      <c r="G3" s="8">
        <f>AVERAGEIFS(Data!G:G,Data!$A:$A,"*PlaneFullSahParallel")</f>
        <v>74.050285220146151</v>
      </c>
      <c r="H3" s="1">
        <f>AVERAGEIFS(Data!H:H,Data!$A:$A,"*PlaneFullSahParallel")</f>
        <v>76.566570162773047</v>
      </c>
      <c r="I3" s="1">
        <f>AVERAGEIFS(Data!I:I,Data!$A:$A,"*PlaneFullSahParallel")</f>
        <v>47.953624784946392</v>
      </c>
      <c r="J3" s="8">
        <f>AVERAGEIFS(Data!J:J,Data!$A:$A,"*PlaneFullSahParallel")</f>
        <v>102.17178583145103</v>
      </c>
      <c r="K3" s="1">
        <f>AVERAGEIFS(Data!K:K,Data!$A:$A,"*PlaneFullSahParallel")</f>
        <v>62.602251172065692</v>
      </c>
      <c r="L3" s="3">
        <f>AVERAGEIFS(Data!L:L,Data!$A:$A,"*PlaneFullSahParallel")</f>
        <v>0.52226236648857549</v>
      </c>
      <c r="M3" s="3">
        <f>AVERAGEIFS(Data!M:M,Data!$A:$A,"*PlaneFullSahParallel")</f>
        <v>0.5618935097008938</v>
      </c>
      <c r="N3">
        <f>AVERAGEIFS(Data!N:N,Data!$A:$A,"*PlaneFullSahParallel")</f>
        <v>19.375</v>
      </c>
      <c r="O3">
        <f>AVERAGEIFS(Data!O:O,Data!$A:$A,"*PlaneFullSahParallel")</f>
        <v>0</v>
      </c>
      <c r="P3">
        <f>AVERAGEIFS(Data!P:P,Data!$A:$A,"*PlaneFullSahParallel")</f>
        <v>0</v>
      </c>
      <c r="Q3">
        <f>AVERAGEIFS(Data!Q:Q,Data!$A:$A,"*PlaneFullSahParallel")</f>
        <v>0</v>
      </c>
      <c r="R3">
        <f>AVERAGEIFS(Data!R:R,Data!$A:$A,"*PlaneFullSahParallel")</f>
        <v>2</v>
      </c>
      <c r="S3">
        <f>AVERAGEIFS(Data!S:S,Data!$A:$A,"*PlaneFullSahParallel")</f>
        <v>100</v>
      </c>
      <c r="T3">
        <f>AVERAGEIFS(Data!T:T,Data!$A:$A,"*PlaneFullSahParallel")</f>
        <v>0.40000000596046398</v>
      </c>
      <c r="U3">
        <f>AVERAGEIFS(Data!U:U,Data!$A:$A,"*PlaneFullSahParallel")</f>
        <v>1.29999995231628</v>
      </c>
      <c r="V3">
        <f>AVERAGEIFS(Data!V:V,Data!$A:$A,"*PlaneFullSahParallel")</f>
        <v>0.89999997615814198</v>
      </c>
      <c r="W3" s="2">
        <f>AVERAGEIFS(Data!W:W,Data!$A:$A,"*PlaneFullSahParallel")</f>
        <v>1.8278233983437498E-4</v>
      </c>
      <c r="X3" s="2">
        <f>AVERAGEIFS(Data!X:X,Data!$A:$A,"*PlaneFullSahParallel")</f>
        <v>2.7065319227403907E-4</v>
      </c>
      <c r="Y3" s="2">
        <f>AVERAGEIFS(Data!Y:Y,Data!$A:$A,"*PlaneFullSahParallel")</f>
        <v>7.410380931105462E-5</v>
      </c>
      <c r="Z3" s="2">
        <f>AVERAGEIFS(Data!Z:Z,Data!$A:$A,"*PlaneFullSahParallel")</f>
        <v>7.3926053119066596E-5</v>
      </c>
      <c r="AA3" s="3">
        <f>AVERAGEIFS(Data!AA:AA,Data!$A:$A,"*PlaneFullSahParallel")</f>
        <v>1.6278040049296394E-2</v>
      </c>
      <c r="AB3" s="3">
        <f>AVERAGEIFS(Data!AB:AB,Data!$A:$A,"*PlaneFullSahParallel")</f>
        <v>0.56133838749894927</v>
      </c>
      <c r="AC3" s="3">
        <f>AVERAGEIFS(Data!AC:AC,Data!$A:$A,"*PlaneFullSahParallel")</f>
        <v>0.37098981639335643</v>
      </c>
      <c r="AD3" s="3">
        <f>AVERAGEIFS(Data!AD:AD,Data!$A:$A,"*PlaneFullSahParallel")</f>
        <v>0.15939739912105472</v>
      </c>
      <c r="AE3" s="3">
        <f>AVERAGEIFS(Data!AE:AE,Data!$A:$A,"*PlaneFullSahParallel")</f>
        <v>0.60954174877683309</v>
      </c>
    </row>
    <row r="4" spans="1:31" x14ac:dyDescent="0.25">
      <c r="A4" s="9" t="s">
        <v>178</v>
      </c>
      <c r="B4" s="1">
        <f>AVERAGEIFS(Data!B:B,Data!$A:$A,"*PlaneFullSah15")</f>
        <v>91.728901863097889</v>
      </c>
      <c r="C4" s="1">
        <f>AVERAGEIFS(Data!C:C,Data!$A:$A,"*PlaneFullSah15")</f>
        <v>66.208186388015704</v>
      </c>
      <c r="D4" s="8">
        <f>AVERAGEIFS(Data!D:D,Data!$A:$A,"*PlaneFullSah15")</f>
        <v>102.37732028961132</v>
      </c>
      <c r="E4" s="1">
        <f>AVERAGEIFS(Data!E:E,Data!$A:$A,"*PlaneFullSah15")</f>
        <v>64.229249477386432</v>
      </c>
      <c r="F4" s="3">
        <f>AVERAGEIFS(Data!F:F,Data!$A:$A,"*PlaneFullSah15")</f>
        <v>0.74437500163912729</v>
      </c>
      <c r="G4" s="8">
        <f>AVERAGEIFS(Data!G:G,Data!$A:$A,"*PlaneFullSah15")</f>
        <v>93.064581155776608</v>
      </c>
      <c r="H4" s="1">
        <f>AVERAGEIFS(Data!H:H,Data!$A:$A,"*PlaneFullSah15")</f>
        <v>81.399901390075442</v>
      </c>
      <c r="I4" s="1">
        <f>AVERAGEIFS(Data!I:I,Data!$A:$A,"*PlaneFullSah15")</f>
        <v>58.879875659942577</v>
      </c>
      <c r="J4" s="8">
        <f>AVERAGEIFS(Data!J:J,Data!$A:$A,"*PlaneFullSah15")</f>
        <v>113.22485899925184</v>
      </c>
      <c r="K4" s="1">
        <f>AVERAGEIFS(Data!K:K,Data!$A:$A,"*PlaneFullSah15")</f>
        <v>69.230499505996633</v>
      </c>
      <c r="L4" s="3">
        <f>AVERAGEIFS(Data!L:L,Data!$A:$A,"*PlaneFullSah15")</f>
        <v>0.56655883789062478</v>
      </c>
      <c r="M4" s="3">
        <f>AVERAGEIFS(Data!M:M,Data!$A:$A,"*PlaneFullSah15")</f>
        <v>0.64759373292326883</v>
      </c>
      <c r="N4">
        <f>AVERAGEIFS(Data!N:N,Data!$A:$A,"*PlaneFullSah15")</f>
        <v>19.75</v>
      </c>
      <c r="O4">
        <f>AVERAGEIFS(Data!O:O,Data!$A:$A,"*PlaneFullSah15")</f>
        <v>0</v>
      </c>
      <c r="P4">
        <f>AVERAGEIFS(Data!P:P,Data!$A:$A,"*PlaneFullSah15")</f>
        <v>0</v>
      </c>
      <c r="Q4">
        <f>AVERAGEIFS(Data!Q:Q,Data!$A:$A,"*PlaneFullSah15")</f>
        <v>0</v>
      </c>
      <c r="R4">
        <f>AVERAGEIFS(Data!R:R,Data!$A:$A,"*PlaneFullSah15")</f>
        <v>2</v>
      </c>
      <c r="S4">
        <f>AVERAGEIFS(Data!S:S,Data!$A:$A,"*PlaneFullSah15")</f>
        <v>100</v>
      </c>
      <c r="T4">
        <f>AVERAGEIFS(Data!T:T,Data!$A:$A,"*PlaneFullSah15")</f>
        <v>0.40000000596046398</v>
      </c>
      <c r="U4">
        <f>AVERAGEIFS(Data!U:U,Data!$A:$A,"*PlaneFullSah15")</f>
        <v>1.29999995231628</v>
      </c>
      <c r="V4">
        <f>AVERAGEIFS(Data!V:V,Data!$A:$A,"*PlaneFullSah15")</f>
        <v>0.89999997615814198</v>
      </c>
      <c r="W4" s="2">
        <f>AVERAGEIFS(Data!W:W,Data!$A:$A,"*PlaneFullSah15")</f>
        <v>2.2043006720195925E-4</v>
      </c>
      <c r="X4" s="2">
        <f>AVERAGEIFS(Data!X:X,Data!$A:$A,"*PlaneFullSah15")</f>
        <v>2.64404909103177E-4</v>
      </c>
      <c r="Y4" s="2">
        <f>AVERAGEIFS(Data!Y:Y,Data!$A:$A,"*PlaneFullSah15")</f>
        <v>7.2189871389127761E-5</v>
      </c>
      <c r="Z4" s="2">
        <f>AVERAGEIFS(Data!Z:Z,Data!$A:$A,"*PlaneFullSah15")</f>
        <v>7.2636851655261071E-5</v>
      </c>
      <c r="AA4" s="3">
        <f>AVERAGEIFS(Data!AA:AA,Data!$A:$A,"*PlaneFullSah15")</f>
        <v>1.5516051073094913E-2</v>
      </c>
      <c r="AB4" s="3">
        <f>AVERAGEIFS(Data!AB:AB,Data!$A:$A,"*PlaneFullSah15")</f>
        <v>0.73339622089463019</v>
      </c>
      <c r="AC4" s="3">
        <f>AVERAGEIFS(Data!AC:AC,Data!$A:$A,"*PlaneFullSah15")</f>
        <v>0.20419401146049573</v>
      </c>
      <c r="AD4" s="3">
        <f>AVERAGEIFS(Data!AD:AD,Data!$A:$A,"*PlaneFullSah15")</f>
        <v>4.8878133399854057E-2</v>
      </c>
      <c r="AE4" s="3">
        <f>AVERAGEIFS(Data!AE:AE,Data!$A:$A,"*PlaneFullSah15")</f>
        <v>0.75593601343328887</v>
      </c>
    </row>
    <row r="5" spans="1:31" x14ac:dyDescent="0.25">
      <c r="A5" s="9" t="s">
        <v>184</v>
      </c>
      <c r="B5" s="1">
        <f>AVERAGEIFS(Data!B:B,Data!$A:$A,"*SahParallel")</f>
        <v>74.095576047897225</v>
      </c>
      <c r="C5" s="1">
        <f>AVERAGEIFS(Data!C:C,Data!$A:$A,"*SahParallel")</f>
        <v>66.20818638801569</v>
      </c>
      <c r="D5" s="8">
        <f>AVERAGEIFS(Data!D:D,Data!$A:$A,"*SahParallel")</f>
        <v>86.462933301925545</v>
      </c>
      <c r="E5" s="1">
        <f>AVERAGEIFS(Data!E:E,Data!$A:$A,"*SahParallel")</f>
        <v>54.156437158584545</v>
      </c>
      <c r="F5" s="3">
        <f>AVERAGEIFS(Data!F:F,Data!$A:$A,"*SahParallel")</f>
        <v>0.69024999719113067</v>
      </c>
      <c r="G5" s="8">
        <f>AVERAGEIFS(Data!G:G,Data!$A:$A,"*SahParallel")</f>
        <v>75.099416553974123</v>
      </c>
      <c r="H5" s="1">
        <f>AVERAGEIFS(Data!H:H,Data!$A:$A,"*SahParallel")</f>
        <v>64.832830786704946</v>
      </c>
      <c r="I5" s="1">
        <f>AVERAGEIFS(Data!I:I,Data!$A:$A,"*SahParallel")</f>
        <v>47.506749719381276</v>
      </c>
      <c r="J5" s="8">
        <f>AVERAGEIFS(Data!J:J,Data!$A:$A,"*SahParallel")</f>
        <v>93.26760005950905</v>
      </c>
      <c r="K5" s="1">
        <f>AVERAGEIFS(Data!K:K,Data!$A:$A,"*SahParallel")</f>
        <v>57.02693819999687</v>
      </c>
      <c r="L5" s="3">
        <f>AVERAGEIFS(Data!L:L,Data!$A:$A,"*SahParallel")</f>
        <v>0.4811617592349644</v>
      </c>
      <c r="M5" s="3">
        <f>AVERAGEIFS(Data!M:M,Data!$A:$A,"*SahParallel")</f>
        <v>0.59260994475334838</v>
      </c>
      <c r="N5">
        <f>AVERAGEIFS(Data!N:N,Data!$A:$A,"*SahParallel")</f>
        <v>19.625</v>
      </c>
      <c r="O5">
        <f>AVERAGEIFS(Data!O:O,Data!$A:$A,"*SahParallel")</f>
        <v>0</v>
      </c>
      <c r="P5">
        <f>AVERAGEIFS(Data!P:P,Data!$A:$A,"*SahParallel")</f>
        <v>0</v>
      </c>
      <c r="Q5">
        <f>AVERAGEIFS(Data!Q:Q,Data!$A:$A,"*SahParallel")</f>
        <v>0</v>
      </c>
      <c r="R5">
        <f>AVERAGEIFS(Data!R:R,Data!$A:$A,"*SahParallel")</f>
        <v>2</v>
      </c>
      <c r="S5">
        <f>AVERAGEIFS(Data!S:S,Data!$A:$A,"*SahParallel")</f>
        <v>100</v>
      </c>
      <c r="T5">
        <f>AVERAGEIFS(Data!T:T,Data!$A:$A,"*SahParallel")</f>
        <v>0.40000000596046381</v>
      </c>
      <c r="U5">
        <f>AVERAGEIFS(Data!U:U,Data!$A:$A,"*SahParallel")</f>
        <v>1.2999999523162802</v>
      </c>
      <c r="V5">
        <f>AVERAGEIFS(Data!V:V,Data!$A:$A,"*SahParallel")</f>
        <v>0.89999997615814198</v>
      </c>
      <c r="W5" s="2">
        <f>AVERAGEIFS(Data!W:W,Data!$A:$A,"*SahParallel")</f>
        <v>2.1444465801323491E-4</v>
      </c>
      <c r="X5" s="2">
        <f>AVERAGEIFS(Data!X:X,Data!$A:$A,"*SahParallel")</f>
        <v>2.7329642034601371E-4</v>
      </c>
      <c r="Y5" s="2">
        <f>AVERAGEIFS(Data!Y:Y,Data!$A:$A,"*SahParallel")</f>
        <v>7.4171799951727708E-5</v>
      </c>
      <c r="Z5" s="2">
        <f>AVERAGEIFS(Data!Z:Z,Data!$A:$A,"*SahParallel")</f>
        <v>7.4572846187947976E-5</v>
      </c>
      <c r="AA5" s="3">
        <f>AVERAGEIFS(Data!AA:AA,Data!$A:$A,"*SahParallel")</f>
        <v>4.2904124527412282E-2</v>
      </c>
      <c r="AB5" s="3">
        <f>AVERAGEIFS(Data!AB:AB,Data!$A:$A,"*SahParallel")</f>
        <v>0.41297873971276333</v>
      </c>
      <c r="AC5" s="3">
        <f>AVERAGEIFS(Data!AC:AC,Data!$A:$A,"*SahParallel")</f>
        <v>0.23888320624436107</v>
      </c>
      <c r="AD5" s="3">
        <f>AVERAGEIFS(Data!AD:AD,Data!$A:$A,"*SahParallel")</f>
        <v>3.6030124532825558E-2</v>
      </c>
      <c r="AE5" s="3">
        <f>AVERAGEIFS(Data!AE:AE,Data!$A:$A,"*SahParallel")</f>
        <v>0.70377589835208498</v>
      </c>
    </row>
    <row r="6" spans="1:31" x14ac:dyDescent="0.25">
      <c r="A6" t="s">
        <v>132</v>
      </c>
      <c r="B6" s="1">
        <f>AVERAGEIFS(Data!B:B,Data!$A:$A,"*PlaneFull15")</f>
        <v>93.656640529632213</v>
      </c>
      <c r="C6" s="1">
        <f>AVERAGEIFS(Data!C:C,Data!$A:$A,"*PlaneFull15")</f>
        <v>66.20818638801569</v>
      </c>
      <c r="D6" s="8">
        <f>AVERAGEIFS(Data!D:D,Data!$A:$A,"*PlaneFull15")</f>
        <v>104.55639648437452</v>
      </c>
      <c r="E6" s="1">
        <f>AVERAGEIFS(Data!E:E,Data!$A:$A,"*PlaneFull15")</f>
        <v>65.368749856948824</v>
      </c>
      <c r="F6" s="3">
        <f>AVERAGEIFS(Data!F:F,Data!$A:$A,"*PlaneFull15")</f>
        <v>0.74850000441074327</v>
      </c>
      <c r="G6" s="8">
        <f>AVERAGEIFS(Data!G:G,Data!$A:$A,"*PlaneFull15")</f>
        <v>95.037018775939558</v>
      </c>
      <c r="H6" s="1">
        <f>AVERAGEIFS(Data!H:H,Data!$A:$A,"*PlaneFull15")</f>
        <v>91.424844026565339</v>
      </c>
      <c r="I6" s="1">
        <f>AVERAGEIFS(Data!I:I,Data!$A:$A,"*PlaneFull15")</f>
        <v>59.866500139236408</v>
      </c>
      <c r="J6" s="8">
        <f>AVERAGEIFS(Data!J:J,Data!$A:$A,"*PlaneFull15")</f>
        <v>113.53108286857578</v>
      </c>
      <c r="K6" s="1">
        <f>AVERAGEIFS(Data!K:K,Data!$A:$A,"*PlaneFull15")</f>
        <v>69.360624790191579</v>
      </c>
      <c r="L6" s="3">
        <f>AVERAGEIFS(Data!L:L,Data!$A:$A,"*PlaneFull15")</f>
        <v>0.52667963691055697</v>
      </c>
      <c r="M6" s="3">
        <f>AVERAGEIFS(Data!M:M,Data!$A:$A,"*PlaneFull15")</f>
        <v>0.58737602457404081</v>
      </c>
      <c r="N6">
        <f>AVERAGEIFS(Data!N:N,Data!$A:$A,"*PlaneFull15")</f>
        <v>20.875</v>
      </c>
      <c r="O6">
        <f>AVERAGEIFS(Data!O:O,Data!$A:$A,"*PlaneFull15")</f>
        <v>0</v>
      </c>
      <c r="P6">
        <f>AVERAGEIFS(Data!P:P,Data!$A:$A,"*PlaneFull15")</f>
        <v>0</v>
      </c>
      <c r="Q6">
        <f>AVERAGEIFS(Data!Q:Q,Data!$A:$A,"*PlaneFull15")</f>
        <v>0</v>
      </c>
      <c r="R6">
        <f>AVERAGEIFS(Data!R:R,Data!$A:$A,"*PlaneFull15")</f>
        <v>2</v>
      </c>
      <c r="S6">
        <f>AVERAGEIFS(Data!S:S,Data!$A:$A,"*PlaneFull15")</f>
        <v>100</v>
      </c>
      <c r="T6">
        <f>AVERAGEIFS(Data!T:T,Data!$A:$A,"*PlaneFull15")</f>
        <v>0.40000000596046398</v>
      </c>
      <c r="U6">
        <f>AVERAGEIFS(Data!U:U,Data!$A:$A,"*PlaneFull15")</f>
        <v>1.29999995231628</v>
      </c>
      <c r="V6">
        <f>AVERAGEIFS(Data!V:V,Data!$A:$A,"*PlaneFull15")</f>
        <v>0.89999997615814198</v>
      </c>
      <c r="W6" s="2">
        <f>AVERAGEIFS(Data!W:W,Data!$A:$A,"*PlaneFull15")</f>
        <v>2.2474961224361279E-4</v>
      </c>
      <c r="X6" s="2">
        <f>AVERAGEIFS(Data!X:X,Data!$A:$A,"*PlaneFull15")</f>
        <v>2.6804894514498252E-4</v>
      </c>
      <c r="Y6" s="2">
        <f>AVERAGEIFS(Data!Y:Y,Data!$A:$A,"*PlaneFull15")</f>
        <v>1.7234116821782611E-3</v>
      </c>
      <c r="Z6" s="2">
        <f>AVERAGEIFS(Data!Z:Z,Data!$A:$A,"*PlaneFull15")</f>
        <v>7.2459474722563714E-5</v>
      </c>
      <c r="AA6" s="3">
        <f>AVERAGEIFS(Data!AA:AA,Data!$A:$A,"*PlaneFull15")</f>
        <v>1.5496520135811502E-2</v>
      </c>
      <c r="AB6" s="3">
        <f>AVERAGEIFS(Data!AB:AB,Data!$A:$A,"*PlaneFull15")</f>
        <v>0.73671323151864365</v>
      </c>
      <c r="AC6" s="3">
        <f>AVERAGEIFS(Data!AC:AC,Data!$A:$A,"*PlaneFull15")</f>
        <v>0.19601680180207912</v>
      </c>
      <c r="AD6" s="3">
        <f>AVERAGEIFS(Data!AD:AD,Data!$A:$A,"*PlaneFull15")</f>
        <v>2.7909866885723618E-2</v>
      </c>
      <c r="AE6" s="3">
        <f>AVERAGEIFS(Data!AE:AE,Data!$A:$A,"*PlaneFull15")</f>
        <v>0.77710365040438689</v>
      </c>
    </row>
    <row r="7" spans="1:31" x14ac:dyDescent="0.25">
      <c r="A7" t="s">
        <v>131</v>
      </c>
      <c r="B7" s="1">
        <f>AVERAGEIFS(Data!B:B,Data!$A:$A,"*Parallel*")</f>
        <v>83.957061862945466</v>
      </c>
      <c r="C7" s="1">
        <f>AVERAGEIFS(Data!C:C,Data!$A:$A,"*Parallel*")</f>
        <v>66.208186388015719</v>
      </c>
      <c r="D7" s="8">
        <f>AVERAGEIFS(Data!D:D,Data!$A:$A,"*Parallel*")</f>
        <v>96.204896926879712</v>
      </c>
      <c r="E7" s="1">
        <f>AVERAGEIFS(Data!E:E,Data!$A:$A,"*Parallel*")</f>
        <v>62.606949567794729</v>
      </c>
      <c r="F7" s="3">
        <f>AVERAGEIFS(Data!F:F,Data!$A:$A,"*Parallel*")</f>
        <v>0.70352499969303595</v>
      </c>
      <c r="G7" s="8">
        <f>AVERAGEIFS(Data!G:G,Data!$A:$A,"*Parallel*")</f>
        <v>84.920093107223423</v>
      </c>
      <c r="H7" s="1">
        <f>AVERAGEIFS(Data!H:H,Data!$A:$A,"*Parallel*")</f>
        <v>74.066397690772931</v>
      </c>
      <c r="I7" s="1">
        <f>AVERAGEIFS(Data!I:I,Data!$A:$A,"*Parallel*")</f>
        <v>55.99032483100882</v>
      </c>
      <c r="J7" s="8">
        <f>AVERAGEIFS(Data!J:J,Data!$A:$A,"*Parallel*")</f>
        <v>94.729824399947901</v>
      </c>
      <c r="K7" s="1">
        <f>AVERAGEIFS(Data!K:K,Data!$A:$A,"*Parallel*")</f>
        <v>57.945050859451229</v>
      </c>
      <c r="L7" s="3">
        <f>AVERAGEIFS(Data!L:L,Data!$A:$A,"*Parallel*")</f>
        <v>0.47771996222436403</v>
      </c>
      <c r="M7" s="3">
        <f>AVERAGEIFS(Data!M:M,Data!$A:$A,"*Parallel*")</f>
        <v>0.55024151299148782</v>
      </c>
      <c r="N7">
        <f>AVERAGEIFS(Data!N:N,Data!$A:$A,"*Parallel*")</f>
        <v>21.475000000000001</v>
      </c>
      <c r="O7">
        <f>AVERAGEIFS(Data!O:O,Data!$A:$A,"*Parallel*")</f>
        <v>0</v>
      </c>
      <c r="P7">
        <f>AVERAGEIFS(Data!P:P,Data!$A:$A,"*Parallel*")</f>
        <v>0</v>
      </c>
      <c r="Q7">
        <f>AVERAGEIFS(Data!Q:Q,Data!$A:$A,"*Parallel*")</f>
        <v>0</v>
      </c>
      <c r="R7">
        <f>AVERAGEIFS(Data!R:R,Data!$A:$A,"*Parallel*")</f>
        <v>2</v>
      </c>
      <c r="S7">
        <f>AVERAGEIFS(Data!S:S,Data!$A:$A,"*Parallel*")</f>
        <v>100</v>
      </c>
      <c r="T7">
        <f>AVERAGEIFS(Data!T:T,Data!$A:$A,"*Parallel*")</f>
        <v>0.49999999999999983</v>
      </c>
      <c r="U7">
        <f>AVERAGEIFS(Data!U:U,Data!$A:$A,"*Parallel*")</f>
        <v>1.2999999523162791</v>
      </c>
      <c r="V7">
        <f>AVERAGEIFS(Data!V:V,Data!$A:$A,"*Parallel*")</f>
        <v>0.89999997615814187</v>
      </c>
      <c r="W7" s="2">
        <f>AVERAGEIFS(Data!W:W,Data!$A:$A,"*Parallel*")</f>
        <v>2.2718009531672544E-4</v>
      </c>
      <c r="X7" s="2">
        <f>AVERAGEIFS(Data!X:X,Data!$A:$A,"*Parallel*")</f>
        <v>2.6844244785024748E-4</v>
      </c>
      <c r="Y7" s="2">
        <f>AVERAGEIFS(Data!Y:Y,Data!$A:$A,"*Parallel*")</f>
        <v>8.5237914627213883E-4</v>
      </c>
      <c r="Z7" s="2">
        <f>AVERAGEIFS(Data!Z:Z,Data!$A:$A,"*Parallel*")</f>
        <v>7.4109013075940292E-5</v>
      </c>
      <c r="AA7" s="3">
        <f>AVERAGEIFS(Data!AA:AA,Data!$A:$A,"*Parallel*")</f>
        <v>3.870801211082129E-2</v>
      </c>
      <c r="AB7" s="3">
        <f>AVERAGEIFS(Data!AB:AB,Data!$A:$A,"*Parallel*")</f>
        <v>0.43695906188852379</v>
      </c>
      <c r="AC7" s="3">
        <f>AVERAGEIFS(Data!AC:AC,Data!$A:$A,"*Parallel*")</f>
        <v>0.2187394730974061</v>
      </c>
      <c r="AD7" s="3">
        <f>AVERAGEIFS(Data!AD:AD,Data!$A:$A,"*Parallel*")</f>
        <v>2.246524271372017E-2</v>
      </c>
      <c r="AE7" s="3">
        <f>AVERAGEIFS(Data!AE:AE,Data!$A:$A,"*Parallel*")</f>
        <v>0.78310733507793351</v>
      </c>
    </row>
    <row r="8" spans="1:31" x14ac:dyDescent="0.25">
      <c r="A8" s="9" t="s">
        <v>185</v>
      </c>
      <c r="B8" s="1">
        <f>AVERAGEIFS(Data!B:B,Data!$A:$A,"*Sah15")</f>
        <v>80.793572783469997</v>
      </c>
      <c r="C8" s="1">
        <f>AVERAGEIFS(Data!C:C,Data!$A:$A,"*Sah15")</f>
        <v>66.208186388015704</v>
      </c>
      <c r="D8" s="8">
        <f>AVERAGEIFS(Data!D:D,Data!$A:$A,"*Sah15")</f>
        <v>93.841745138168037</v>
      </c>
      <c r="E8" s="1">
        <f>AVERAGEIFS(Data!E:E,Data!$A:$A,"*Sah15")</f>
        <v>58.247687458991962</v>
      </c>
      <c r="F8" s="3">
        <f>AVERAGEIFS(Data!F:F,Data!$A:$A,"*Sah15")</f>
        <v>0.66681249998509839</v>
      </c>
      <c r="G8" s="8">
        <f>AVERAGEIFS(Data!G:G,Data!$A:$A,"*Sah15")</f>
        <v>83.135439276695053</v>
      </c>
      <c r="H8" s="1">
        <f>AVERAGEIFS(Data!H:H,Data!$A:$A,"*Sah15")</f>
        <v>59.4623144268988</v>
      </c>
      <c r="I8" s="1">
        <f>AVERAGEIFS(Data!I:I,Data!$A:$A,"*Sah15")</f>
        <v>52.117625594139056</v>
      </c>
      <c r="J8" s="8">
        <f>AVERAGEIFS(Data!J:J,Data!$A:$A,"*Sah15")</f>
        <v>97.724826097488148</v>
      </c>
      <c r="K8" s="1">
        <f>AVERAGEIFS(Data!K:K,Data!$A:$A,"*Sah15")</f>
        <v>59.624686956405526</v>
      </c>
      <c r="L8" s="3">
        <f>AVERAGEIFS(Data!L:L,Data!$A:$A,"*Sah15")</f>
        <v>0.53508947603404478</v>
      </c>
      <c r="M8" s="3">
        <f>AVERAGEIFS(Data!M:M,Data!$A:$A,"*Sah15")</f>
        <v>0.64057048037648157</v>
      </c>
      <c r="N8">
        <f>AVERAGEIFS(Data!N:N,Data!$A:$A,"*Sah15")</f>
        <v>20</v>
      </c>
      <c r="O8">
        <f>AVERAGEIFS(Data!O:O,Data!$A:$A,"*Sah15")</f>
        <v>0</v>
      </c>
      <c r="P8">
        <f>AVERAGEIFS(Data!P:P,Data!$A:$A,"*Sah15")</f>
        <v>0</v>
      </c>
      <c r="Q8">
        <f>AVERAGEIFS(Data!Q:Q,Data!$A:$A,"*Sah15")</f>
        <v>0</v>
      </c>
      <c r="R8">
        <f>AVERAGEIFS(Data!R:R,Data!$A:$A,"*Sah15")</f>
        <v>2</v>
      </c>
      <c r="S8">
        <f>AVERAGEIFS(Data!S:S,Data!$A:$A,"*Sah15")</f>
        <v>100</v>
      </c>
      <c r="T8">
        <f>AVERAGEIFS(Data!T:T,Data!$A:$A,"*Sah15")</f>
        <v>0.40000000596046381</v>
      </c>
      <c r="U8">
        <f>AVERAGEIFS(Data!U:U,Data!$A:$A,"*Sah15")</f>
        <v>1.2999999523162802</v>
      </c>
      <c r="V8">
        <f>AVERAGEIFS(Data!V:V,Data!$A:$A,"*Sah15")</f>
        <v>0.89999997615814198</v>
      </c>
      <c r="W8" s="2">
        <f>AVERAGEIFS(Data!W:W,Data!$A:$A,"*Sah15")</f>
        <v>2.3379868434858451E-4</v>
      </c>
      <c r="X8" s="2">
        <f>AVERAGEIFS(Data!X:X,Data!$A:$A,"*Sah15")</f>
        <v>2.6668179089028805E-4</v>
      </c>
      <c r="Y8" s="2">
        <f>AVERAGEIFS(Data!Y:Y,Data!$A:$A,"*Sah15")</f>
        <v>7.2442078362655552E-5</v>
      </c>
      <c r="Z8" s="2">
        <f>AVERAGEIFS(Data!Z:Z,Data!$A:$A,"*Sah15")</f>
        <v>7.2828845532057999E-5</v>
      </c>
      <c r="AA8" s="3">
        <f>AVERAGEIFS(Data!AA:AA,Data!$A:$A,"*Sah15")</f>
        <v>5.2042766651841973E-2</v>
      </c>
      <c r="AB8" s="3">
        <f>AVERAGEIFS(Data!AB:AB,Data!$A:$A,"*Sah15")</f>
        <v>0.48874804187714976</v>
      </c>
      <c r="AC8" s="3">
        <f>AVERAGEIFS(Data!AC:AC,Data!$A:$A,"*Sah15")</f>
        <v>0.16130345697010137</v>
      </c>
      <c r="AD8" s="3">
        <f>AVERAGEIFS(Data!AD:AD,Data!$A:$A,"*Sah15")</f>
        <v>-1.409347856454969E-2</v>
      </c>
      <c r="AE8" s="3">
        <f>AVERAGEIFS(Data!AE:AE,Data!$A:$A,"*Sah15")</f>
        <v>0.73500372347323628</v>
      </c>
    </row>
    <row r="9" spans="1:31" x14ac:dyDescent="0.25">
      <c r="A9" s="9" t="s">
        <v>181</v>
      </c>
      <c r="B9" s="1">
        <f>AVERAGEIFS(Data!B:B,Data!$A:$A,"*PointFullSah15")</f>
        <v>69.858243703842078</v>
      </c>
      <c r="C9" s="1">
        <f>AVERAGEIFS(Data!C:C,Data!$A:$A,"*PointFullSah15")</f>
        <v>66.208186388015704</v>
      </c>
      <c r="D9" s="8">
        <f>AVERAGEIFS(Data!D:D,Data!$A:$A,"*PointFullSah15")</f>
        <v>85.306169986724726</v>
      </c>
      <c r="E9" s="1">
        <f>AVERAGEIFS(Data!E:E,Data!$A:$A,"*PointFullSah15")</f>
        <v>52.266125440597484</v>
      </c>
      <c r="F9" s="3">
        <f>AVERAGEIFS(Data!F:F,Data!$A:$A,"*PointFullSah15")</f>
        <v>0.5892499983310695</v>
      </c>
      <c r="G9" s="8">
        <f>AVERAGEIFS(Data!G:G,Data!$A:$A,"*PointFullSah15")</f>
        <v>73.206297397613483</v>
      </c>
      <c r="H9" s="1">
        <f>AVERAGEIFS(Data!H:H,Data!$A:$A,"*PointFullSah15")</f>
        <v>37.524727463722172</v>
      </c>
      <c r="I9" s="1">
        <f>AVERAGEIFS(Data!I:I,Data!$A:$A,"*PointFullSah15")</f>
        <v>45.355375528335536</v>
      </c>
      <c r="J9" s="8">
        <f>AVERAGEIFS(Data!J:J,Data!$A:$A,"*PointFullSah15")</f>
        <v>82.22479319572443</v>
      </c>
      <c r="K9" s="1">
        <f>AVERAGEIFS(Data!K:K,Data!$A:$A,"*PointFullSah15")</f>
        <v>50.018874406814405</v>
      </c>
      <c r="L9" s="3">
        <f>AVERAGEIFS(Data!L:L,Data!$A:$A,"*PointFullSah15")</f>
        <v>0.50362011417746488</v>
      </c>
      <c r="M9" s="3">
        <f>AVERAGEIFS(Data!M:M,Data!$A:$A,"*PointFullSah15")</f>
        <v>0.63354722782969408</v>
      </c>
      <c r="N9">
        <f>AVERAGEIFS(Data!N:N,Data!$A:$A,"*PointFullSah15")</f>
        <v>20.25</v>
      </c>
      <c r="O9">
        <f>AVERAGEIFS(Data!O:O,Data!$A:$A,"*PointFullSah15")</f>
        <v>0</v>
      </c>
      <c r="P9">
        <f>AVERAGEIFS(Data!P:P,Data!$A:$A,"*PointFullSah15")</f>
        <v>0</v>
      </c>
      <c r="Q9">
        <f>AVERAGEIFS(Data!Q:Q,Data!$A:$A,"*PointFullSah15")</f>
        <v>0</v>
      </c>
      <c r="R9">
        <f>AVERAGEIFS(Data!R:R,Data!$A:$A,"*PointFullSah15")</f>
        <v>2</v>
      </c>
      <c r="S9">
        <f>AVERAGEIFS(Data!S:S,Data!$A:$A,"*PointFullSah15")</f>
        <v>100</v>
      </c>
      <c r="T9">
        <f>AVERAGEIFS(Data!T:T,Data!$A:$A,"*PointFullSah15")</f>
        <v>0.40000000596046398</v>
      </c>
      <c r="U9">
        <f>AVERAGEIFS(Data!U:U,Data!$A:$A,"*PointFullSah15")</f>
        <v>1.29999995231628</v>
      </c>
      <c r="V9">
        <f>AVERAGEIFS(Data!V:V,Data!$A:$A,"*PointFullSah15")</f>
        <v>0.89999997615814198</v>
      </c>
      <c r="W9" s="2">
        <f>AVERAGEIFS(Data!W:W,Data!$A:$A,"*PointFullSah15")</f>
        <v>2.4716730149520973E-4</v>
      </c>
      <c r="X9" s="2">
        <f>AVERAGEIFS(Data!X:X,Data!$A:$A,"*PointFullSah15")</f>
        <v>2.6895867267739916E-4</v>
      </c>
      <c r="Y9" s="2">
        <f>AVERAGEIFS(Data!Y:Y,Data!$A:$A,"*PointFullSah15")</f>
        <v>7.2694285336183343E-5</v>
      </c>
      <c r="Z9" s="2">
        <f>AVERAGEIFS(Data!Z:Z,Data!$A:$A,"*PointFullSah15")</f>
        <v>7.3020839408854927E-5</v>
      </c>
      <c r="AA9" s="3">
        <f>AVERAGEIFS(Data!AA:AA,Data!$A:$A,"*PointFullSah15")</f>
        <v>8.8569482230589039E-2</v>
      </c>
      <c r="AB9" s="3">
        <f>AVERAGEIFS(Data!AB:AB,Data!$A:$A,"*PointFullSah15")</f>
        <v>0.24409986285966936</v>
      </c>
      <c r="AC9" s="3">
        <f>AVERAGEIFS(Data!AC:AC,Data!$A:$A,"*PointFullSah15")</f>
        <v>0.11841290247970696</v>
      </c>
      <c r="AD9" s="3">
        <f>AVERAGEIFS(Data!AD:AD,Data!$A:$A,"*PointFullSah15")</f>
        <v>-7.7065090528953439E-2</v>
      </c>
      <c r="AE9" s="3">
        <f>AVERAGEIFS(Data!AE:AE,Data!$A:$A,"*PointFullSah15")</f>
        <v>0.7140714335131837</v>
      </c>
    </row>
    <row r="10" spans="1:31" x14ac:dyDescent="0.25">
      <c r="A10" t="s">
        <v>127</v>
      </c>
      <c r="B10" s="1">
        <f>AVERAGEIFS(Data!B:B,Data!$A:$A,"*15*")</f>
        <v>102.18565554618813</v>
      </c>
      <c r="C10" s="1">
        <f>AVERAGEIFS(Data!C:C,Data!$A:$A,"*15*")</f>
        <v>66.208186388015719</v>
      </c>
      <c r="D10" s="8">
        <f>AVERAGEIFS(Data!D:D,Data!$A:$A,"*15*")</f>
        <v>114.72544107437098</v>
      </c>
      <c r="E10" s="1">
        <f>AVERAGEIFS(Data!E:E,Data!$A:$A,"*15*")</f>
        <v>74.438449811935342</v>
      </c>
      <c r="F10" s="3">
        <f>AVERAGEIFS(Data!F:F,Data!$A:$A,"*15*")</f>
        <v>0.68245000168681114</v>
      </c>
      <c r="G10" s="8">
        <f>AVERAGEIFS(Data!G:G,Data!$A:$A,"*15*")</f>
        <v>104.2318390369413</v>
      </c>
      <c r="H10" s="1">
        <f>AVERAGEIFS(Data!H:H,Data!$A:$A,"*15*")</f>
        <v>71.693860030174136</v>
      </c>
      <c r="I10" s="1">
        <f>AVERAGEIFS(Data!I:I,Data!$A:$A,"*15*")</f>
        <v>68.418350219726506</v>
      </c>
      <c r="J10" s="8">
        <f>AVERAGEIFS(Data!J:J,Data!$A:$A,"*15*")</f>
        <v>100.81702499389627</v>
      </c>
      <c r="K10" s="1">
        <f>AVERAGEIFS(Data!K:K,Data!$A:$A,"*15*")</f>
        <v>61.506899857520992</v>
      </c>
      <c r="L10" s="3">
        <f>AVERAGEIFS(Data!L:L,Data!$A:$A,"*15*")</f>
        <v>0.5336066115647552</v>
      </c>
      <c r="M10" s="3">
        <f>AVERAGEIFS(Data!M:M,Data!$A:$A,"*15*")</f>
        <v>0.61926938220858552</v>
      </c>
      <c r="N10">
        <f>AVERAGEIFS(Data!N:N,Data!$A:$A,"*15*")</f>
        <v>21.7</v>
      </c>
      <c r="O10">
        <f>AVERAGEIFS(Data!O:O,Data!$A:$A,"*15*")</f>
        <v>0</v>
      </c>
      <c r="P10">
        <f>AVERAGEIFS(Data!P:P,Data!$A:$A,"*15*")</f>
        <v>0</v>
      </c>
      <c r="Q10">
        <f>AVERAGEIFS(Data!Q:Q,Data!$A:$A,"*15*")</f>
        <v>0</v>
      </c>
      <c r="R10">
        <f>AVERAGEIFS(Data!R:R,Data!$A:$A,"*15*")</f>
        <v>2</v>
      </c>
      <c r="S10">
        <f>AVERAGEIFS(Data!S:S,Data!$A:$A,"*15*")</f>
        <v>100</v>
      </c>
      <c r="T10">
        <f>AVERAGEIFS(Data!T:T,Data!$A:$A,"*15*")</f>
        <v>0.49999999999999983</v>
      </c>
      <c r="U10">
        <f>AVERAGEIFS(Data!U:U,Data!$A:$A,"*15*")</f>
        <v>1.2999999523162791</v>
      </c>
      <c r="V10">
        <f>AVERAGEIFS(Data!V:V,Data!$A:$A,"*15*")</f>
        <v>0.89999997615814187</v>
      </c>
      <c r="W10" s="2">
        <f>AVERAGEIFS(Data!W:W,Data!$A:$A,"*15*")</f>
        <v>2.4700504072825379E-4</v>
      </c>
      <c r="X10" s="2">
        <f>AVERAGEIFS(Data!X:X,Data!$A:$A,"*15*")</f>
        <v>2.6471305318409544E-4</v>
      </c>
      <c r="Y10" s="2">
        <f>AVERAGEIFS(Data!Y:Y,Data!$A:$A,"*15*")</f>
        <v>1.0183218122619987E-3</v>
      </c>
      <c r="Z10" s="2">
        <f>AVERAGEIFS(Data!Z:Z,Data!$A:$A,"*15*")</f>
        <v>7.246993791341081E-5</v>
      </c>
      <c r="AA10" s="3">
        <f>AVERAGEIFS(Data!AA:AA,Data!$A:$A,"*15*")</f>
        <v>4.8855603964459662E-2</v>
      </c>
      <c r="AB10" s="3">
        <f>AVERAGEIFS(Data!AB:AB,Data!$A:$A,"*15*")</f>
        <v>0.53479775538285623</v>
      </c>
      <c r="AC10" s="3">
        <f>AVERAGEIFS(Data!AC:AC,Data!$A:$A,"*15*")</f>
        <v>7.8574348479557798E-2</v>
      </c>
      <c r="AD10" s="3">
        <f>AVERAGEIFS(Data!AD:AD,Data!$A:$A,"*15*")</f>
        <v>-8.3928549704556682E-2</v>
      </c>
      <c r="AE10" s="3">
        <f>AVERAGEIFS(Data!AE:AE,Data!$A:$A,"*15*")</f>
        <v>0.96334883176166564</v>
      </c>
    </row>
    <row r="11" spans="1:31" x14ac:dyDescent="0.25">
      <c r="A11" s="9" t="s">
        <v>180</v>
      </c>
      <c r="B11" s="1">
        <f>AVERAGEIFS(Data!B:B,Data!$A:$A,"*PointFullSahParallel")</f>
        <v>74.144143342971702</v>
      </c>
      <c r="C11" s="1">
        <f>AVERAGEIFS(Data!C:C,Data!$A:$A,"*PointFullSahParallel")</f>
        <v>66.208186388015704</v>
      </c>
      <c r="D11" s="8">
        <f>AVERAGEIFS(Data!D:D,Data!$A:$A,"*PointFullSahParallel")</f>
        <v>88.008819580077983</v>
      </c>
      <c r="E11" s="1">
        <f>AVERAGEIFS(Data!E:E,Data!$A:$A,"*PointFullSahParallel")</f>
        <v>53.863624334335256</v>
      </c>
      <c r="F11" s="3">
        <f>AVERAGEIFS(Data!F:F,Data!$A:$A,"*PointFullSahParallel")</f>
        <v>0.61399999447166886</v>
      </c>
      <c r="G11" s="8">
        <f>AVERAGEIFS(Data!G:G,Data!$A:$A,"*PointFullSahParallel")</f>
        <v>76.148547887802096</v>
      </c>
      <c r="H11" s="1">
        <f>AVERAGEIFS(Data!H:H,Data!$A:$A,"*PointFullSahParallel")</f>
        <v>53.099091410636831</v>
      </c>
      <c r="I11" s="1">
        <f>AVERAGEIFS(Data!I:I,Data!$A:$A,"*PointFullSahParallel")</f>
        <v>47.059874653816152</v>
      </c>
      <c r="J11" s="8">
        <f>AVERAGEIFS(Data!J:J,Data!$A:$A,"*PointFullSahParallel")</f>
        <v>84.363414287567082</v>
      </c>
      <c r="K11" s="1">
        <f>AVERAGEIFS(Data!K:K,Data!$A:$A,"*PointFullSahParallel")</f>
        <v>51.451625227928034</v>
      </c>
      <c r="L11" s="3">
        <f>AVERAGEIFS(Data!L:L,Data!$A:$A,"*PointFullSahParallel")</f>
        <v>0.44006115198135332</v>
      </c>
      <c r="M11" s="3">
        <f>AVERAGEIFS(Data!M:M,Data!$A:$A,"*PointFullSahParallel")</f>
        <v>0.62332637980580285</v>
      </c>
      <c r="N11">
        <f>AVERAGEIFS(Data!N:N,Data!$A:$A,"*PointFullSahParallel")</f>
        <v>19.875</v>
      </c>
      <c r="O11">
        <f>AVERAGEIFS(Data!O:O,Data!$A:$A,"*PointFullSahParallel")</f>
        <v>0</v>
      </c>
      <c r="P11">
        <f>AVERAGEIFS(Data!P:P,Data!$A:$A,"*PointFullSahParallel")</f>
        <v>0</v>
      </c>
      <c r="Q11">
        <f>AVERAGEIFS(Data!Q:Q,Data!$A:$A,"*PointFullSahParallel")</f>
        <v>0</v>
      </c>
      <c r="R11">
        <f>AVERAGEIFS(Data!R:R,Data!$A:$A,"*PointFullSahParallel")</f>
        <v>2</v>
      </c>
      <c r="S11">
        <f>AVERAGEIFS(Data!S:S,Data!$A:$A,"*PointFullSahParallel")</f>
        <v>100</v>
      </c>
      <c r="T11">
        <f>AVERAGEIFS(Data!T:T,Data!$A:$A,"*PointFullSahParallel")</f>
        <v>0.40000000596046398</v>
      </c>
      <c r="U11">
        <f>AVERAGEIFS(Data!U:U,Data!$A:$A,"*PointFullSahParallel")</f>
        <v>1.29999995231628</v>
      </c>
      <c r="V11">
        <f>AVERAGEIFS(Data!V:V,Data!$A:$A,"*PointFullSahParallel")</f>
        <v>0.89999997615814198</v>
      </c>
      <c r="W11" s="2">
        <f>AVERAGEIFS(Data!W:W,Data!$A:$A,"*PointFullSahParallel")</f>
        <v>2.4610697619209488E-4</v>
      </c>
      <c r="X11" s="2">
        <f>AVERAGEIFS(Data!X:X,Data!$A:$A,"*PointFullSahParallel")</f>
        <v>2.7593964841798836E-4</v>
      </c>
      <c r="Y11" s="2">
        <f>AVERAGEIFS(Data!Y:Y,Data!$A:$A,"*PointFullSahParallel")</f>
        <v>7.4239790592400796E-5</v>
      </c>
      <c r="Z11" s="2">
        <f>AVERAGEIFS(Data!Z:Z,Data!$A:$A,"*PointFullSahParallel")</f>
        <v>7.5219639256829355E-5</v>
      </c>
      <c r="AA11" s="3">
        <f>AVERAGEIFS(Data!AA:AA,Data!$A:$A,"*PointFullSahParallel")</f>
        <v>6.9530209005528143E-2</v>
      </c>
      <c r="AB11" s="3">
        <f>AVERAGEIFS(Data!AB:AB,Data!$A:$A,"*PointFullSahParallel")</f>
        <v>0.2646190919265774</v>
      </c>
      <c r="AC11" s="3">
        <f>AVERAGEIFS(Data!AC:AC,Data!$A:$A,"*PointFullSahParallel")</f>
        <v>0.10677659609536572</v>
      </c>
      <c r="AD11" s="3">
        <f>AVERAGEIFS(Data!AD:AD,Data!$A:$A,"*PointFullSahParallel")</f>
        <v>-8.7337150055403601E-2</v>
      </c>
      <c r="AE11" s="3">
        <f>AVERAGEIFS(Data!AE:AE,Data!$A:$A,"*PointFullSahParallel")</f>
        <v>0.79801004792733687</v>
      </c>
    </row>
    <row r="12" spans="1:31" x14ac:dyDescent="0.25">
      <c r="A12" t="s">
        <v>135</v>
      </c>
      <c r="B12" s="1">
        <f>AVERAGEIFS(Data!B:B,Data!$A:$A,"*PointFullParallel")</f>
        <v>73.96220183372489</v>
      </c>
      <c r="C12" s="1">
        <f>AVERAGEIFS(Data!C:C,Data!$A:$A,"*PointFullParallel")</f>
        <v>66.20818638801569</v>
      </c>
      <c r="D12" s="8">
        <f>AVERAGEIFS(Data!D:D,Data!$A:$A,"*PointFullParallel")</f>
        <v>89.417627811431586</v>
      </c>
      <c r="E12" s="1">
        <f>AVERAGEIFS(Data!E:E,Data!$A:$A,"*PointFullParallel")</f>
        <v>54.614625215530282</v>
      </c>
      <c r="F12" s="3">
        <f>AVERAGEIFS(Data!F:F,Data!$A:$A,"*PointFullParallel")</f>
        <v>0.60700000450015024</v>
      </c>
      <c r="G12" s="8">
        <f>AVERAGEIFS(Data!G:G,Data!$A:$A,"*PointFullParallel")</f>
        <v>77.193412065505825</v>
      </c>
      <c r="H12" s="1">
        <f>AVERAGEIFS(Data!H:H,Data!$A:$A,"*PointFullParallel")</f>
        <v>55.062533974647373</v>
      </c>
      <c r="I12" s="1">
        <f>AVERAGEIFS(Data!I:I,Data!$A:$A,"*PointFullParallel")</f>
        <v>47.596499443054078</v>
      </c>
      <c r="J12" s="8">
        <f>AVERAGEIFS(Data!J:J,Data!$A:$A,"*PointFullParallel")</f>
        <v>84.708224296569696</v>
      </c>
      <c r="K12" s="1">
        <f>AVERAGEIFS(Data!K:K,Data!$A:$A,"*PointFullParallel")</f>
        <v>51.625375747680508</v>
      </c>
      <c r="L12" s="3">
        <f>AVERAGEIFS(Data!L:L,Data!$A:$A,"*PointFullParallel")</f>
        <v>0.48687456548213925</v>
      </c>
      <c r="M12" s="3">
        <f>AVERAGEIFS(Data!M:M,Data!$A:$A,"*PointFullParallel")</f>
        <v>0.55958262085914556</v>
      </c>
      <c r="N12">
        <f>AVERAGEIFS(Data!N:N,Data!$A:$A,"*PointFullParallel")</f>
        <v>26.375</v>
      </c>
      <c r="O12">
        <f>AVERAGEIFS(Data!O:O,Data!$A:$A,"*PointFullParallel")</f>
        <v>0</v>
      </c>
      <c r="P12">
        <f>AVERAGEIFS(Data!P:P,Data!$A:$A,"*PointFullParallel")</f>
        <v>0</v>
      </c>
      <c r="Q12">
        <f>AVERAGEIFS(Data!Q:Q,Data!$A:$A,"*PointFullParallel")</f>
        <v>0</v>
      </c>
      <c r="R12">
        <f>AVERAGEIFS(Data!R:R,Data!$A:$A,"*PointFullParallel")</f>
        <v>2</v>
      </c>
      <c r="S12">
        <f>AVERAGEIFS(Data!S:S,Data!$A:$A,"*PointFullParallel")</f>
        <v>100</v>
      </c>
      <c r="T12">
        <f>AVERAGEIFS(Data!T:T,Data!$A:$A,"*PointFullParallel")</f>
        <v>0.40000000596046398</v>
      </c>
      <c r="U12">
        <f>AVERAGEIFS(Data!U:U,Data!$A:$A,"*PointFullParallel")</f>
        <v>1.29999995231628</v>
      </c>
      <c r="V12">
        <f>AVERAGEIFS(Data!V:V,Data!$A:$A,"*PointFullParallel")</f>
        <v>0.89999997615814198</v>
      </c>
      <c r="W12" s="2">
        <f>AVERAGEIFS(Data!W:W,Data!$A:$A,"*PointFullParallel")</f>
        <v>2.5508763792458862E-4</v>
      </c>
      <c r="X12" s="2">
        <f>AVERAGEIFS(Data!X:X,Data!$A:$A,"*PointFullParallel")</f>
        <v>2.628064503369384E-4</v>
      </c>
      <c r="Y12" s="2">
        <f>AVERAGEIFS(Data!Y:Y,Data!$A:$A,"*PointFullParallel")</f>
        <v>1.5445936442119951E-3</v>
      </c>
      <c r="Z12" s="2">
        <f>AVERAGEIFS(Data!Z:Z,Data!$A:$A,"*PointFullParallel")</f>
        <v>7.2338014433626045E-5</v>
      </c>
      <c r="AA12" s="3">
        <f>AVERAGEIFS(Data!AA:AA,Data!$A:$A,"*PointFullParallel")</f>
        <v>7.521889513503581E-2</v>
      </c>
      <c r="AB12" s="3">
        <f>AVERAGEIFS(Data!AB:AB,Data!$A:$A,"*PointFullParallel")</f>
        <v>0.25643121465399665</v>
      </c>
      <c r="AC12" s="3">
        <f>AVERAGEIFS(Data!AC:AC,Data!$A:$A,"*PointFullParallel")</f>
        <v>0.10137878790140258</v>
      </c>
      <c r="AD12" s="3">
        <f>AVERAGEIFS(Data!AD:AD,Data!$A:$A,"*PointFullParallel")</f>
        <v>-9.938005002226824E-2</v>
      </c>
      <c r="AE12" s="3">
        <f>AVERAGEIFS(Data!AE:AE,Data!$A:$A,"*PointFullParallel")</f>
        <v>0.82415684127099231</v>
      </c>
    </row>
    <row r="13" spans="1:31" x14ac:dyDescent="0.25">
      <c r="A13" s="9" t="s">
        <v>183</v>
      </c>
      <c r="B13" s="1">
        <f>AVERAGEIFS(Data!B:B,Data!$A:$A,"*PointFullSahOblique")</f>
        <v>77.94470334053014</v>
      </c>
      <c r="C13" s="1">
        <f>AVERAGEIFS(Data!C:C,Data!$A:$A,"*PointFullSahOblique")</f>
        <v>66.208186388015704</v>
      </c>
      <c r="D13" s="8">
        <f>AVERAGEIFS(Data!D:D,Data!$A:$A,"*PointFullSahOblique")</f>
        <v>93.512981891631838</v>
      </c>
      <c r="E13" s="1">
        <f>AVERAGEIFS(Data!E:E,Data!$A:$A,"*PointFullSahOblique")</f>
        <v>56.81874966621389</v>
      </c>
      <c r="F13" s="3">
        <f>AVERAGEIFS(Data!F:F,Data!$A:$A,"*PointFullSahOblique")</f>
        <v>0.60037500038742975</v>
      </c>
      <c r="G13" s="8">
        <f>AVERAGEIFS(Data!G:G,Data!$A:$A,"*PointFullSahOblique")</f>
        <v>83.857906103133928</v>
      </c>
      <c r="H13" s="1">
        <f>AVERAGEIFS(Data!H:H,Data!$A:$A,"*PointFullSahOblique")</f>
        <v>32.860803902149165</v>
      </c>
      <c r="I13" s="1">
        <f>AVERAGEIFS(Data!I:I,Data!$A:$A,"*PointFullSahOblique")</f>
        <v>51.131500005721875</v>
      </c>
      <c r="J13" s="8">
        <f>AVERAGEIFS(Data!J:J,Data!$A:$A,"*PointFullSahOblique")</f>
        <v>87.511986017226945</v>
      </c>
      <c r="K13" s="1">
        <f>AVERAGEIFS(Data!K:K,Data!$A:$A,"*PointFullSahOblique")</f>
        <v>53.030874609947062</v>
      </c>
      <c r="L13" s="3">
        <f>AVERAGEIFS(Data!L:L,Data!$A:$A,"*PointFullSahOblique")</f>
        <v>0.58439151197671835</v>
      </c>
      <c r="M13" s="3">
        <f>AVERAGEIFS(Data!M:M,Data!$A:$A,"*PointFullSahOblique")</f>
        <v>0.66694879531860307</v>
      </c>
      <c r="N13">
        <f>AVERAGEIFS(Data!N:N,Data!$A:$A,"*PointFullSahOblique")</f>
        <v>19.375</v>
      </c>
      <c r="O13">
        <f>AVERAGEIFS(Data!O:O,Data!$A:$A,"*PointFullSahOblique")</f>
        <v>0</v>
      </c>
      <c r="P13">
        <f>AVERAGEIFS(Data!P:P,Data!$A:$A,"*PointFullSahOblique")</f>
        <v>0</v>
      </c>
      <c r="Q13">
        <f>AVERAGEIFS(Data!Q:Q,Data!$A:$A,"*PointFullSahOblique")</f>
        <v>0</v>
      </c>
      <c r="R13">
        <f>AVERAGEIFS(Data!R:R,Data!$A:$A,"*PointFullSahOblique")</f>
        <v>2</v>
      </c>
      <c r="S13">
        <f>AVERAGEIFS(Data!S:S,Data!$A:$A,"*PointFullSahOblique")</f>
        <v>100</v>
      </c>
      <c r="T13">
        <f>AVERAGEIFS(Data!T:T,Data!$A:$A,"*PointFullSahOblique")</f>
        <v>0.40000000596046398</v>
      </c>
      <c r="U13">
        <f>AVERAGEIFS(Data!U:U,Data!$A:$A,"*PointFullSahOblique")</f>
        <v>1.29999995231628</v>
      </c>
      <c r="V13">
        <f>AVERAGEIFS(Data!V:V,Data!$A:$A,"*PointFullSahOblique")</f>
        <v>0.89999997615814198</v>
      </c>
      <c r="W13" s="2">
        <f>AVERAGEIFS(Data!W:W,Data!$A:$A,"*PointFullSahOblique")</f>
        <v>2.4664335796842297E-4</v>
      </c>
      <c r="X13" s="2">
        <f>AVERAGEIFS(Data!X:X,Data!$A:$A,"*PointFullSahOblique")</f>
        <v>2.6909578082268099E-4</v>
      </c>
      <c r="Y13" s="2">
        <f>AVERAGEIFS(Data!Y:Y,Data!$A:$A,"*PointFullSahOblique")</f>
        <v>7.2709619416855221E-5</v>
      </c>
      <c r="Z13" s="2">
        <f>AVERAGEIFS(Data!Z:Z,Data!$A:$A,"*PointFullSahOblique")</f>
        <v>7.2760030889185091E-5</v>
      </c>
      <c r="AA13" s="3">
        <f>AVERAGEIFS(Data!AA:AA,Data!$A:$A,"*PointFullSahOblique")</f>
        <v>0.14299583332148949</v>
      </c>
      <c r="AB13" s="3">
        <f>AVERAGEIFS(Data!AB:AB,Data!$A:$A,"*PointFullSahOblique")</f>
        <v>0.40254658275777971</v>
      </c>
      <c r="AC13" s="3">
        <f>AVERAGEIFS(Data!AC:AC,Data!$A:$A,"*PointFullSahOblique")</f>
        <v>2.3574643538438189E-2</v>
      </c>
      <c r="AD13" s="3">
        <f>AVERAGEIFS(Data!AD:AD,Data!$A:$A,"*PointFullSahOblique")</f>
        <v>-0.10479210510344419</v>
      </c>
      <c r="AE13" s="3">
        <f>AVERAGEIFS(Data!AE:AE,Data!$A:$A,"*PointFullSahOblique")</f>
        <v>0.96770753408702981</v>
      </c>
    </row>
    <row r="14" spans="1:31" x14ac:dyDescent="0.25">
      <c r="A14" s="9" t="s">
        <v>187</v>
      </c>
      <c r="B14" s="1">
        <f>AVERAGEIFS(Data!B:B,Data!$A:$A,"*SahOblique")</f>
        <v>90.35264968872039</v>
      </c>
      <c r="C14" s="1">
        <f>AVERAGEIFS(Data!C:C,Data!$A:$A,"*SahOblique")</f>
        <v>66.208186388015704</v>
      </c>
      <c r="D14" s="8">
        <f>AVERAGEIFS(Data!D:D,Data!$A:$A,"*SahOblique")</f>
        <v>103.11530399322479</v>
      </c>
      <c r="E14" s="1">
        <f>AVERAGEIFS(Data!E:E,Data!$A:$A,"*SahOblique")</f>
        <v>62.92737483978263</v>
      </c>
      <c r="F14" s="3">
        <f>AVERAGEIFS(Data!F:F,Data!$A:$A,"*SahOblique")</f>
        <v>0.64206249639391866</v>
      </c>
      <c r="G14" s="8">
        <f>AVERAGEIFS(Data!G:G,Data!$A:$A,"*SahOblique")</f>
        <v>93.778453946113316</v>
      </c>
      <c r="H14" s="1">
        <f>AVERAGEIFS(Data!H:H,Data!$A:$A,"*SahOblique")</f>
        <v>40.992270648479391</v>
      </c>
      <c r="I14" s="1">
        <f>AVERAGEIFS(Data!I:I,Data!$A:$A,"*SahOblique")</f>
        <v>57.537250101566201</v>
      </c>
      <c r="J14" s="8">
        <f>AVERAGEIFS(Data!J:J,Data!$A:$A,"*SahOblique")</f>
        <v>96.607706665992453</v>
      </c>
      <c r="K14" s="1">
        <f>AVERAGEIFS(Data!K:K,Data!$A:$A,"*SahOblique")</f>
        <v>58.570125043392061</v>
      </c>
      <c r="L14" s="3">
        <f>AVERAGEIFS(Data!L:L,Data!$A:$A,"*SahOblique")</f>
        <v>0.58539236523210947</v>
      </c>
      <c r="M14" s="3">
        <f>AVERAGEIFS(Data!M:M,Data!$A:$A,"*SahOblique")</f>
        <v>0.66518328711390462</v>
      </c>
      <c r="N14">
        <f>AVERAGEIFS(Data!N:N,Data!$A:$A,"*SahOblique")</f>
        <v>19.4375</v>
      </c>
      <c r="O14">
        <f>AVERAGEIFS(Data!O:O,Data!$A:$A,"*SahOblique")</f>
        <v>0</v>
      </c>
      <c r="P14">
        <f>AVERAGEIFS(Data!P:P,Data!$A:$A,"*SahOblique")</f>
        <v>0</v>
      </c>
      <c r="Q14">
        <f>AVERAGEIFS(Data!Q:Q,Data!$A:$A,"*SahOblique")</f>
        <v>0</v>
      </c>
      <c r="R14">
        <f>AVERAGEIFS(Data!R:R,Data!$A:$A,"*SahOblique")</f>
        <v>2</v>
      </c>
      <c r="S14">
        <f>AVERAGEIFS(Data!S:S,Data!$A:$A,"*SahOblique")</f>
        <v>100</v>
      </c>
      <c r="T14">
        <f>AVERAGEIFS(Data!T:T,Data!$A:$A,"*SahOblique")</f>
        <v>0.40000000596046381</v>
      </c>
      <c r="U14">
        <f>AVERAGEIFS(Data!U:U,Data!$A:$A,"*SahOblique")</f>
        <v>1.2999999523162802</v>
      </c>
      <c r="V14">
        <f>AVERAGEIFS(Data!V:V,Data!$A:$A,"*SahOblique")</f>
        <v>0.89999997615814198</v>
      </c>
      <c r="W14" s="2">
        <f>AVERAGEIFS(Data!W:W,Data!$A:$A,"*SahOblique")</f>
        <v>2.4327094797627028E-4</v>
      </c>
      <c r="X14" s="2">
        <f>AVERAGEIFS(Data!X:X,Data!$A:$A,"*SahOblique")</f>
        <v>2.6642850752978077E-4</v>
      </c>
      <c r="Y14" s="2">
        <f>AVERAGEIFS(Data!Y:Y,Data!$A:$A,"*SahOblique")</f>
        <v>7.2609134349477204E-5</v>
      </c>
      <c r="Z14" s="2">
        <f>AVERAGEIFS(Data!Z:Z,Data!$A:$A,"*SahOblique")</f>
        <v>7.2534048285888234E-5</v>
      </c>
      <c r="AA14" s="3">
        <f>AVERAGEIFS(Data!AA:AA,Data!$A:$A,"*SahOblique")</f>
        <v>7.7722684953536403E-2</v>
      </c>
      <c r="AB14" s="3">
        <f>AVERAGEIFS(Data!AB:AB,Data!$A:$A,"*SahOblique")</f>
        <v>0.52424828344295271</v>
      </c>
      <c r="AC14" s="3">
        <f>AVERAGEIFS(Data!AC:AC,Data!$A:$A,"*SahOblique")</f>
        <v>1.6602437265677034E-2</v>
      </c>
      <c r="AD14" s="3">
        <f>AVERAGEIFS(Data!AD:AD,Data!$A:$A,"*SahOblique")</f>
        <v>-0.10875704298116745</v>
      </c>
      <c r="AE14" s="3">
        <f>AVERAGEIFS(Data!AE:AE,Data!$A:$A,"*SahOblique")</f>
        <v>0.94314455702455302</v>
      </c>
    </row>
    <row r="15" spans="1:31" x14ac:dyDescent="0.25">
      <c r="A15" t="s">
        <v>136</v>
      </c>
      <c r="B15" s="1">
        <f>AVERAGEIFS(Data!B:B,Data!$A:$A,"*PointFull15")</f>
        <v>71.920246839523244</v>
      </c>
      <c r="C15" s="1">
        <f>AVERAGEIFS(Data!C:C,Data!$A:$A,"*PointFull15")</f>
        <v>66.20818638801569</v>
      </c>
      <c r="D15" s="8">
        <f>AVERAGEIFS(Data!D:D,Data!$A:$A,"*PointFull15")</f>
        <v>88.695409774780089</v>
      </c>
      <c r="E15" s="1">
        <f>AVERAGEIFS(Data!E:E,Data!$A:$A,"*PointFull15")</f>
        <v>53.923624515533298</v>
      </c>
      <c r="F15" s="3">
        <f>AVERAGEIFS(Data!F:F,Data!$A:$A,"*PointFull15")</f>
        <v>0.58874999824911312</v>
      </c>
      <c r="G15" s="8">
        <f>AVERAGEIFS(Data!G:G,Data!$A:$A,"*PointFull15")</f>
        <v>76.740638971328636</v>
      </c>
      <c r="H15" s="1">
        <f>AVERAGEIFS(Data!H:H,Data!$A:$A,"*PointFull15")</f>
        <v>36.868395566940265</v>
      </c>
      <c r="I15" s="1">
        <f>AVERAGEIFS(Data!I:I,Data!$A:$A,"*PointFull15")</f>
        <v>47.1221246719359</v>
      </c>
      <c r="J15" s="8">
        <f>AVERAGEIFS(Data!J:J,Data!$A:$A,"*PointFull15")</f>
        <v>82.758307218551479</v>
      </c>
      <c r="K15" s="1">
        <f>AVERAGEIFS(Data!K:K,Data!$A:$A,"*PointFull15")</f>
        <v>50.332125186920116</v>
      </c>
      <c r="L15" s="3">
        <f>AVERAGEIFS(Data!L:L,Data!$A:$A,"*PointFull15")</f>
        <v>0.42882565408945039</v>
      </c>
      <c r="M15" s="3">
        <f>AVERAGEIFS(Data!M:M,Data!$A:$A,"*PointFull15")</f>
        <v>0.53266032785177198</v>
      </c>
      <c r="N15">
        <f>AVERAGEIFS(Data!N:N,Data!$A:$A,"*PointFull15")</f>
        <v>26.5</v>
      </c>
      <c r="O15">
        <f>AVERAGEIFS(Data!O:O,Data!$A:$A,"*PointFull15")</f>
        <v>0</v>
      </c>
      <c r="P15">
        <f>AVERAGEIFS(Data!P:P,Data!$A:$A,"*PointFull15")</f>
        <v>0</v>
      </c>
      <c r="Q15">
        <f>AVERAGEIFS(Data!Q:Q,Data!$A:$A,"*PointFull15")</f>
        <v>0</v>
      </c>
      <c r="R15">
        <f>AVERAGEIFS(Data!R:R,Data!$A:$A,"*PointFull15")</f>
        <v>2</v>
      </c>
      <c r="S15">
        <f>AVERAGEIFS(Data!S:S,Data!$A:$A,"*PointFull15")</f>
        <v>100</v>
      </c>
      <c r="T15">
        <f>AVERAGEIFS(Data!T:T,Data!$A:$A,"*PointFull15")</f>
        <v>0.40000000596046398</v>
      </c>
      <c r="U15">
        <f>AVERAGEIFS(Data!U:U,Data!$A:$A,"*PointFull15")</f>
        <v>1.29999995231628</v>
      </c>
      <c r="V15">
        <f>AVERAGEIFS(Data!V:V,Data!$A:$A,"*PointFull15")</f>
        <v>0.89999997615814198</v>
      </c>
      <c r="W15" s="2">
        <f>AVERAGEIFS(Data!W:W,Data!$A:$A,"*PointFull15")</f>
        <v>2.7406576191424354E-4</v>
      </c>
      <c r="X15" s="2">
        <f>AVERAGEIFS(Data!X:X,Data!$A:$A,"*PointFull15")</f>
        <v>2.6056485876324549E-4</v>
      </c>
      <c r="Y15" s="2">
        <f>AVERAGEIFS(Data!Y:Y,Data!$A:$A,"*PointFull15")</f>
        <v>1.5524247137363948E-3</v>
      </c>
      <c r="Z15" s="2">
        <f>AVERAGEIFS(Data!Z:Z,Data!$A:$A,"*PointFull15")</f>
        <v>7.2171890678873684E-5</v>
      </c>
      <c r="AA15" s="3">
        <f>AVERAGEIFS(Data!AA:AA,Data!$A:$A,"*PointFull15")</f>
        <v>0.10799351956008307</v>
      </c>
      <c r="AB15" s="3">
        <f>AVERAGEIFS(Data!AB:AB,Data!$A:$A,"*PointFull15")</f>
        <v>0.2328094432829797</v>
      </c>
      <c r="AC15" s="3">
        <f>AVERAGEIFS(Data!AC:AC,Data!$A:$A,"*PointFull15")</f>
        <v>7.9129060135723434E-2</v>
      </c>
      <c r="AD15" s="3">
        <f>AVERAGEIFS(Data!AD:AD,Data!$A:$A,"*PointFull15")</f>
        <v>-0.11150887374481558</v>
      </c>
      <c r="AE15" s="3">
        <f>AVERAGEIFS(Data!AE:AE,Data!$A:$A,"*PointFull15")</f>
        <v>0.8637655650773336</v>
      </c>
    </row>
    <row r="16" spans="1:31" x14ac:dyDescent="0.25">
      <c r="A16" s="9" t="s">
        <v>179</v>
      </c>
      <c r="B16" s="1">
        <f>AVERAGEIFS(Data!B:B,Data!$A:$A,"*PlaneFullSahOblique")</f>
        <v>102.76059603691063</v>
      </c>
      <c r="C16" s="1">
        <f>AVERAGEIFS(Data!C:C,Data!$A:$A,"*PlaneFullSahOblique")</f>
        <v>66.208186388015704</v>
      </c>
      <c r="D16" s="8">
        <f>AVERAGEIFS(Data!D:D,Data!$A:$A,"*PlaneFullSahOblique")</f>
        <v>112.71762609481773</v>
      </c>
      <c r="E16" s="1">
        <f>AVERAGEIFS(Data!E:E,Data!$A:$A,"*PlaneFullSahOblique")</f>
        <v>69.036000013351384</v>
      </c>
      <c r="F16" s="3">
        <f>AVERAGEIFS(Data!F:F,Data!$A:$A,"*PlaneFullSahOblique")</f>
        <v>0.68374999240040735</v>
      </c>
      <c r="G16" s="8">
        <f>AVERAGEIFS(Data!G:G,Data!$A:$A,"*PlaneFullSahOblique")</f>
        <v>103.69900178909265</v>
      </c>
      <c r="H16" s="1">
        <f>AVERAGEIFS(Data!H:H,Data!$A:$A,"*PlaneFullSahOblique")</f>
        <v>49.123737394809623</v>
      </c>
      <c r="I16" s="1">
        <f>AVERAGEIFS(Data!I:I,Data!$A:$A,"*PlaneFullSahOblique")</f>
        <v>63.943000197410541</v>
      </c>
      <c r="J16" s="8">
        <f>AVERAGEIFS(Data!J:J,Data!$A:$A,"*PlaneFullSahOblique")</f>
        <v>105.70342731475797</v>
      </c>
      <c r="K16" s="1">
        <f>AVERAGEIFS(Data!K:K,Data!$A:$A,"*PlaneFullSahOblique")</f>
        <v>64.109375476837059</v>
      </c>
      <c r="L16" s="3">
        <f>AVERAGEIFS(Data!L:L,Data!$A:$A,"*PlaneFullSahOblique")</f>
        <v>0.5863932184875007</v>
      </c>
      <c r="M16" s="3">
        <f>AVERAGEIFS(Data!M:M,Data!$A:$A,"*PlaneFullSahOblique")</f>
        <v>0.66341777890920584</v>
      </c>
      <c r="N16">
        <f>AVERAGEIFS(Data!N:N,Data!$A:$A,"*PlaneFullSahOblique")</f>
        <v>19.5</v>
      </c>
      <c r="O16">
        <f>AVERAGEIFS(Data!O:O,Data!$A:$A,"*PlaneFullSahOblique")</f>
        <v>0</v>
      </c>
      <c r="P16">
        <f>AVERAGEIFS(Data!P:P,Data!$A:$A,"*PlaneFullSahOblique")</f>
        <v>0</v>
      </c>
      <c r="Q16">
        <f>AVERAGEIFS(Data!Q:Q,Data!$A:$A,"*PlaneFullSahOblique")</f>
        <v>0</v>
      </c>
      <c r="R16">
        <f>AVERAGEIFS(Data!R:R,Data!$A:$A,"*PlaneFullSahOblique")</f>
        <v>2</v>
      </c>
      <c r="S16">
        <f>AVERAGEIFS(Data!S:S,Data!$A:$A,"*PlaneFullSahOblique")</f>
        <v>100</v>
      </c>
      <c r="T16">
        <f>AVERAGEIFS(Data!T:T,Data!$A:$A,"*PlaneFullSahOblique")</f>
        <v>0.40000000596046398</v>
      </c>
      <c r="U16">
        <f>AVERAGEIFS(Data!U:U,Data!$A:$A,"*PlaneFullSahOblique")</f>
        <v>1.29999995231628</v>
      </c>
      <c r="V16">
        <f>AVERAGEIFS(Data!V:V,Data!$A:$A,"*PlaneFullSahOblique")</f>
        <v>0.89999997615814198</v>
      </c>
      <c r="W16" s="2">
        <f>AVERAGEIFS(Data!W:W,Data!$A:$A,"*PlaneFullSahOblique")</f>
        <v>2.3989853798411751E-4</v>
      </c>
      <c r="X16" s="2">
        <f>AVERAGEIFS(Data!X:X,Data!$A:$A,"*PlaneFullSahOblique")</f>
        <v>2.6376123423688049E-4</v>
      </c>
      <c r="Y16" s="2">
        <f>AVERAGEIFS(Data!Y:Y,Data!$A:$A,"*PlaneFullSahOblique")</f>
        <v>7.2508649282099159E-5</v>
      </c>
      <c r="Z16" s="2">
        <f>AVERAGEIFS(Data!Z:Z,Data!$A:$A,"*PlaneFullSahOblique")</f>
        <v>7.2308065682591364E-5</v>
      </c>
      <c r="AA16" s="3">
        <f>AVERAGEIFS(Data!AA:AA,Data!$A:$A,"*PlaneFullSahOblique")</f>
        <v>1.2449536585583329E-2</v>
      </c>
      <c r="AB16" s="3">
        <f>AVERAGEIFS(Data!AB:AB,Data!$A:$A,"*PlaneFullSahOblique")</f>
        <v>0.64594998412812576</v>
      </c>
      <c r="AC16" s="3">
        <f>AVERAGEIFS(Data!AC:AC,Data!$A:$A,"*PlaneFullSahOblique")</f>
        <v>9.6302309929158728E-3</v>
      </c>
      <c r="AD16" s="3">
        <f>AVERAGEIFS(Data!AD:AD,Data!$A:$A,"*PlaneFullSahOblique")</f>
        <v>-0.11272198085889071</v>
      </c>
      <c r="AE16" s="3">
        <f>AVERAGEIFS(Data!AE:AE,Data!$A:$A,"*PlaneFullSahOblique")</f>
        <v>0.91858157996207601</v>
      </c>
    </row>
    <row r="17" spans="1:31" x14ac:dyDescent="0.25">
      <c r="A17" s="9" t="s">
        <v>177</v>
      </c>
      <c r="B17" s="1">
        <f>AVERAGEIFS(Data!B:B,Data!$A:$A,"*PlaneFullSah45")</f>
        <v>125.52457928657492</v>
      </c>
      <c r="C17" s="1">
        <f>AVERAGEIFS(Data!C:C,Data!$A:$A,"*PlaneFullSah45")</f>
        <v>66.208186388015704</v>
      </c>
      <c r="D17" s="8">
        <f>AVERAGEIFS(Data!D:D,Data!$A:$A,"*PlaneFullSah45")</f>
        <v>133.01515817642164</v>
      </c>
      <c r="E17" s="1">
        <f>AVERAGEIFS(Data!E:E,Data!$A:$A,"*PlaneFullSah45")</f>
        <v>87.184874534606763</v>
      </c>
      <c r="F17" s="3">
        <f>AVERAGEIFS(Data!F:F,Data!$A:$A,"*PlaneFullSah45")</f>
        <v>0.72587499395012833</v>
      </c>
      <c r="G17" s="8">
        <f>AVERAGEIFS(Data!G:G,Data!$A:$A,"*PlaneFullSah45")</f>
        <v>123.0900180339808</v>
      </c>
      <c r="H17" s="1">
        <f>AVERAGEIFS(Data!H:H,Data!$A:$A,"*PlaneFullSah45")</f>
        <v>62.908392429351579</v>
      </c>
      <c r="I17" s="1">
        <f>AVERAGEIFS(Data!I:I,Data!$A:$A,"*PlaneFullSah45")</f>
        <v>81.545874834060527</v>
      </c>
      <c r="J17" s="8">
        <f>AVERAGEIFS(Data!J:J,Data!$A:$A,"*PlaneFullSah45")</f>
        <v>115.10467338561963</v>
      </c>
      <c r="K17" s="1">
        <f>AVERAGEIFS(Data!K:K,Data!$A:$A,"*PlaneFullSah45")</f>
        <v>69.820249795913512</v>
      </c>
      <c r="L17" s="3">
        <f>AVERAGEIFS(Data!L:L,Data!$A:$A,"*PlaneFullSah45")</f>
        <v>0.59001697972416833</v>
      </c>
      <c r="M17" s="3">
        <f>AVERAGEIFS(Data!M:M,Data!$A:$A,"*PlaneFullSah45")</f>
        <v>0.63894126191735212</v>
      </c>
      <c r="N17">
        <f>AVERAGEIFS(Data!N:N,Data!$A:$A,"*PlaneFullSah45")</f>
        <v>20.875</v>
      </c>
      <c r="O17">
        <f>AVERAGEIFS(Data!O:O,Data!$A:$A,"*PlaneFullSah45")</f>
        <v>0</v>
      </c>
      <c r="P17">
        <f>AVERAGEIFS(Data!P:P,Data!$A:$A,"*PlaneFullSah45")</f>
        <v>0</v>
      </c>
      <c r="Q17">
        <f>AVERAGEIFS(Data!Q:Q,Data!$A:$A,"*PlaneFullSah45")</f>
        <v>0</v>
      </c>
      <c r="R17">
        <f>AVERAGEIFS(Data!R:R,Data!$A:$A,"*PlaneFullSah45")</f>
        <v>2</v>
      </c>
      <c r="S17">
        <f>AVERAGEIFS(Data!S:S,Data!$A:$A,"*PlaneFullSah45")</f>
        <v>100</v>
      </c>
      <c r="T17">
        <f>AVERAGEIFS(Data!T:T,Data!$A:$A,"*PlaneFullSah45")</f>
        <v>0.40000000596046398</v>
      </c>
      <c r="U17">
        <f>AVERAGEIFS(Data!U:U,Data!$A:$A,"*PlaneFullSah45")</f>
        <v>1.29999995231628</v>
      </c>
      <c r="V17">
        <f>AVERAGEIFS(Data!V:V,Data!$A:$A,"*PlaneFullSah45")</f>
        <v>0.89999997615814198</v>
      </c>
      <c r="W17" s="2">
        <f>AVERAGEIFS(Data!W:W,Data!$A:$A,"*PlaneFullSah45")</f>
        <v>2.163797325920309E-4</v>
      </c>
      <c r="X17" s="2">
        <f>AVERAGEIFS(Data!X:X,Data!$A:$A,"*PlaneFullSah45")</f>
        <v>2.6477920619072349E-4</v>
      </c>
      <c r="Y17" s="2">
        <f>AVERAGEIFS(Data!Y:Y,Data!$A:$A,"*PlaneFullSah45")</f>
        <v>7.2269918746314889E-5</v>
      </c>
      <c r="Z17" s="2">
        <f>AVERAGEIFS(Data!Z:Z,Data!$A:$A,"*PlaneFullSah45")</f>
        <v>7.2303868364542696E-5</v>
      </c>
      <c r="AA17" s="3">
        <f>AVERAGEIFS(Data!AA:AA,Data!$A:$A,"*PlaneFullSah45")</f>
        <v>1.9111525320814216E-2</v>
      </c>
      <c r="AB17" s="3">
        <f>AVERAGEIFS(Data!AB:AB,Data!$A:$A,"*PlaneFullSah45")</f>
        <v>0.77952404852206536</v>
      </c>
      <c r="AC17" s="3">
        <f>AVERAGEIFS(Data!AC:AC,Data!$A:$A,"*PlaneFullSah45")</f>
        <v>4.6701064237638003E-3</v>
      </c>
      <c r="AD17" s="3">
        <f>AVERAGEIFS(Data!AD:AD,Data!$A:$A,"*PlaneFullSah45")</f>
        <v>-0.1191779949425333</v>
      </c>
      <c r="AE17" s="3">
        <f>AVERAGEIFS(Data!AE:AE,Data!$A:$A,"*PlaneFullSah45")</f>
        <v>1.2316874891043434</v>
      </c>
    </row>
    <row r="18" spans="1:31" x14ac:dyDescent="0.25">
      <c r="A18" t="s">
        <v>138</v>
      </c>
      <c r="B18" s="1">
        <f>AVERAGEIFS(Data!B:B,Data!$A:$A,"*Point*Oblique")</f>
        <v>80.279838681220824</v>
      </c>
      <c r="C18" s="1">
        <f>AVERAGEIFS(Data!C:C,Data!$A:$A,"*Point*Oblique")</f>
        <v>66.20818638801569</v>
      </c>
      <c r="D18" s="8">
        <f>AVERAGEIFS(Data!D:D,Data!$A:$A,"*Point*Oblique")</f>
        <v>96.913840293884078</v>
      </c>
      <c r="E18" s="1">
        <f>AVERAGEIFS(Data!E:E,Data!$A:$A,"*Point*Oblique")</f>
        <v>58.66731190681449</v>
      </c>
      <c r="F18" s="3">
        <f>AVERAGEIFS(Data!F:F,Data!$A:$A,"*Point*Oblique")</f>
        <v>0.60618750285357204</v>
      </c>
      <c r="G18" s="8">
        <f>AVERAGEIFS(Data!G:G,Data!$A:$A,"*Point*Oblique")</f>
        <v>87.406975388526718</v>
      </c>
      <c r="H18" s="1">
        <f>AVERAGEIFS(Data!H:H,Data!$A:$A,"*Point*Oblique")</f>
        <v>32.229533642530413</v>
      </c>
      <c r="I18" s="1">
        <f>AVERAGEIFS(Data!I:I,Data!$A:$A,"*Point*Oblique")</f>
        <v>53.084562301635572</v>
      </c>
      <c r="J18" s="8">
        <f>AVERAGEIFS(Data!J:J,Data!$A:$A,"*Point*Oblique")</f>
        <v>88.053853988647262</v>
      </c>
      <c r="K18" s="1">
        <f>AVERAGEIFS(Data!K:K,Data!$A:$A,"*Point*Oblique")</f>
        <v>53.423999905586136</v>
      </c>
      <c r="L18" s="3">
        <f>AVERAGEIFS(Data!L:L,Data!$A:$A,"*Point*Oblique")</f>
        <v>0.58584812469780412</v>
      </c>
      <c r="M18" s="3">
        <f>AVERAGEIFS(Data!M:M,Data!$A:$A,"*Point*Oblique")</f>
        <v>0.64852256514132001</v>
      </c>
      <c r="N18">
        <f>AVERAGEIFS(Data!N:N,Data!$A:$A,"*Point*Oblique")</f>
        <v>20.6875</v>
      </c>
      <c r="O18">
        <f>AVERAGEIFS(Data!O:O,Data!$A:$A,"*Point*Oblique")</f>
        <v>0</v>
      </c>
      <c r="P18">
        <f>AVERAGEIFS(Data!P:P,Data!$A:$A,"*Point*Oblique")</f>
        <v>0</v>
      </c>
      <c r="Q18">
        <f>AVERAGEIFS(Data!Q:Q,Data!$A:$A,"*Point*Oblique")</f>
        <v>0</v>
      </c>
      <c r="R18">
        <f>AVERAGEIFS(Data!R:R,Data!$A:$A,"*Point*Oblique")</f>
        <v>2</v>
      </c>
      <c r="S18">
        <f>AVERAGEIFS(Data!S:S,Data!$A:$A,"*Point*Oblique")</f>
        <v>100</v>
      </c>
      <c r="T18">
        <f>AVERAGEIFS(Data!T:T,Data!$A:$A,"*Point*Oblique")</f>
        <v>0.40000000596046381</v>
      </c>
      <c r="U18">
        <f>AVERAGEIFS(Data!U:U,Data!$A:$A,"*Point*Oblique")</f>
        <v>1.2999999523162802</v>
      </c>
      <c r="V18">
        <f>AVERAGEIFS(Data!V:V,Data!$A:$A,"*Point*Oblique")</f>
        <v>0.89999997615814198</v>
      </c>
      <c r="W18" s="2">
        <f>AVERAGEIFS(Data!W:W,Data!$A:$A,"*Point*Oblique")</f>
        <v>2.4838035824359351E-4</v>
      </c>
      <c r="X18" s="2">
        <f>AVERAGEIFS(Data!X:X,Data!$A:$A,"*Point*Oblique")</f>
        <v>2.6694608095567646E-4</v>
      </c>
      <c r="Y18" s="2">
        <f>AVERAGEIFS(Data!Y:Y,Data!$A:$A,"*Point*Oblique")</f>
        <v>8.059307874646014E-4</v>
      </c>
      <c r="Z18" s="2">
        <f>AVERAGEIFS(Data!Z:Z,Data!$A:$A,"*Point*Oblique")</f>
        <v>7.2822240326786373E-5</v>
      </c>
      <c r="AA18" s="3">
        <f>AVERAGEIFS(Data!AA:AA,Data!$A:$A,"*Point*Oblique")</f>
        <v>0.1544696524753249</v>
      </c>
      <c r="AB18" s="3">
        <f>AVERAGEIFS(Data!AB:AB,Data!$A:$A,"*Point*Oblique")</f>
        <v>0.4045662661866074</v>
      </c>
      <c r="AC18" s="3">
        <f>AVERAGEIFS(Data!AC:AC,Data!$A:$A,"*Point*Oblique")</f>
        <v>-6.1993557526006937E-3</v>
      </c>
      <c r="AD18" s="3">
        <f>AVERAGEIFS(Data!AD:AD,Data!$A:$A,"*Point*Oblique")</f>
        <v>-0.13074267407632387</v>
      </c>
      <c r="AE18" s="3">
        <f>AVERAGEIFS(Data!AE:AE,Data!$A:$A,"*Point*Oblique")</f>
        <v>1.5434721045648172</v>
      </c>
    </row>
    <row r="19" spans="1:31" x14ac:dyDescent="0.25">
      <c r="A19" s="9" t="s">
        <v>186</v>
      </c>
      <c r="B19" s="1">
        <f>AVERAGEIFS(Data!B:B,Data!$A:$A,"*Sah45")</f>
        <v>103.98886859416929</v>
      </c>
      <c r="C19" s="1">
        <f>AVERAGEIFS(Data!C:C,Data!$A:$A,"*Sah45")</f>
        <v>66.208186388015704</v>
      </c>
      <c r="D19" s="8">
        <f>AVERAGEIFS(Data!D:D,Data!$A:$A,"*Sah45")</f>
        <v>116.00120794773062</v>
      </c>
      <c r="E19" s="1">
        <f>AVERAGEIFS(Data!E:E,Data!$A:$A,"*Sah45")</f>
        <v>74.440999627113186</v>
      </c>
      <c r="F19" s="3">
        <f>AVERAGEIFS(Data!F:F,Data!$A:$A,"*Sah45")</f>
        <v>0.64068749547004678</v>
      </c>
      <c r="G19" s="8">
        <f>AVERAGEIFS(Data!G:G,Data!$A:$A,"*Sah45")</f>
        <v>106.30559539794893</v>
      </c>
      <c r="H19" s="1">
        <f>AVERAGEIFS(Data!H:H,Data!$A:$A,"*Sah45")</f>
        <v>51.17243053019034</v>
      </c>
      <c r="I19" s="1">
        <f>AVERAGEIFS(Data!I:I,Data!$A:$A,"*Sah45")</f>
        <v>68.973874926566992</v>
      </c>
      <c r="J19" s="8">
        <f>AVERAGEIFS(Data!J:J,Data!$A:$A,"*Sah45")</f>
        <v>101.2355374097821</v>
      </c>
      <c r="K19" s="1">
        <f>AVERAGEIFS(Data!K:K,Data!$A:$A,"*Sah45")</f>
        <v>61.203625380992726</v>
      </c>
      <c r="L19" s="3">
        <f>AVERAGEIFS(Data!L:L,Data!$A:$A,"*Sah45")</f>
        <v>0.59644883126020376</v>
      </c>
      <c r="M19" s="3">
        <f>AVERAGEIFS(Data!M:M,Data!$A:$A,"*Sah45")</f>
        <v>0.6664983499795194</v>
      </c>
      <c r="N19">
        <f>AVERAGEIFS(Data!N:N,Data!$A:$A,"*Sah45")</f>
        <v>20.4375</v>
      </c>
      <c r="O19">
        <f>AVERAGEIFS(Data!O:O,Data!$A:$A,"*Sah45")</f>
        <v>0</v>
      </c>
      <c r="P19">
        <f>AVERAGEIFS(Data!P:P,Data!$A:$A,"*Sah45")</f>
        <v>0</v>
      </c>
      <c r="Q19">
        <f>AVERAGEIFS(Data!Q:Q,Data!$A:$A,"*Sah45")</f>
        <v>0</v>
      </c>
      <c r="R19">
        <f>AVERAGEIFS(Data!R:R,Data!$A:$A,"*Sah45")</f>
        <v>2</v>
      </c>
      <c r="S19">
        <f>AVERAGEIFS(Data!S:S,Data!$A:$A,"*Sah45")</f>
        <v>100</v>
      </c>
      <c r="T19">
        <f>AVERAGEIFS(Data!T:T,Data!$A:$A,"*Sah45")</f>
        <v>0.40000000596046381</v>
      </c>
      <c r="U19">
        <f>AVERAGEIFS(Data!U:U,Data!$A:$A,"*Sah45")</f>
        <v>1.2999999523162802</v>
      </c>
      <c r="V19">
        <f>AVERAGEIFS(Data!V:V,Data!$A:$A,"*Sah45")</f>
        <v>0.89999997615814198</v>
      </c>
      <c r="W19" s="2">
        <f>AVERAGEIFS(Data!W:W,Data!$A:$A,"*Sah45")</f>
        <v>2.3103255716705421E-4</v>
      </c>
      <c r="X19" s="2">
        <f>AVERAGEIFS(Data!X:X,Data!$A:$A,"*Sah45")</f>
        <v>2.6881473604589657E-4</v>
      </c>
      <c r="Y19" s="2">
        <f>AVERAGEIFS(Data!Y:Y,Data!$A:$A,"*Sah45")</f>
        <v>7.2504675699747127E-5</v>
      </c>
      <c r="Z19" s="2">
        <f>AVERAGEIFS(Data!Z:Z,Data!$A:$A,"*Sah45")</f>
        <v>7.2669295150262729E-5</v>
      </c>
      <c r="AA19" s="3">
        <f>AVERAGEIFS(Data!AA:AA,Data!$A:$A,"*Sah45")</f>
        <v>8.1041962451647145E-2</v>
      </c>
      <c r="AB19" s="3">
        <f>AVERAGEIFS(Data!AB:AB,Data!$A:$A,"*Sah45")</f>
        <v>0.66654264957322962</v>
      </c>
      <c r="AC19" s="3">
        <f>AVERAGEIFS(Data!AC:AC,Data!$A:$A,"*Sah45")</f>
        <v>-1.1342846264851492E-2</v>
      </c>
      <c r="AD19" s="3">
        <f>AVERAGEIFS(Data!AD:AD,Data!$A:$A,"*Sah45")</f>
        <v>-0.13984380694979937</v>
      </c>
      <c r="AE19" s="3">
        <f>AVERAGEIFS(Data!AE:AE,Data!$A:$A,"*Sah45")</f>
        <v>1.159092433416119</v>
      </c>
    </row>
    <row r="20" spans="1:31" x14ac:dyDescent="0.25">
      <c r="A20" s="9" t="s">
        <v>182</v>
      </c>
      <c r="B20" s="1">
        <f>AVERAGEIFS(Data!B:B,Data!$A:$A,"*PointFullSah45")</f>
        <v>82.453157901763646</v>
      </c>
      <c r="C20" s="1">
        <f>AVERAGEIFS(Data!C:C,Data!$A:$A,"*PointFullSah45")</f>
        <v>66.208186388015704</v>
      </c>
      <c r="D20" s="8">
        <f>AVERAGEIFS(Data!D:D,Data!$A:$A,"*PointFullSah45")</f>
        <v>98.987257719039576</v>
      </c>
      <c r="E20" s="1">
        <f>AVERAGEIFS(Data!E:E,Data!$A:$A,"*PointFullSah45")</f>
        <v>61.697124719619595</v>
      </c>
      <c r="F20" s="3">
        <f>AVERAGEIFS(Data!F:F,Data!$A:$A,"*PointFullSah45")</f>
        <v>0.55549999698996511</v>
      </c>
      <c r="G20" s="8">
        <f>AVERAGEIFS(Data!G:G,Data!$A:$A,"*PointFullSah45")</f>
        <v>89.521172761917043</v>
      </c>
      <c r="H20" s="1">
        <f>AVERAGEIFS(Data!H:H,Data!$A:$A,"*PointFullSah45")</f>
        <v>39.436468631029101</v>
      </c>
      <c r="I20" s="1">
        <f>AVERAGEIFS(Data!I:I,Data!$A:$A,"*PointFullSah45")</f>
        <v>56.401875019073437</v>
      </c>
      <c r="J20" s="8">
        <f>AVERAGEIFS(Data!J:J,Data!$A:$A,"*PointFullSah45")</f>
        <v>87.366401433944574</v>
      </c>
      <c r="K20" s="1">
        <f>AVERAGEIFS(Data!K:K,Data!$A:$A,"*PointFullSah45")</f>
        <v>52.587000966071955</v>
      </c>
      <c r="L20" s="3">
        <f>AVERAGEIFS(Data!L:L,Data!$A:$A,"*PointFullSah45")</f>
        <v>0.60288068279623919</v>
      </c>
      <c r="M20" s="3">
        <f>AVERAGEIFS(Data!M:M,Data!$A:$A,"*PointFullSah45")</f>
        <v>0.69405543804168646</v>
      </c>
      <c r="N20">
        <f>AVERAGEIFS(Data!N:N,Data!$A:$A,"*PointFullSah45")</f>
        <v>20</v>
      </c>
      <c r="O20">
        <f>AVERAGEIFS(Data!O:O,Data!$A:$A,"*PointFullSah45")</f>
        <v>0</v>
      </c>
      <c r="P20">
        <f>AVERAGEIFS(Data!P:P,Data!$A:$A,"*PointFullSah45")</f>
        <v>0</v>
      </c>
      <c r="Q20">
        <f>AVERAGEIFS(Data!Q:Q,Data!$A:$A,"*PointFullSah45")</f>
        <v>0</v>
      </c>
      <c r="R20">
        <f>AVERAGEIFS(Data!R:R,Data!$A:$A,"*PointFullSah45")</f>
        <v>2</v>
      </c>
      <c r="S20">
        <f>AVERAGEIFS(Data!S:S,Data!$A:$A,"*PointFullSah45")</f>
        <v>100</v>
      </c>
      <c r="T20">
        <f>AVERAGEIFS(Data!T:T,Data!$A:$A,"*PointFullSah45")</f>
        <v>0.40000000596046398</v>
      </c>
      <c r="U20">
        <f>AVERAGEIFS(Data!U:U,Data!$A:$A,"*PointFullSah45")</f>
        <v>1.29999995231628</v>
      </c>
      <c r="V20">
        <f>AVERAGEIFS(Data!V:V,Data!$A:$A,"*PointFullSah45")</f>
        <v>0.89999997615814198</v>
      </c>
      <c r="W20" s="2">
        <f>AVERAGEIFS(Data!W:W,Data!$A:$A,"*PointFullSah45")</f>
        <v>2.456853817420775E-4</v>
      </c>
      <c r="X20" s="2">
        <f>AVERAGEIFS(Data!X:X,Data!$A:$A,"*PointFullSah45")</f>
        <v>2.728502659010696E-4</v>
      </c>
      <c r="Y20" s="2">
        <f>AVERAGEIFS(Data!Y:Y,Data!$A:$A,"*PointFullSah45")</f>
        <v>7.2739432653179352E-5</v>
      </c>
      <c r="Z20" s="2">
        <f>AVERAGEIFS(Data!Z:Z,Data!$A:$A,"*PointFullSah45")</f>
        <v>7.3034721935982762E-5</v>
      </c>
      <c r="AA20" s="3">
        <f>AVERAGEIFS(Data!AA:AA,Data!$A:$A,"*PointFullSah45")</f>
        <v>0.14297239958248006</v>
      </c>
      <c r="AB20" s="3">
        <f>AVERAGEIFS(Data!AB:AB,Data!$A:$A,"*PointFullSah45")</f>
        <v>0.5535612506243941</v>
      </c>
      <c r="AC20" s="3">
        <f>AVERAGEIFS(Data!AC:AC,Data!$A:$A,"*PointFullSah45")</f>
        <v>-2.7355798953466792E-2</v>
      </c>
      <c r="AD20" s="3">
        <f>AVERAGEIFS(Data!AD:AD,Data!$A:$A,"*PointFullSah45")</f>
        <v>-0.16050961895706548</v>
      </c>
      <c r="AE20" s="3">
        <f>AVERAGEIFS(Data!AE:AE,Data!$A:$A,"*PointFullSah45")</f>
        <v>1.0864973777278943</v>
      </c>
    </row>
    <row r="21" spans="1:31" x14ac:dyDescent="0.25">
      <c r="A21" t="s">
        <v>134</v>
      </c>
      <c r="B21" s="1">
        <f>AVERAGEIFS(Data!B:B,Data!$A:$A,"*PlaneFullOblique")</f>
        <v>113.57991695404029</v>
      </c>
      <c r="C21" s="1">
        <f>AVERAGEIFS(Data!C:C,Data!$A:$A,"*PlaneFullOblique")</f>
        <v>66.20818638801569</v>
      </c>
      <c r="D21" s="8">
        <f>AVERAGEIFS(Data!D:D,Data!$A:$A,"*PlaneFullOblique")</f>
        <v>123.37292575836143</v>
      </c>
      <c r="E21" s="1">
        <f>AVERAGEIFS(Data!E:E,Data!$A:$A,"*PlaneFullOblique")</f>
        <v>74.568750619888121</v>
      </c>
      <c r="F21" s="3">
        <f>AVERAGEIFS(Data!F:F,Data!$A:$A,"*PlaneFullOblique")</f>
        <v>0.68149999249726489</v>
      </c>
      <c r="G21" s="8">
        <f>AVERAGEIFS(Data!G:G,Data!$A:$A,"*PlaneFullOblique")</f>
        <v>114.17261219024635</v>
      </c>
      <c r="H21" s="1">
        <f>AVERAGEIFS(Data!H:H,Data!$A:$A,"*PlaneFullOblique")</f>
        <v>53.291788518428724</v>
      </c>
      <c r="I21" s="1">
        <f>AVERAGEIFS(Data!I:I,Data!$A:$A,"*PlaneFullOblique")</f>
        <v>69.355000615119707</v>
      </c>
      <c r="J21" s="8">
        <f>AVERAGEIFS(Data!J:J,Data!$A:$A,"*PlaneFullOblique")</f>
        <v>105.27425479888876</v>
      </c>
      <c r="K21" s="1">
        <f>AVERAGEIFS(Data!K:K,Data!$A:$A,"*PlaneFullOblique")</f>
        <v>63.824123740196114</v>
      </c>
      <c r="L21" s="3">
        <f>AVERAGEIFS(Data!L:L,Data!$A:$A,"*PlaneFullOblique")</f>
        <v>0.59787900373339609</v>
      </c>
      <c r="M21" s="3">
        <f>AVERAGEIFS(Data!M:M,Data!$A:$A,"*PlaneFullOblique")</f>
        <v>0.67626842483878113</v>
      </c>
      <c r="N21">
        <f>AVERAGEIFS(Data!N:N,Data!$A:$A,"*PlaneFullOblique")</f>
        <v>24.375</v>
      </c>
      <c r="O21">
        <f>AVERAGEIFS(Data!O:O,Data!$A:$A,"*PlaneFullOblique")</f>
        <v>0</v>
      </c>
      <c r="P21">
        <f>AVERAGEIFS(Data!P:P,Data!$A:$A,"*PlaneFullOblique")</f>
        <v>0</v>
      </c>
      <c r="Q21">
        <f>AVERAGEIFS(Data!Q:Q,Data!$A:$A,"*PlaneFullOblique")</f>
        <v>0</v>
      </c>
      <c r="R21">
        <f>AVERAGEIFS(Data!R:R,Data!$A:$A,"*PlaneFullOblique")</f>
        <v>2</v>
      </c>
      <c r="S21">
        <f>AVERAGEIFS(Data!S:S,Data!$A:$A,"*PlaneFullOblique")</f>
        <v>100</v>
      </c>
      <c r="T21">
        <f>AVERAGEIFS(Data!T:T,Data!$A:$A,"*PlaneFullOblique")</f>
        <v>0.40000000596046398</v>
      </c>
      <c r="U21">
        <f>AVERAGEIFS(Data!U:U,Data!$A:$A,"*PlaneFullOblique")</f>
        <v>1.29999995231628</v>
      </c>
      <c r="V21">
        <f>AVERAGEIFS(Data!V:V,Data!$A:$A,"*PlaneFullOblique")</f>
        <v>0.89999997615814198</v>
      </c>
      <c r="W21" s="2">
        <f>AVERAGEIFS(Data!W:W,Data!$A:$A,"*PlaneFullOblique")</f>
        <v>2.44945935264695E-4</v>
      </c>
      <c r="X21" s="2">
        <f>AVERAGEIFS(Data!X:X,Data!$A:$A,"*PlaneFullOblique")</f>
        <v>2.6014848845079498E-4</v>
      </c>
      <c r="Y21" s="2">
        <f>AVERAGEIFS(Data!Y:Y,Data!$A:$A,"*PlaneFullOblique")</f>
        <v>1.6544908576179246E-3</v>
      </c>
      <c r="Z21" s="2">
        <f>AVERAGEIFS(Data!Z:Z,Data!$A:$A,"*PlaneFullOblique")</f>
        <v>7.245885353768243E-5</v>
      </c>
      <c r="AA21" s="3">
        <f>AVERAGEIFS(Data!AA:AA,Data!$A:$A,"*PlaneFullOblique")</f>
        <v>1.3797338563149153E-2</v>
      </c>
      <c r="AB21" s="3">
        <f>AVERAGEIFS(Data!AB:AB,Data!$A:$A,"*PlaneFullOblique")</f>
        <v>0.64408939423205613</v>
      </c>
      <c r="AC21" s="3">
        <f>AVERAGEIFS(Data!AC:AC,Data!$A:$A,"*PlaneFullOblique")</f>
        <v>-5.0774920542309546E-2</v>
      </c>
      <c r="AD21" s="3">
        <f>AVERAGEIFS(Data!AD:AD,Data!$A:$A,"*PlaneFullOblique")</f>
        <v>-0.17621993942134376</v>
      </c>
      <c r="AE21" s="3">
        <f>AVERAGEIFS(Data!AE:AE,Data!$A:$A,"*PlaneFullOblique")</f>
        <v>1.1574825813607978</v>
      </c>
    </row>
    <row r="22" spans="1:31" x14ac:dyDescent="0.25">
      <c r="A22" t="s">
        <v>129</v>
      </c>
      <c r="B22" s="1">
        <f>AVERAGEIFS(Data!B:B,Data!$A:$A,"*Oblique*")</f>
        <v>114.17334122657749</v>
      </c>
      <c r="C22" s="1">
        <f>AVERAGEIFS(Data!C:C,Data!$A:$A,"*Oblique*")</f>
        <v>66.208186388015719</v>
      </c>
      <c r="D22" s="8">
        <f>AVERAGEIFS(Data!D:D,Data!$A:$A,"*Oblique*")</f>
        <v>126.54603252410861</v>
      </c>
      <c r="E22" s="1">
        <f>AVERAGEIFS(Data!E:E,Data!$A:$A,"*Oblique*")</f>
        <v>80.475900125503472</v>
      </c>
      <c r="F22" s="3">
        <f>AVERAGEIFS(Data!F:F,Data!$A:$A,"*Oblique*")</f>
        <v>0.66307499706745143</v>
      </c>
      <c r="G22" s="8">
        <f>AVERAGEIFS(Data!G:G,Data!$A:$A,"*Oblique*")</f>
        <v>117.13873419761629</v>
      </c>
      <c r="H22" s="1">
        <f>AVERAGEIFS(Data!H:H,Data!$A:$A,"*Oblique*")</f>
        <v>48.646792614459947</v>
      </c>
      <c r="I22" s="1">
        <f>AVERAGEIFS(Data!I:I,Data!$A:$A,"*Oblique*")</f>
        <v>75.070999956130834</v>
      </c>
      <c r="J22" s="8">
        <f>AVERAGEIFS(Data!J:J,Data!$A:$A,"*Oblique*")</f>
        <v>99.460998058318836</v>
      </c>
      <c r="K22" s="1">
        <f>AVERAGEIFS(Data!K:K,Data!$A:$A,"*Oblique*")</f>
        <v>60.38354969024649</v>
      </c>
      <c r="L22" s="3">
        <f>AVERAGEIFS(Data!L:L,Data!$A:$A,"*Oblique*")</f>
        <v>0.60125635862350446</v>
      </c>
      <c r="M22" s="3">
        <f>AVERAGEIFS(Data!M:M,Data!$A:$A,"*Oblique*")</f>
        <v>0.67378335669636713</v>
      </c>
      <c r="N22">
        <f>AVERAGEIFS(Data!N:N,Data!$A:$A,"*Oblique*")</f>
        <v>21.675000000000001</v>
      </c>
      <c r="O22">
        <f>AVERAGEIFS(Data!O:O,Data!$A:$A,"*Oblique*")</f>
        <v>0</v>
      </c>
      <c r="P22">
        <f>AVERAGEIFS(Data!P:P,Data!$A:$A,"*Oblique*")</f>
        <v>0</v>
      </c>
      <c r="Q22">
        <f>AVERAGEIFS(Data!Q:Q,Data!$A:$A,"*Oblique*")</f>
        <v>0</v>
      </c>
      <c r="R22">
        <f>AVERAGEIFS(Data!R:R,Data!$A:$A,"*Oblique*")</f>
        <v>2</v>
      </c>
      <c r="S22">
        <f>AVERAGEIFS(Data!S:S,Data!$A:$A,"*Oblique*")</f>
        <v>100</v>
      </c>
      <c r="T22">
        <f>AVERAGEIFS(Data!T:T,Data!$A:$A,"*Oblique*")</f>
        <v>0.49999999999999983</v>
      </c>
      <c r="U22">
        <f>AVERAGEIFS(Data!U:U,Data!$A:$A,"*Oblique*")</f>
        <v>1.2999999523162791</v>
      </c>
      <c r="V22">
        <f>AVERAGEIFS(Data!V:V,Data!$A:$A,"*Oblique*")</f>
        <v>0.89999997615814187</v>
      </c>
      <c r="W22" s="2">
        <f>AVERAGEIFS(Data!W:W,Data!$A:$A,"*Oblique*")</f>
        <v>2.5004839189932647E-4</v>
      </c>
      <c r="X22" s="2">
        <f>AVERAGEIFS(Data!X:X,Data!$A:$A,"*Oblique*")</f>
        <v>2.6452696693013384E-4</v>
      </c>
      <c r="Y22" s="2">
        <f>AVERAGEIFS(Data!Y:Y,Data!$A:$A,"*Oblique*")</f>
        <v>1.0306317371941958E-3</v>
      </c>
      <c r="Z22" s="2">
        <f>AVERAGEIFS(Data!Z:Z,Data!$A:$A,"*Oblique*")</f>
        <v>7.2639378049643694E-5</v>
      </c>
      <c r="AA22" s="3">
        <f>AVERAGEIFS(Data!AA:AA,Data!$A:$A,"*Oblique*")</f>
        <v>7.1444152020764512E-2</v>
      </c>
      <c r="AB22" s="3">
        <f>AVERAGEIFS(Data!AB:AB,Data!$A:$A,"*Oblique*")</f>
        <v>0.555865995137239</v>
      </c>
      <c r="AC22" s="3">
        <f>AVERAGEIFS(Data!AC:AC,Data!$A:$A,"*Oblique*")</f>
        <v>-6.4506328838378424E-2</v>
      </c>
      <c r="AD22" s="3">
        <f>AVERAGEIFS(Data!AD:AD,Data!$A:$A,"*Oblique*")</f>
        <v>-0.18432642196241489</v>
      </c>
      <c r="AE22" s="3">
        <f>AVERAGEIFS(Data!AE:AE,Data!$A:$A,"*Oblique*")</f>
        <v>1.4909894075299199</v>
      </c>
    </row>
    <row r="23" spans="1:31" x14ac:dyDescent="0.25">
      <c r="A23" t="s">
        <v>137</v>
      </c>
      <c r="B23" s="1">
        <f>AVERAGEIFS(Data!B:B,Data!$A:$A,"*Point*45")</f>
        <v>87.400133967399384</v>
      </c>
      <c r="C23" s="1">
        <f>AVERAGEIFS(Data!C:C,Data!$A:$A,"*Point*45")</f>
        <v>66.20818638801569</v>
      </c>
      <c r="D23" s="8">
        <f>AVERAGEIFS(Data!D:D,Data!$A:$A,"*Point*45")</f>
        <v>105.25931012630431</v>
      </c>
      <c r="E23" s="1">
        <f>AVERAGEIFS(Data!E:E,Data!$A:$A,"*Point*45")</f>
        <v>65.116500020027047</v>
      </c>
      <c r="F23" s="3">
        <f>AVERAGEIFS(Data!F:F,Data!$A:$A,"*Point*45")</f>
        <v>0.55162499798461762</v>
      </c>
      <c r="G23" s="8">
        <f>AVERAGEIFS(Data!G:G,Data!$A:$A,"*Point*45")</f>
        <v>95.756745457649046</v>
      </c>
      <c r="H23" s="1">
        <f>AVERAGEIFS(Data!H:H,Data!$A:$A,"*Point*45")</f>
        <v>41.287170231342238</v>
      </c>
      <c r="I23" s="1">
        <f>AVERAGEIFS(Data!I:I,Data!$A:$A,"*Point*45")</f>
        <v>59.81162565946569</v>
      </c>
      <c r="J23" s="8">
        <f>AVERAGEIFS(Data!J:J,Data!$A:$A,"*Point*45")</f>
        <v>87.098847270011731</v>
      </c>
      <c r="K23" s="1">
        <f>AVERAGEIFS(Data!K:K,Data!$A:$A,"*Point*45")</f>
        <v>52.396437823772295</v>
      </c>
      <c r="L23" s="3">
        <f>AVERAGEIFS(Data!L:L,Data!$A:$A,"*Point*45")</f>
        <v>0.58736628852784589</v>
      </c>
      <c r="M23" s="3">
        <f>AVERAGEIFS(Data!M:M,Data!$A:$A,"*Point*45")</f>
        <v>0.68318946845829454</v>
      </c>
      <c r="N23">
        <f>AVERAGEIFS(Data!N:N,Data!$A:$A,"*Point*45")</f>
        <v>23.4375</v>
      </c>
      <c r="O23">
        <f>AVERAGEIFS(Data!O:O,Data!$A:$A,"*Point*45")</f>
        <v>0</v>
      </c>
      <c r="P23">
        <f>AVERAGEIFS(Data!P:P,Data!$A:$A,"*Point*45")</f>
        <v>0</v>
      </c>
      <c r="Q23">
        <f>AVERAGEIFS(Data!Q:Q,Data!$A:$A,"*Point*45")</f>
        <v>0</v>
      </c>
      <c r="R23">
        <f>AVERAGEIFS(Data!R:R,Data!$A:$A,"*Point*45")</f>
        <v>2</v>
      </c>
      <c r="S23">
        <f>AVERAGEIFS(Data!S:S,Data!$A:$A,"*Point*45")</f>
        <v>100</v>
      </c>
      <c r="T23">
        <f>AVERAGEIFS(Data!T:T,Data!$A:$A,"*Point*45")</f>
        <v>0.40000000596046381</v>
      </c>
      <c r="U23">
        <f>AVERAGEIFS(Data!U:U,Data!$A:$A,"*Point*45")</f>
        <v>1.2999999523162802</v>
      </c>
      <c r="V23">
        <f>AVERAGEIFS(Data!V:V,Data!$A:$A,"*Point*45")</f>
        <v>0.89999997615814198</v>
      </c>
      <c r="W23" s="2">
        <f>AVERAGEIFS(Data!W:W,Data!$A:$A,"*Point*45")</f>
        <v>2.5168111278617251E-4</v>
      </c>
      <c r="X23" s="2">
        <f>AVERAGEIFS(Data!X:X,Data!$A:$A,"*Point*45")</f>
        <v>2.6676809466152874E-4</v>
      </c>
      <c r="Y23" s="2">
        <f>AVERAGEIFS(Data!Y:Y,Data!$A:$A,"*Point*45")</f>
        <v>7.2963994716701217E-4</v>
      </c>
      <c r="Z23" s="2">
        <f>AVERAGEIFS(Data!Z:Z,Data!$A:$A,"*Point*45")</f>
        <v>7.2777701916493188E-5</v>
      </c>
      <c r="AA23" s="3">
        <f>AVERAGEIFS(Data!AA:AA,Data!$A:$A,"*Point*45")</f>
        <v>0.14488379631101486</v>
      </c>
      <c r="AB23" s="3">
        <f>AVERAGEIFS(Data!AB:AB,Data!$A:$A,"*Point*45")</f>
        <v>0.53921573207649975</v>
      </c>
      <c r="AC23" s="3">
        <f>AVERAGEIFS(Data!AC:AC,Data!$A:$A,"*Point*45")</f>
        <v>-8.7636075467759991E-2</v>
      </c>
      <c r="AD23" s="3">
        <f>AVERAGEIFS(Data!AD:AD,Data!$A:$A,"*Point*45")</f>
        <v>-0.21399492063595288</v>
      </c>
      <c r="AE23" s="3">
        <f>AVERAGEIFS(Data!AE:AE,Data!$A:$A,"*Point*45")</f>
        <v>1.4435529255906874</v>
      </c>
    </row>
    <row r="24" spans="1:31" x14ac:dyDescent="0.25">
      <c r="A24" t="s">
        <v>128</v>
      </c>
      <c r="B24" s="1">
        <f>AVERAGEIFS(Data!B:B,Data!$A:$A,"*45*")</f>
        <v>134.04894599914519</v>
      </c>
      <c r="C24" s="1">
        <f>AVERAGEIFS(Data!C:C,Data!$A:$A,"*45*")</f>
        <v>66.208186388015719</v>
      </c>
      <c r="D24" s="8">
        <f>AVERAGEIFS(Data!D:D,Data!$A:$A,"*45*")</f>
        <v>146.73056292533843</v>
      </c>
      <c r="E24" s="1">
        <f>AVERAGEIFS(Data!E:E,Data!$A:$A,"*45*")</f>
        <v>96.854300308227394</v>
      </c>
      <c r="F24" s="3">
        <f>AVERAGEIFS(Data!F:F,Data!$A:$A,"*45*")</f>
        <v>0.65589999929070453</v>
      </c>
      <c r="G24" s="8">
        <f>AVERAGEIFS(Data!G:G,Data!$A:$A,"*45*")</f>
        <v>136.98622207641577</v>
      </c>
      <c r="H24" s="1">
        <f>AVERAGEIFS(Data!H:H,Data!$A:$A,"*45*")</f>
        <v>63.358534789085297</v>
      </c>
      <c r="I24" s="1">
        <f>AVERAGEIFS(Data!I:I,Data!$A:$A,"*45*")</f>
        <v>91.363124704360828</v>
      </c>
      <c r="J24" s="8">
        <f>AVERAGEIFS(Data!J:J,Data!$A:$A,"*45*")</f>
        <v>104.31909284591647</v>
      </c>
      <c r="K24" s="1">
        <f>AVERAGEIFS(Data!K:K,Data!$A:$A,"*45*")</f>
        <v>63.132425379753023</v>
      </c>
      <c r="L24" s="3">
        <f>AVERAGEIFS(Data!L:L,Data!$A:$A,"*45*")</f>
        <v>0.58951360881328563</v>
      </c>
      <c r="M24" s="3">
        <f>AVERAGEIFS(Data!M:M,Data!$A:$A,"*45*")</f>
        <v>0.6574547976255416</v>
      </c>
      <c r="N24">
        <f>AVERAGEIFS(Data!N:N,Data!$A:$A,"*45*")</f>
        <v>21.975000000000001</v>
      </c>
      <c r="O24">
        <f>AVERAGEIFS(Data!O:O,Data!$A:$A,"*45*")</f>
        <v>0</v>
      </c>
      <c r="P24">
        <f>AVERAGEIFS(Data!P:P,Data!$A:$A,"*45*")</f>
        <v>0</v>
      </c>
      <c r="Q24">
        <f>AVERAGEIFS(Data!Q:Q,Data!$A:$A,"*45*")</f>
        <v>0</v>
      </c>
      <c r="R24">
        <f>AVERAGEIFS(Data!R:R,Data!$A:$A,"*45*")</f>
        <v>2</v>
      </c>
      <c r="S24">
        <f>AVERAGEIFS(Data!S:S,Data!$A:$A,"*45*")</f>
        <v>100</v>
      </c>
      <c r="T24">
        <f>AVERAGEIFS(Data!T:T,Data!$A:$A,"*45*")</f>
        <v>0.49999999999999983</v>
      </c>
      <c r="U24">
        <f>AVERAGEIFS(Data!U:U,Data!$A:$A,"*45*")</f>
        <v>1.2999999523162791</v>
      </c>
      <c r="V24">
        <f>AVERAGEIFS(Data!V:V,Data!$A:$A,"*45*")</f>
        <v>0.89999997615814187</v>
      </c>
      <c r="W24" s="2">
        <f>AVERAGEIFS(Data!W:W,Data!$A:$A,"*45*")</f>
        <v>2.4135370258591095E-4</v>
      </c>
      <c r="X24" s="2">
        <f>AVERAGEIFS(Data!X:X,Data!$A:$A,"*45*")</f>
        <v>2.6398825211799667E-4</v>
      </c>
      <c r="Y24" s="2">
        <f>AVERAGEIFS(Data!Y:Y,Data!$A:$A,"*45*")</f>
        <v>8.3559462000266373E-4</v>
      </c>
      <c r="Z24" s="2">
        <f>AVERAGEIFS(Data!Z:Z,Data!$A:$A,"*45*")</f>
        <v>7.240364557219434E-5</v>
      </c>
      <c r="AA24" s="3">
        <f>AVERAGEIFS(Data!AA:AA,Data!$A:$A,"*45*")</f>
        <v>6.8121297616789658E-2</v>
      </c>
      <c r="AB24" s="3">
        <f>AVERAGEIFS(Data!AB:AB,Data!$A:$A,"*45*")</f>
        <v>0.68438872304060316</v>
      </c>
      <c r="AC24" s="3">
        <f>AVERAGEIFS(Data!AC:AC,Data!$A:$A,"*45*")</f>
        <v>-0.11187731290554759</v>
      </c>
      <c r="AD24" s="3">
        <f>AVERAGEIFS(Data!AD:AD,Data!$A:$A,"*45*")</f>
        <v>-0.23294339064204728</v>
      </c>
      <c r="AE24" s="3">
        <f>AVERAGEIFS(Data!AE:AE,Data!$A:$A,"*45*")</f>
        <v>1.679472782096747</v>
      </c>
    </row>
    <row r="25" spans="1:31" x14ac:dyDescent="0.25">
      <c r="A25" t="s">
        <v>139</v>
      </c>
      <c r="B25" s="1">
        <f>AVERAGEIFS(Data!B:B,Data!$A:$A,"*PlaneFullParallelLongest")</f>
        <v>136.79615235328652</v>
      </c>
      <c r="C25" s="1">
        <f>AVERAGEIFS(Data!C:C,Data!$A:$A,"*PlaneFullParallelLongest")</f>
        <v>66.20818638801569</v>
      </c>
      <c r="D25" s="8">
        <f>AVERAGEIFS(Data!D:D,Data!$A:$A,"*PlaneFullParallelLongest")</f>
        <v>147.78365993499713</v>
      </c>
      <c r="E25" s="1">
        <f>AVERAGEIFS(Data!E:E,Data!$A:$A,"*PlaneFullParallelLongest")</f>
        <v>102.97762370109544</v>
      </c>
      <c r="F25" s="3">
        <f>AVERAGEIFS(Data!F:F,Data!$A:$A,"*PlaneFullParallelLongest")</f>
        <v>0.76174999587237791</v>
      </c>
      <c r="G25" s="8">
        <f>AVERAGEIFS(Data!G:G,Data!$A:$A,"*PlaneFullParallelLongest")</f>
        <v>136.90715551376314</v>
      </c>
      <c r="H25" s="1">
        <f>AVERAGEIFS(Data!H:H,Data!$A:$A,"*PlaneFullParallelLongest")</f>
        <v>106.74193608760817</v>
      </c>
      <c r="I25" s="1">
        <f>AVERAGEIFS(Data!I:I,Data!$A:$A,"*PlaneFullParallelLongest")</f>
        <v>96.505125045776126</v>
      </c>
      <c r="J25" s="8">
        <f>AVERAGEIFS(Data!J:J,Data!$A:$A,"*PlaneFullParallelLongest")</f>
        <v>101.67356824874852</v>
      </c>
      <c r="K25" s="1">
        <f>AVERAGEIFS(Data!K:K,Data!$A:$A,"*PlaneFullParallelLongest")</f>
        <v>62.26450097560879</v>
      </c>
      <c r="L25" s="3">
        <f>AVERAGEIFS(Data!L:L,Data!$A:$A,"*PlaneFullParallelLongest")</f>
        <v>0.58966976776719049</v>
      </c>
      <c r="M25" s="3">
        <f>AVERAGEIFS(Data!M:M,Data!$A:$A,"*PlaneFullParallelLongest")</f>
        <v>0.61758983880281404</v>
      </c>
      <c r="N25">
        <f>AVERAGEIFS(Data!N:N,Data!$A:$A,"*PlaneFullParallelLongest")</f>
        <v>21</v>
      </c>
      <c r="O25">
        <f>AVERAGEIFS(Data!O:O,Data!$A:$A,"*PlaneFullParallelLongest")</f>
        <v>0</v>
      </c>
      <c r="P25">
        <f>AVERAGEIFS(Data!P:P,Data!$A:$A,"*PlaneFullParallelLongest")</f>
        <v>0</v>
      </c>
      <c r="Q25">
        <f>AVERAGEIFS(Data!Q:Q,Data!$A:$A,"*PlaneFullParallelLongest")</f>
        <v>0</v>
      </c>
      <c r="R25">
        <f>AVERAGEIFS(Data!R:R,Data!$A:$A,"*PlaneFullParallelLongest")</f>
        <v>2</v>
      </c>
      <c r="S25">
        <f>AVERAGEIFS(Data!S:S,Data!$A:$A,"*PlaneFullParallelLongest")</f>
        <v>100</v>
      </c>
      <c r="T25">
        <f>AVERAGEIFS(Data!T:T,Data!$A:$A,"*PlaneFullParallelLongest")</f>
        <v>0.89999997615814198</v>
      </c>
      <c r="U25">
        <f>AVERAGEIFS(Data!U:U,Data!$A:$A,"*PlaneFullParallelLongest")</f>
        <v>1.29999995231628</v>
      </c>
      <c r="V25">
        <f>AVERAGEIFS(Data!V:V,Data!$A:$A,"*PlaneFullParallelLongest")</f>
        <v>0.89999997615814198</v>
      </c>
      <c r="W25" s="2">
        <f>AVERAGEIFS(Data!W:W,Data!$A:$A,"*PlaneFullParallelLongest")</f>
        <v>2.631981988088224E-4</v>
      </c>
      <c r="X25" s="2">
        <f>AVERAGEIFS(Data!X:X,Data!$A:$A,"*PlaneFullParallelLongest")</f>
        <v>2.6383189469925074E-4</v>
      </c>
      <c r="Y25" s="2">
        <f>AVERAGEIFS(Data!Y:Y,Data!$A:$A,"*PlaneFullParallelLongest")</f>
        <v>1.3384898775257125E-3</v>
      </c>
      <c r="Z25" s="2">
        <f>AVERAGEIFS(Data!Z:Z,Data!$A:$A,"*PlaneFullParallelLongest")</f>
        <v>7.2619372076587697E-5</v>
      </c>
      <c r="AA25" s="3">
        <f>AVERAGEIFS(Data!AA:AA,Data!$A:$A,"*PlaneFullParallelLongest")</f>
        <v>1.4962451709864683E-2</v>
      </c>
      <c r="AB25" s="3">
        <f>AVERAGEIFS(Data!AB:AB,Data!$A:$A,"*PlaneFullParallelLongest")</f>
        <v>0.55089834221099354</v>
      </c>
      <c r="AC25" s="3">
        <f>AVERAGEIFS(Data!AC:AC,Data!$A:$A,"*PlaneFullParallelLongest")</f>
        <v>-0.12857684813671577</v>
      </c>
      <c r="AD25" s="3">
        <f>AVERAGEIFS(Data!AD:AD,Data!$A:$A,"*PlaneFullParallelLongest")</f>
        <v>-0.24185280581887861</v>
      </c>
      <c r="AE25" s="3">
        <f>AVERAGEIFS(Data!AE:AE,Data!$A:$A,"*PlaneFullParallelLongest")</f>
        <v>1.2373322895226855</v>
      </c>
    </row>
    <row r="26" spans="1:31" x14ac:dyDescent="0.25">
      <c r="A26" t="s">
        <v>133</v>
      </c>
      <c r="B26" s="1">
        <f>AVERAGEIFS(Data!B:B,Data!$A:$A,"*PlaneFull45")</f>
        <v>159.0428664684292</v>
      </c>
      <c r="C26" s="1">
        <f>AVERAGEIFS(Data!C:C,Data!$A:$A,"*PlaneFull45")</f>
        <v>66.20818638801569</v>
      </c>
      <c r="D26" s="8">
        <f>AVERAGEIFS(Data!D:D,Data!$A:$A,"*PlaneFull45")</f>
        <v>169.7736864089963</v>
      </c>
      <c r="E26" s="1">
        <f>AVERAGEIFS(Data!E:E,Data!$A:$A,"*PlaneFull45")</f>
        <v>108.74674987792943</v>
      </c>
      <c r="F26" s="3">
        <f>AVERAGEIFS(Data!F:F,Data!$A:$A,"*PlaneFull45")</f>
        <v>0.72250000108033385</v>
      </c>
      <c r="G26" s="8">
        <f>AVERAGEIFS(Data!G:G,Data!$A:$A,"*PlaneFull45")</f>
        <v>159.78195953369121</v>
      </c>
      <c r="H26" s="1">
        <f>AVERAGEIFS(Data!H:H,Data!$A:$A,"*PlaneFull45")</f>
        <v>79.916882753372107</v>
      </c>
      <c r="I26" s="1">
        <f>AVERAGEIFS(Data!I:I,Data!$A:$A,"*PlaneFull45")</f>
        <v>103.08487415313698</v>
      </c>
      <c r="J26" s="8">
        <f>AVERAGEIFS(Data!J:J,Data!$A:$A,"*PlaneFull45")</f>
        <v>116.13270592689491</v>
      </c>
      <c r="K26" s="1">
        <f>AVERAGEIFS(Data!K:K,Data!$A:$A,"*PlaneFull45")</f>
        <v>70.447751283645573</v>
      </c>
      <c r="L26" s="3">
        <f>AVERAGEIFS(Data!L:L,Data!$A:$A,"*PlaneFull45")</f>
        <v>0.56424702703952734</v>
      </c>
      <c r="M26" s="3">
        <f>AVERAGEIFS(Data!M:M,Data!$A:$A,"*PlaneFull45")</f>
        <v>0.62116725370287851</v>
      </c>
      <c r="N26">
        <f>AVERAGEIFS(Data!N:N,Data!$A:$A,"*PlaneFull45")</f>
        <v>21.625</v>
      </c>
      <c r="O26">
        <f>AVERAGEIFS(Data!O:O,Data!$A:$A,"*PlaneFull45")</f>
        <v>0</v>
      </c>
      <c r="P26">
        <f>AVERAGEIFS(Data!P:P,Data!$A:$A,"*PlaneFull45")</f>
        <v>0</v>
      </c>
      <c r="Q26">
        <f>AVERAGEIFS(Data!Q:Q,Data!$A:$A,"*PlaneFull45")</f>
        <v>0</v>
      </c>
      <c r="R26">
        <f>AVERAGEIFS(Data!R:R,Data!$A:$A,"*PlaneFull45")</f>
        <v>2</v>
      </c>
      <c r="S26">
        <f>AVERAGEIFS(Data!S:S,Data!$A:$A,"*PlaneFull45")</f>
        <v>100</v>
      </c>
      <c r="T26">
        <f>AVERAGEIFS(Data!T:T,Data!$A:$A,"*PlaneFull45")</f>
        <v>0.40000000596046398</v>
      </c>
      <c r="U26">
        <f>AVERAGEIFS(Data!U:U,Data!$A:$A,"*PlaneFull45")</f>
        <v>1.29999995231628</v>
      </c>
      <c r="V26">
        <f>AVERAGEIFS(Data!V:V,Data!$A:$A,"*PlaneFull45")</f>
        <v>0.89999997615814198</v>
      </c>
      <c r="W26" s="2">
        <f>AVERAGEIFS(Data!W:W,Data!$A:$A,"*PlaneFull45")</f>
        <v>2.2086473836679886E-4</v>
      </c>
      <c r="X26" s="2">
        <f>AVERAGEIFS(Data!X:X,Data!$A:$A,"*PlaneFull45")</f>
        <v>2.6204283494735072E-4</v>
      </c>
      <c r="Y26" s="2">
        <f>AVERAGEIFS(Data!Y:Y,Data!$A:$A,"*PlaneFull45")</f>
        <v>9.2773905635112701E-4</v>
      </c>
      <c r="Z26" s="2">
        <f>AVERAGEIFS(Data!Z:Z,Data!$A:$A,"*PlaneFull45")</f>
        <v>7.2241808084072491E-5</v>
      </c>
      <c r="AA26" s="3">
        <f>AVERAGEIFS(Data!AA:AA,Data!$A:$A,"*PlaneFull45")</f>
        <v>1.9254253053481538E-2</v>
      </c>
      <c r="AB26" s="3">
        <f>AVERAGEIFS(Data!AB:AB,Data!$A:$A,"*PlaneFull45")</f>
        <v>0.78561563610543483</v>
      </c>
      <c r="AC26" s="3">
        <f>AVERAGEIFS(Data!AC:AC,Data!$A:$A,"*PlaneFull45")</f>
        <v>-0.16118515654244936</v>
      </c>
      <c r="AD26" s="3">
        <f>AVERAGEIFS(Data!AD:AD,Data!$A:$A,"*PlaneFull45")</f>
        <v>-0.28374893551764546</v>
      </c>
      <c r="AE26" s="3">
        <f>AVERAGEIFS(Data!AE:AE,Data!$A:$A,"*PlaneFull45")</f>
        <v>1.8072562267836587</v>
      </c>
    </row>
    <row r="27" spans="1:31" x14ac:dyDescent="0.25">
      <c r="A27" t="s">
        <v>140</v>
      </c>
      <c r="B27" s="1">
        <f>AVERAGEIFS(Data!B:B,Data!$A:$A,"*PlaneFull15Longest")</f>
        <v>183.76424479484524</v>
      </c>
      <c r="C27" s="1">
        <f>AVERAGEIFS(Data!C:C,Data!$A:$A,"*PlaneFull15Longest")</f>
        <v>66.20818638801569</v>
      </c>
      <c r="D27" s="8">
        <f>AVERAGEIFS(Data!D:D,Data!$A:$A,"*PlaneFull15Longest")</f>
        <v>192.69190883636435</v>
      </c>
      <c r="E27" s="1">
        <f>AVERAGEIFS(Data!E:E,Data!$A:$A,"*PlaneFull15Longest")</f>
        <v>136.40449976921053</v>
      </c>
      <c r="F27" s="3">
        <f>AVERAGEIFS(Data!F:F,Data!$A:$A,"*PlaneFull15Longest")</f>
        <v>0.74137500580400184</v>
      </c>
      <c r="G27" s="8">
        <f>AVERAGEIFS(Data!G:G,Data!$A:$A,"*PlaneFull15Longest")</f>
        <v>183.11065888404818</v>
      </c>
      <c r="H27" s="1">
        <f>AVERAGEIFS(Data!H:H,Data!$A:$A,"*PlaneFull15Longest")</f>
        <v>111.25143170356732</v>
      </c>
      <c r="I27" s="1">
        <f>AVERAGEIFS(Data!I:I,Data!$A:$A,"*PlaneFull15Longest")</f>
        <v>130.86787509918199</v>
      </c>
      <c r="J27" s="8">
        <f>AVERAGEIFS(Data!J:J,Data!$A:$A,"*PlaneFull15Longest")</f>
        <v>112.34608268737767</v>
      </c>
      <c r="K27" s="1">
        <f>AVERAGEIFS(Data!K:K,Data!$A:$A,"*PlaneFull15Longest")</f>
        <v>68.59237539768209</v>
      </c>
      <c r="L27" s="3">
        <f>AVERAGEIFS(Data!L:L,Data!$A:$A,"*PlaneFull15Longest")</f>
        <v>0.64234881475567773</v>
      </c>
      <c r="M27" s="3">
        <f>AVERAGEIFS(Data!M:M,Data!$A:$A,"*PlaneFull15Longest")</f>
        <v>0.69516959786415056</v>
      </c>
      <c r="N27">
        <f>AVERAGEIFS(Data!N:N,Data!$A:$A,"*PlaneFull15Longest")</f>
        <v>21.125</v>
      </c>
      <c r="O27">
        <f>AVERAGEIFS(Data!O:O,Data!$A:$A,"*PlaneFull15Longest")</f>
        <v>0</v>
      </c>
      <c r="P27">
        <f>AVERAGEIFS(Data!P:P,Data!$A:$A,"*PlaneFull15Longest")</f>
        <v>0</v>
      </c>
      <c r="Q27">
        <f>AVERAGEIFS(Data!Q:Q,Data!$A:$A,"*PlaneFull15Longest")</f>
        <v>0</v>
      </c>
      <c r="R27">
        <f>AVERAGEIFS(Data!R:R,Data!$A:$A,"*PlaneFull15Longest")</f>
        <v>2</v>
      </c>
      <c r="S27">
        <f>AVERAGEIFS(Data!S:S,Data!$A:$A,"*PlaneFull15Longest")</f>
        <v>100</v>
      </c>
      <c r="T27">
        <f>AVERAGEIFS(Data!T:T,Data!$A:$A,"*PlaneFull15Longest")</f>
        <v>0.89999997615814198</v>
      </c>
      <c r="U27">
        <f>AVERAGEIFS(Data!U:U,Data!$A:$A,"*PlaneFull15Longest")</f>
        <v>1.29999995231628</v>
      </c>
      <c r="V27">
        <f>AVERAGEIFS(Data!V:V,Data!$A:$A,"*PlaneFull15Longest")</f>
        <v>0.89999997615814198</v>
      </c>
      <c r="W27" s="2">
        <f>AVERAGEIFS(Data!W:W,Data!$A:$A,"*PlaneFull15Longest")</f>
        <v>2.6861246078624336E-4</v>
      </c>
      <c r="X27" s="2">
        <f>AVERAGEIFS(Data!X:X,Data!$A:$A,"*PlaneFull15Longest")</f>
        <v>2.6158788023167236E-4</v>
      </c>
      <c r="Y27" s="2">
        <f>AVERAGEIFS(Data!Y:Y,Data!$A:$A,"*PlaneFull15Longest")</f>
        <v>1.6708885086700262E-3</v>
      </c>
      <c r="Z27" s="2">
        <f>AVERAGEIFS(Data!Z:Z,Data!$A:$A,"*PlaneFull15Longest")</f>
        <v>7.206063310150053E-5</v>
      </c>
      <c r="AA27" s="3">
        <f>AVERAGEIFS(Data!AA:AA,Data!$A:$A,"*PlaneFull15Longest")</f>
        <v>1.6702446822719853E-2</v>
      </c>
      <c r="AB27" s="3">
        <f>AVERAGEIFS(Data!AB:AB,Data!$A:$A,"*PlaneFull15Longest")</f>
        <v>0.72697001835835773</v>
      </c>
      <c r="AC27" s="3">
        <f>AVERAGEIFS(Data!AC:AC,Data!$A:$A,"*PlaneFull15Longest")</f>
        <v>-0.20488103348021625</v>
      </c>
      <c r="AD27" s="3">
        <f>AVERAGEIFS(Data!AD:AD,Data!$A:$A,"*PlaneFull15Longest")</f>
        <v>-0.30785678453459209</v>
      </c>
      <c r="AE27" s="3">
        <f>AVERAGEIFS(Data!AE:AE,Data!$A:$A,"*PlaneFull15Longest")</f>
        <v>1.7058674963801366</v>
      </c>
    </row>
    <row r="28" spans="1:31" x14ac:dyDescent="0.25">
      <c r="A28" t="s">
        <v>141</v>
      </c>
      <c r="B28" s="1">
        <f>AVERAGEIFS(Data!B:B,Data!$A:$A,"*PlaneFull45Longest")</f>
        <v>210.87701630592298</v>
      </c>
      <c r="C28" s="1">
        <f>AVERAGEIFS(Data!C:C,Data!$A:$A,"*PlaneFull45Longest")</f>
        <v>66.20818638801569</v>
      </c>
      <c r="D28" s="8">
        <f>AVERAGEIFS(Data!D:D,Data!$A:$A,"*PlaneFull45Longest")</f>
        <v>220.34534978866552</v>
      </c>
      <c r="E28" s="1">
        <f>AVERAGEIFS(Data!E:E,Data!$A:$A,"*PlaneFull45Longest")</f>
        <v>158.10687708854653</v>
      </c>
      <c r="F28" s="3">
        <f>AVERAGEIFS(Data!F:F,Data!$A:$A,"*PlaneFull45Longest")</f>
        <v>0.72787500545382466</v>
      </c>
      <c r="G28" s="8">
        <f>AVERAGEIFS(Data!G:G,Data!$A:$A,"*PlaneFull45Longest")</f>
        <v>210.54564189910857</v>
      </c>
      <c r="H28" s="1">
        <f>AVERAGEIFS(Data!H:H,Data!$A:$A,"*PlaneFull45Longest")</f>
        <v>91.393058300018239</v>
      </c>
      <c r="I28" s="1">
        <f>AVERAGEIFS(Data!I:I,Data!$A:$A,"*PlaneFull45Longest")</f>
        <v>152.56162321567513</v>
      </c>
      <c r="J28" s="8">
        <f>AVERAGEIFS(Data!J:J,Data!$A:$A,"*PlaneFull45Longest")</f>
        <v>116.16039037704432</v>
      </c>
      <c r="K28" s="1">
        <f>AVERAGEIFS(Data!K:K,Data!$A:$A,"*PlaneFull45Longest")</f>
        <v>70.601250171661306</v>
      </c>
      <c r="L28" s="3">
        <f>AVERAGEIFS(Data!L:L,Data!$A:$A,"*PlaneFull45Longest")</f>
        <v>0.61857146024703924</v>
      </c>
      <c r="M28" s="3">
        <f>AVERAGEIFS(Data!M:M,Data!$A:$A,"*PlaneFull45Longest")</f>
        <v>0.66078653559088663</v>
      </c>
      <c r="N28">
        <f>AVERAGEIFS(Data!N:N,Data!$A:$A,"*PlaneFull45Longest")</f>
        <v>20.5</v>
      </c>
      <c r="O28">
        <f>AVERAGEIFS(Data!O:O,Data!$A:$A,"*PlaneFull45Longest")</f>
        <v>0</v>
      </c>
      <c r="P28">
        <f>AVERAGEIFS(Data!P:P,Data!$A:$A,"*PlaneFull45Longest")</f>
        <v>0</v>
      </c>
      <c r="Q28">
        <f>AVERAGEIFS(Data!Q:Q,Data!$A:$A,"*PlaneFull45Longest")</f>
        <v>0</v>
      </c>
      <c r="R28">
        <f>AVERAGEIFS(Data!R:R,Data!$A:$A,"*PlaneFull45Longest")</f>
        <v>2</v>
      </c>
      <c r="S28">
        <f>AVERAGEIFS(Data!S:S,Data!$A:$A,"*PlaneFull45Longest")</f>
        <v>100</v>
      </c>
      <c r="T28">
        <f>AVERAGEIFS(Data!T:T,Data!$A:$A,"*PlaneFull45Longest")</f>
        <v>0.89999997615814198</v>
      </c>
      <c r="U28">
        <f>AVERAGEIFS(Data!U:U,Data!$A:$A,"*PlaneFull45Longest")</f>
        <v>1.29999995231628</v>
      </c>
      <c r="V28">
        <f>AVERAGEIFS(Data!V:V,Data!$A:$A,"*PlaneFull45Longest")</f>
        <v>0.89999997615814198</v>
      </c>
      <c r="W28" s="2">
        <f>AVERAGEIFS(Data!W:W,Data!$A:$A,"*PlaneFull45Longest")</f>
        <v>2.6616181639837989E-4</v>
      </c>
      <c r="X28" s="2">
        <f>AVERAGEIFS(Data!X:X,Data!$A:$A,"*PlaneFull45Longest")</f>
        <v>2.5958303012885099E-4</v>
      </c>
      <c r="Y28" s="2">
        <f>AVERAGEIFS(Data!Y:Y,Data!$A:$A,"*PlaneFull45Longest")</f>
        <v>1.7186842305818527E-3</v>
      </c>
      <c r="Z28" s="2">
        <f>AVERAGEIFS(Data!Z:Z,Data!$A:$A,"*PlaneFull45Longest")</f>
        <v>7.1917147579370012E-5</v>
      </c>
      <c r="AA28" s="3">
        <f>AVERAGEIFS(Data!AA:AA,Data!$A:$A,"*PlaneFull45Longest")</f>
        <v>1.2473117087622809E-2</v>
      </c>
      <c r="AB28" s="3">
        <f>AVERAGEIFS(Data!AB:AB,Data!$A:$A,"*PlaneFull45Longest")</f>
        <v>0.77837246642251623</v>
      </c>
      <c r="AC28" s="3">
        <f>AVERAGEIFS(Data!AC:AC,Data!$A:$A,"*PlaneFull45Longest")</f>
        <v>-0.22759936347353216</v>
      </c>
      <c r="AD28" s="3">
        <f>AVERAGEIFS(Data!AD:AD,Data!$A:$A,"*PlaneFull45Longest")</f>
        <v>-0.33380018147815177</v>
      </c>
      <c r="AE28" s="3">
        <f>AVERAGEIFS(Data!AE:AE,Data!$A:$A,"*PlaneFull45Longest")</f>
        <v>2.471314343414361</v>
      </c>
    </row>
    <row r="29" spans="1:31" x14ac:dyDescent="0.25">
      <c r="A29" t="s">
        <v>142</v>
      </c>
      <c r="B29" s="1">
        <f>AVERAGEIFS(Data!B:B,Data!$A:$A,"*PlaneFullObliqueLongest")</f>
        <v>193.96651577949496</v>
      </c>
      <c r="C29" s="1">
        <f>AVERAGEIFS(Data!C:C,Data!$A:$A,"*PlaneFullObliqueLongest")</f>
        <v>66.20818638801569</v>
      </c>
      <c r="D29" s="8">
        <f>AVERAGEIFS(Data!D:D,Data!$A:$A,"*PlaneFullObliqueLongest")</f>
        <v>202.81193017959575</v>
      </c>
      <c r="E29" s="1">
        <f>AVERAGEIFS(Data!E:E,Data!$A:$A,"*PlaneFullObliqueLongest")</f>
        <v>141.44012618064869</v>
      </c>
      <c r="F29" s="3">
        <f>AVERAGEIFS(Data!F:F,Data!$A:$A,"*PlaneFullObliqueLongest")</f>
        <v>0.73774999473243918</v>
      </c>
      <c r="G29" s="8">
        <f>AVERAGEIFS(Data!G:G,Data!$A:$A,"*PlaneFullObliqueLongest")</f>
        <v>193.00810623168914</v>
      </c>
      <c r="H29" s="1">
        <f>AVERAGEIFS(Data!H:H,Data!$A:$A,"*PlaneFullObliqueLongest")</f>
        <v>76.359369874000464</v>
      </c>
      <c r="I29" s="1">
        <f>AVERAGEIFS(Data!I:I,Data!$A:$A,"*PlaneFullObliqueLongest")</f>
        <v>135.88787436485262</v>
      </c>
      <c r="J29" s="8">
        <f>AVERAGEIFS(Data!J:J,Data!$A:$A,"*PlaneFullObliqueLongest")</f>
        <v>110.21960020065285</v>
      </c>
      <c r="K29" s="1">
        <f>AVERAGEIFS(Data!K:K,Data!$A:$A,"*PlaneFullObliqueLongest")</f>
        <v>67.136249423026939</v>
      </c>
      <c r="L29" s="3">
        <f>AVERAGEIFS(Data!L:L,Data!$A:$A,"*PlaneFullObliqueLongest")</f>
        <v>0.65031332150101617</v>
      </c>
      <c r="M29" s="3">
        <f>AVERAGEIFS(Data!M:M,Data!$A:$A,"*PlaneFullObliqueLongest")</f>
        <v>0.73218544945120756</v>
      </c>
      <c r="N29">
        <f>AVERAGEIFS(Data!N:N,Data!$A:$A,"*PlaneFullObliqueLongest")</f>
        <v>23.125</v>
      </c>
      <c r="O29">
        <f>AVERAGEIFS(Data!O:O,Data!$A:$A,"*PlaneFullObliqueLongest")</f>
        <v>0</v>
      </c>
      <c r="P29">
        <f>AVERAGEIFS(Data!P:P,Data!$A:$A,"*PlaneFullObliqueLongest")</f>
        <v>0</v>
      </c>
      <c r="Q29">
        <f>AVERAGEIFS(Data!Q:Q,Data!$A:$A,"*PlaneFullObliqueLongest")</f>
        <v>0</v>
      </c>
      <c r="R29">
        <f>AVERAGEIFS(Data!R:R,Data!$A:$A,"*PlaneFullObliqueLongest")</f>
        <v>2</v>
      </c>
      <c r="S29">
        <f>AVERAGEIFS(Data!S:S,Data!$A:$A,"*PlaneFullObliqueLongest")</f>
        <v>100</v>
      </c>
      <c r="T29">
        <f>AVERAGEIFS(Data!T:T,Data!$A:$A,"*PlaneFullObliqueLongest")</f>
        <v>0.89999997615814198</v>
      </c>
      <c r="U29">
        <f>AVERAGEIFS(Data!U:U,Data!$A:$A,"*PlaneFullObliqueLongest")</f>
        <v>1.29999995231628</v>
      </c>
      <c r="V29">
        <f>AVERAGEIFS(Data!V:V,Data!$A:$A,"*PlaneFullObliqueLongest")</f>
        <v>0.89999997615814198</v>
      </c>
      <c r="W29" s="2">
        <f>AVERAGEIFS(Data!W:W,Data!$A:$A,"*PlaneFullObliqueLongest")</f>
        <v>2.6863676976063235E-4</v>
      </c>
      <c r="X29" s="2">
        <f>AVERAGEIFS(Data!X:X,Data!$A:$A,"*PlaneFullObliqueLongest")</f>
        <v>2.648329500516406E-4</v>
      </c>
      <c r="Y29" s="2">
        <f>AVERAGEIFS(Data!Y:Y,Data!$A:$A,"*PlaneFullObliqueLongest")</f>
        <v>1.814297604141751E-3</v>
      </c>
      <c r="Z29" s="2">
        <f>AVERAGEIFS(Data!Z:Z,Data!$A:$A,"*PlaneFullObliqueLongest")</f>
        <v>7.2785490374371848E-5</v>
      </c>
      <c r="AA29" s="3">
        <f>AVERAGEIFS(Data!AA:AA,Data!$A:$A,"*PlaneFullObliqueLongest")</f>
        <v>2.2034580004440283E-2</v>
      </c>
      <c r="AB29" s="3">
        <f>AVERAGEIFS(Data!AB:AB,Data!$A:$A,"*PlaneFullObliqueLongest")</f>
        <v>0.68015806495279885</v>
      </c>
      <c r="AC29" s="3">
        <f>AVERAGEIFS(Data!AC:AC,Data!$A:$A,"*PlaneFullObliqueLongest")</f>
        <v>-0.26898824313729719</v>
      </c>
      <c r="AD29" s="3">
        <f>AVERAGEIFS(Data!AD:AD,Data!$A:$A,"*PlaneFullObliqueLongest")</f>
        <v>-0.37120484137919191</v>
      </c>
      <c r="AE29" s="3">
        <f>AVERAGEIFS(Data!AE:AE,Data!$A:$A,"*PlaneFullObliqueLongest")</f>
        <v>2.2919386671970909</v>
      </c>
    </row>
  </sheetData>
  <autoFilter ref="A1:AE17" xr:uid="{00000000-0009-0000-0000-000001000000}">
    <sortState xmlns:xlrd2="http://schemas.microsoft.com/office/spreadsheetml/2017/richdata2" ref="A2:AE29">
      <sortCondition descending="1" ref="AD1:AD17"/>
    </sortState>
  </autoFilter>
  <conditionalFormatting sqref="A1:A1048576">
    <cfRule type="containsText" dxfId="11" priority="4" operator="containsText" text="Point">
      <formula>NOT(ISERROR(SEARCH("Point",A1)))</formula>
    </cfRule>
    <cfRule type="containsText" dxfId="10" priority="5" operator="containsText" text="Longest">
      <formula>NOT(ISERROR(SEARCH("Longest",A1)))</formula>
    </cfRule>
    <cfRule type="containsText" dxfId="8" priority="2" operator="containsText" text="Point*SPFH">
      <formula>NOT(ISERROR(SEARCH("Point*SPFH",A1)))</formula>
    </cfRule>
    <cfRule type="containsText" dxfId="9" priority="1" operator="containsText" text="Plane*SPFH">
      <formula>NOT(ISERROR(SEARCH("Plane*SPFH",A1)))</formula>
    </cfRule>
  </conditionalFormatting>
  <conditionalFormatting sqref="F1:F1048576">
    <cfRule type="colorScale" priority="6">
      <colorScale>
        <cfvo type="num" val="0.4"/>
        <cfvo type="num" val="0.8"/>
        <cfvo type="num" val="1"/>
        <color theme="5"/>
        <color theme="7"/>
        <color theme="9"/>
      </colorScale>
    </cfRule>
  </conditionalFormatting>
  <conditionalFormatting sqref="L1:L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11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B1:AC1 AB98:AC1048576 AB2:AB97">
    <cfRule type="colorScale" priority="10">
      <colorScale>
        <cfvo type="num" val="0"/>
        <cfvo type="num" val="0.5"/>
        <cfvo type="num" val="1"/>
        <color rgb="FF63BE7B"/>
        <color rgb="FFFFEB84"/>
        <color rgb="FFF8696B"/>
      </colorScale>
    </cfRule>
  </conditionalFormatting>
  <conditionalFormatting sqref="AC2:AC97 AD1:AD1048576">
    <cfRule type="iconSet" priority="7">
      <iconSet iconSet="5Arrows">
        <cfvo type="percent" val="0"/>
        <cfvo type="num" val="-0.1"/>
        <cfvo type="num" val="0"/>
        <cfvo type="num" val="0"/>
        <cfvo type="num" val="0.1"/>
      </iconSet>
    </cfRule>
  </conditionalFormatting>
  <conditionalFormatting sqref="AE1:AE1048576">
    <cfRule type="cellIs" dxfId="7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 Falcone</dc:creator>
  <cp:lastModifiedBy>Lapo Falcone</cp:lastModifiedBy>
  <dcterms:created xsi:type="dcterms:W3CDTF">2024-03-29T17:07:30Z</dcterms:created>
  <dcterms:modified xsi:type="dcterms:W3CDTF">2024-05-07T18:26:18Z</dcterms:modified>
</cp:coreProperties>
</file>