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lapof\Documents\Development\ProjectedAreaHeuristic\Results\"/>
    </mc:Choice>
  </mc:AlternateContent>
  <xr:revisionPtr revIDLastSave="0" documentId="13_ncr:1_{8F122CC1-1E94-4AB2-8316-EE590CFD1FBD}" xr6:coauthVersionLast="47" xr6:coauthVersionMax="47" xr10:uidLastSave="{00000000-0000-0000-0000-000000000000}"/>
  <bookViews>
    <workbookView xWindow="-28920" yWindow="-30" windowWidth="29040" windowHeight="15720" xr2:uid="{00000000-000D-0000-FFFF-FFFF00000000}"/>
  </bookViews>
  <sheets>
    <sheet name="Data" sheetId="1" r:id="rId1"/>
    <sheet name="Summary" sheetId="2" r:id="rId2"/>
  </sheets>
  <definedNames>
    <definedName name="_xlnm._FilterDatabase" localSheetId="0" hidden="1">Data!$A$1:$AE$97</definedName>
    <definedName name="_xlnm._FilterDatabase" localSheetId="1" hidden="1">Summary!$A$1:$AE$17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90" i="1" l="1"/>
  <c r="AB90" i="1"/>
  <c r="AC90" i="1"/>
  <c r="AD90" i="1"/>
  <c r="AE90" i="1"/>
  <c r="AA190" i="1"/>
  <c r="AB190" i="1"/>
  <c r="AC190" i="1"/>
  <c r="AD190" i="1"/>
  <c r="AE190" i="1"/>
  <c r="AA26" i="1"/>
  <c r="AB26" i="1"/>
  <c r="AC26" i="1"/>
  <c r="AD26" i="1"/>
  <c r="AE26" i="1"/>
  <c r="AA292" i="1"/>
  <c r="AB292" i="1"/>
  <c r="AC292" i="1"/>
  <c r="AD292" i="1"/>
  <c r="AE292" i="1"/>
  <c r="AA274" i="1"/>
  <c r="AB274" i="1"/>
  <c r="AC274" i="1"/>
  <c r="AD274" i="1"/>
  <c r="AE274" i="1"/>
  <c r="AA333" i="1"/>
  <c r="AB333" i="1"/>
  <c r="AC333" i="1"/>
  <c r="AD333" i="1"/>
  <c r="AE333" i="1"/>
  <c r="AA280" i="1"/>
  <c r="AB280" i="1"/>
  <c r="AC280" i="1"/>
  <c r="AD280" i="1"/>
  <c r="AE280" i="1"/>
  <c r="AA286" i="1"/>
  <c r="AB286" i="1"/>
  <c r="AC286" i="1"/>
  <c r="AD286" i="1"/>
  <c r="AE286" i="1"/>
  <c r="AA100" i="1"/>
  <c r="AB100" i="1"/>
  <c r="AC100" i="1"/>
  <c r="AD100" i="1"/>
  <c r="AE100" i="1"/>
  <c r="AA55" i="1"/>
  <c r="AB55" i="1"/>
  <c r="AC55" i="1"/>
  <c r="AD55" i="1"/>
  <c r="AE55" i="1"/>
  <c r="AA318" i="1"/>
  <c r="AB318" i="1"/>
  <c r="AC318" i="1"/>
  <c r="AD318" i="1"/>
  <c r="AE318" i="1"/>
  <c r="AA44" i="1"/>
  <c r="AB44" i="1"/>
  <c r="AC44" i="1"/>
  <c r="AD44" i="1"/>
  <c r="AE44" i="1"/>
  <c r="AA202" i="1"/>
  <c r="AB202" i="1"/>
  <c r="AC202" i="1"/>
  <c r="AD202" i="1"/>
  <c r="AE202" i="1"/>
  <c r="AA95" i="1"/>
  <c r="AB95" i="1"/>
  <c r="AC95" i="1"/>
  <c r="AD95" i="1"/>
  <c r="AE95" i="1"/>
  <c r="AA269" i="1"/>
  <c r="AB269" i="1"/>
  <c r="AC269" i="1"/>
  <c r="AD269" i="1"/>
  <c r="AE269" i="1"/>
  <c r="AA60" i="1"/>
  <c r="AB60" i="1"/>
  <c r="AC60" i="1"/>
  <c r="AD60" i="1"/>
  <c r="AE60" i="1"/>
  <c r="AA85" i="1"/>
  <c r="AB85" i="1"/>
  <c r="AC85" i="1"/>
  <c r="AD85" i="1"/>
  <c r="AE85" i="1"/>
  <c r="AA196" i="1"/>
  <c r="AB196" i="1"/>
  <c r="AC196" i="1"/>
  <c r="AD196" i="1"/>
  <c r="AE196" i="1"/>
  <c r="AA105" i="1"/>
  <c r="AB105" i="1"/>
  <c r="AC105" i="1"/>
  <c r="AD105" i="1"/>
  <c r="AE105" i="1"/>
  <c r="AA259" i="1"/>
  <c r="AB259" i="1"/>
  <c r="AC259" i="1"/>
  <c r="AD259" i="1"/>
  <c r="AE259" i="1"/>
  <c r="AA75" i="1"/>
  <c r="AB75" i="1"/>
  <c r="AC75" i="1"/>
  <c r="AD75" i="1"/>
  <c r="AE75" i="1"/>
  <c r="AA38" i="1"/>
  <c r="AB38" i="1"/>
  <c r="AC38" i="1"/>
  <c r="AD38" i="1"/>
  <c r="AE38" i="1"/>
  <c r="AA208" i="1"/>
  <c r="AB208" i="1"/>
  <c r="AC208" i="1"/>
  <c r="AD208" i="1"/>
  <c r="AE208" i="1"/>
  <c r="AA264" i="1"/>
  <c r="AB264" i="1"/>
  <c r="AC264" i="1"/>
  <c r="AD264" i="1"/>
  <c r="AE264" i="1"/>
  <c r="AA65" i="1"/>
  <c r="AB65" i="1"/>
  <c r="AC65" i="1"/>
  <c r="AD65" i="1"/>
  <c r="AE65" i="1"/>
  <c r="AA80" i="1"/>
  <c r="AB80" i="1"/>
  <c r="AC80" i="1"/>
  <c r="AD80" i="1"/>
  <c r="AE80" i="1"/>
  <c r="AA32" i="1"/>
  <c r="AB32" i="1"/>
  <c r="AC32" i="1"/>
  <c r="AD32" i="1"/>
  <c r="AE32" i="1"/>
  <c r="AA50" i="1"/>
  <c r="AB50" i="1"/>
  <c r="AC50" i="1"/>
  <c r="AD50" i="1"/>
  <c r="AE50" i="1"/>
  <c r="AA323" i="1"/>
  <c r="AB323" i="1"/>
  <c r="AC323" i="1"/>
  <c r="AD323" i="1"/>
  <c r="AE323" i="1"/>
  <c r="AA328" i="1"/>
  <c r="AB328" i="1"/>
  <c r="AC328" i="1"/>
  <c r="AD328" i="1"/>
  <c r="AE328" i="1"/>
  <c r="AA249" i="1"/>
  <c r="AB249" i="1"/>
  <c r="AC249" i="1"/>
  <c r="AD249" i="1"/>
  <c r="AE249" i="1"/>
  <c r="AA234" i="1"/>
  <c r="AB234" i="1"/>
  <c r="AC234" i="1"/>
  <c r="AD234" i="1"/>
  <c r="AE234" i="1"/>
  <c r="AA244" i="1"/>
  <c r="AB244" i="1"/>
  <c r="AC244" i="1"/>
  <c r="AD244" i="1"/>
  <c r="AE244" i="1"/>
  <c r="AA239" i="1"/>
  <c r="AB239" i="1"/>
  <c r="AC239" i="1"/>
  <c r="AD239" i="1"/>
  <c r="AE239" i="1"/>
  <c r="AA254" i="1"/>
  <c r="AB254" i="1"/>
  <c r="AC254" i="1"/>
  <c r="AD254" i="1"/>
  <c r="AE254" i="1"/>
  <c r="AA70" i="1"/>
  <c r="AB70" i="1"/>
  <c r="AC70" i="1"/>
  <c r="AD70" i="1"/>
  <c r="AE70" i="1"/>
  <c r="AA313" i="1"/>
  <c r="AB313" i="1"/>
  <c r="AC313" i="1"/>
  <c r="AD313" i="1"/>
  <c r="AE313" i="1"/>
  <c r="AA298" i="1"/>
  <c r="AB298" i="1"/>
  <c r="AC298" i="1"/>
  <c r="AD298" i="1"/>
  <c r="AE298" i="1"/>
  <c r="AA303" i="1"/>
  <c r="AB303" i="1"/>
  <c r="AC303" i="1"/>
  <c r="AD303" i="1"/>
  <c r="AE303" i="1"/>
  <c r="AA308" i="1"/>
  <c r="AB308" i="1"/>
  <c r="AC308" i="1"/>
  <c r="AD308" i="1"/>
  <c r="AE308" i="1"/>
  <c r="AA229" i="1"/>
  <c r="AB229" i="1"/>
  <c r="AC229" i="1"/>
  <c r="AD229" i="1"/>
  <c r="AE229" i="1"/>
  <c r="AA214" i="1"/>
  <c r="AB214" i="1"/>
  <c r="AC214" i="1"/>
  <c r="AD214" i="1"/>
  <c r="AE214" i="1"/>
  <c r="AA224" i="1"/>
  <c r="AB224" i="1"/>
  <c r="AC224" i="1"/>
  <c r="AD224" i="1"/>
  <c r="AE224" i="1"/>
  <c r="AA219" i="1"/>
  <c r="AB219" i="1"/>
  <c r="AC219" i="1"/>
  <c r="AD219" i="1"/>
  <c r="AE219" i="1"/>
  <c r="AA353" i="1"/>
  <c r="AB353" i="1"/>
  <c r="AC353" i="1"/>
  <c r="AD353" i="1"/>
  <c r="AE353" i="1"/>
  <c r="AA338" i="1"/>
  <c r="AB338" i="1"/>
  <c r="AC338" i="1"/>
  <c r="AD338" i="1"/>
  <c r="AE338" i="1"/>
  <c r="AA343" i="1"/>
  <c r="AB343" i="1"/>
  <c r="AC343" i="1"/>
  <c r="AD343" i="1"/>
  <c r="AE343" i="1"/>
  <c r="AA348" i="1"/>
  <c r="AB348" i="1"/>
  <c r="AC348" i="1"/>
  <c r="AD348" i="1"/>
  <c r="AE348" i="1"/>
  <c r="AA89" i="1"/>
  <c r="AB89" i="1"/>
  <c r="AC89" i="1"/>
  <c r="AD89" i="1"/>
  <c r="AE89" i="1"/>
  <c r="AA189" i="1"/>
  <c r="AB189" i="1"/>
  <c r="AC189" i="1"/>
  <c r="AD189" i="1"/>
  <c r="AE189" i="1"/>
  <c r="AA25" i="1"/>
  <c r="AB25" i="1"/>
  <c r="AC25" i="1"/>
  <c r="AD25" i="1"/>
  <c r="AE25" i="1"/>
  <c r="AA291" i="1"/>
  <c r="AB291" i="1"/>
  <c r="AC291" i="1"/>
  <c r="AD291" i="1"/>
  <c r="AE291" i="1"/>
  <c r="AA273" i="1"/>
  <c r="AB273" i="1"/>
  <c r="AC273" i="1"/>
  <c r="AD273" i="1"/>
  <c r="AE273" i="1"/>
  <c r="AA332" i="1"/>
  <c r="AB332" i="1"/>
  <c r="AC332" i="1"/>
  <c r="AD332" i="1"/>
  <c r="AE332" i="1"/>
  <c r="AA279" i="1"/>
  <c r="AB279" i="1"/>
  <c r="AC279" i="1"/>
  <c r="AD279" i="1"/>
  <c r="AE279" i="1"/>
  <c r="AA285" i="1"/>
  <c r="AB285" i="1"/>
  <c r="AC285" i="1"/>
  <c r="AD285" i="1"/>
  <c r="AE285" i="1"/>
  <c r="AA99" i="1"/>
  <c r="AB99" i="1"/>
  <c r="AC99" i="1"/>
  <c r="AD99" i="1"/>
  <c r="AE99" i="1"/>
  <c r="AA54" i="1"/>
  <c r="AB54" i="1"/>
  <c r="AC54" i="1"/>
  <c r="AD54" i="1"/>
  <c r="AE54" i="1"/>
  <c r="AA317" i="1"/>
  <c r="AB317" i="1"/>
  <c r="AC317" i="1"/>
  <c r="AD317" i="1"/>
  <c r="AE317" i="1"/>
  <c r="AA43" i="1"/>
  <c r="AB43" i="1"/>
  <c r="AC43" i="1"/>
  <c r="AD43" i="1"/>
  <c r="AE43" i="1"/>
  <c r="AA201" i="1"/>
  <c r="AB201" i="1"/>
  <c r="AC201" i="1"/>
  <c r="AD201" i="1"/>
  <c r="AE201" i="1"/>
  <c r="AA94" i="1"/>
  <c r="AB94" i="1"/>
  <c r="AC94" i="1"/>
  <c r="AD94" i="1"/>
  <c r="AE94" i="1"/>
  <c r="AA268" i="1"/>
  <c r="AB268" i="1"/>
  <c r="AC268" i="1"/>
  <c r="AD268" i="1"/>
  <c r="AE268" i="1"/>
  <c r="AA59" i="1"/>
  <c r="AB59" i="1"/>
  <c r="AC59" i="1"/>
  <c r="AD59" i="1"/>
  <c r="AE59" i="1"/>
  <c r="AA84" i="1"/>
  <c r="AB84" i="1"/>
  <c r="AC84" i="1"/>
  <c r="AD84" i="1"/>
  <c r="AE84" i="1"/>
  <c r="AA195" i="1"/>
  <c r="AB195" i="1"/>
  <c r="AC195" i="1"/>
  <c r="AD195" i="1"/>
  <c r="AE195" i="1"/>
  <c r="AA104" i="1"/>
  <c r="AB104" i="1"/>
  <c r="AC104" i="1"/>
  <c r="AD104" i="1"/>
  <c r="AE104" i="1"/>
  <c r="AA258" i="1"/>
  <c r="AB258" i="1"/>
  <c r="AC258" i="1"/>
  <c r="AD258" i="1"/>
  <c r="AE258" i="1"/>
  <c r="AA74" i="1"/>
  <c r="AB74" i="1"/>
  <c r="AC74" i="1"/>
  <c r="AD74" i="1"/>
  <c r="AE74" i="1"/>
  <c r="AA37" i="1"/>
  <c r="AB37" i="1"/>
  <c r="AC37" i="1"/>
  <c r="AD37" i="1"/>
  <c r="AE37" i="1"/>
  <c r="AA207" i="1"/>
  <c r="AB207" i="1"/>
  <c r="AC207" i="1"/>
  <c r="AD207" i="1"/>
  <c r="AE207" i="1"/>
  <c r="AA263" i="1"/>
  <c r="AB263" i="1"/>
  <c r="AC263" i="1"/>
  <c r="AD263" i="1"/>
  <c r="AE263" i="1"/>
  <c r="AA64" i="1"/>
  <c r="AB64" i="1"/>
  <c r="AC64" i="1"/>
  <c r="AD64" i="1"/>
  <c r="AE64" i="1"/>
  <c r="AA79" i="1"/>
  <c r="AB79" i="1"/>
  <c r="AC79" i="1"/>
  <c r="AD79" i="1"/>
  <c r="AE79" i="1"/>
  <c r="AA31" i="1"/>
  <c r="AB31" i="1"/>
  <c r="AC31" i="1"/>
  <c r="AD31" i="1"/>
  <c r="AE31" i="1"/>
  <c r="AA49" i="1"/>
  <c r="AB49" i="1"/>
  <c r="AC49" i="1"/>
  <c r="AD49" i="1"/>
  <c r="AE49" i="1"/>
  <c r="AA322" i="1"/>
  <c r="AB322" i="1"/>
  <c r="AC322" i="1"/>
  <c r="AD322" i="1"/>
  <c r="AE322" i="1"/>
  <c r="AA327" i="1"/>
  <c r="AB327" i="1"/>
  <c r="AC327" i="1"/>
  <c r="AD327" i="1"/>
  <c r="AE327" i="1"/>
  <c r="AA248" i="1"/>
  <c r="AB248" i="1"/>
  <c r="AC248" i="1"/>
  <c r="AD248" i="1"/>
  <c r="AE248" i="1"/>
  <c r="AA233" i="1"/>
  <c r="AB233" i="1"/>
  <c r="AC233" i="1"/>
  <c r="AD233" i="1"/>
  <c r="AE233" i="1"/>
  <c r="AA243" i="1"/>
  <c r="AB243" i="1"/>
  <c r="AC243" i="1"/>
  <c r="AD243" i="1"/>
  <c r="AE243" i="1"/>
  <c r="AA238" i="1"/>
  <c r="AB238" i="1"/>
  <c r="AC238" i="1"/>
  <c r="AD238" i="1"/>
  <c r="AE238" i="1"/>
  <c r="AA253" i="1"/>
  <c r="AB253" i="1"/>
  <c r="AC253" i="1"/>
  <c r="AD253" i="1"/>
  <c r="AE253" i="1"/>
  <c r="AA69" i="1"/>
  <c r="AB69" i="1"/>
  <c r="AC69" i="1"/>
  <c r="AD69" i="1"/>
  <c r="AE69" i="1"/>
  <c r="AA312" i="1"/>
  <c r="AB312" i="1"/>
  <c r="AC312" i="1"/>
  <c r="AD312" i="1"/>
  <c r="AE312" i="1"/>
  <c r="AA297" i="1"/>
  <c r="AB297" i="1"/>
  <c r="AC297" i="1"/>
  <c r="AD297" i="1"/>
  <c r="AE297" i="1"/>
  <c r="AA302" i="1"/>
  <c r="AB302" i="1"/>
  <c r="AC302" i="1"/>
  <c r="AD302" i="1"/>
  <c r="AE302" i="1"/>
  <c r="AA307" i="1"/>
  <c r="AB307" i="1"/>
  <c r="AC307" i="1"/>
  <c r="AD307" i="1"/>
  <c r="AE307" i="1"/>
  <c r="AA228" i="1"/>
  <c r="AB228" i="1"/>
  <c r="AC228" i="1"/>
  <c r="AD228" i="1"/>
  <c r="AE228" i="1"/>
  <c r="AA213" i="1"/>
  <c r="AB213" i="1"/>
  <c r="AC213" i="1"/>
  <c r="AD213" i="1"/>
  <c r="AE213" i="1"/>
  <c r="AA223" i="1"/>
  <c r="AB223" i="1"/>
  <c r="AC223" i="1"/>
  <c r="AD223" i="1"/>
  <c r="AE223" i="1"/>
  <c r="AA218" i="1"/>
  <c r="AB218" i="1"/>
  <c r="AC218" i="1"/>
  <c r="AD218" i="1"/>
  <c r="AE218" i="1"/>
  <c r="AA352" i="1"/>
  <c r="AB352" i="1"/>
  <c r="AC352" i="1"/>
  <c r="AD352" i="1"/>
  <c r="AE352" i="1"/>
  <c r="AA337" i="1"/>
  <c r="AB337" i="1"/>
  <c r="AC337" i="1"/>
  <c r="AD337" i="1"/>
  <c r="AE337" i="1"/>
  <c r="AA342" i="1"/>
  <c r="AB342" i="1"/>
  <c r="AC342" i="1"/>
  <c r="AD342" i="1"/>
  <c r="AE342" i="1"/>
  <c r="AA347" i="1"/>
  <c r="AB347" i="1"/>
  <c r="AC347" i="1"/>
  <c r="AD347" i="1"/>
  <c r="AE347" i="1"/>
  <c r="AA88" i="1"/>
  <c r="AB88" i="1"/>
  <c r="AC88" i="1"/>
  <c r="AD88" i="1"/>
  <c r="AE88" i="1"/>
  <c r="AA188" i="1"/>
  <c r="AB188" i="1"/>
  <c r="AC188" i="1"/>
  <c r="AD188" i="1"/>
  <c r="AE188" i="1"/>
  <c r="AA24" i="1"/>
  <c r="AB24" i="1"/>
  <c r="AC24" i="1"/>
  <c r="AD24" i="1"/>
  <c r="AE24" i="1"/>
  <c r="AA290" i="1"/>
  <c r="AB290" i="1"/>
  <c r="AC290" i="1"/>
  <c r="AD290" i="1"/>
  <c r="AE290" i="1"/>
  <c r="AA272" i="1"/>
  <c r="AB272" i="1"/>
  <c r="AC272" i="1"/>
  <c r="AD272" i="1"/>
  <c r="AE272" i="1"/>
  <c r="AA331" i="1"/>
  <c r="AB331" i="1"/>
  <c r="AC331" i="1"/>
  <c r="AD331" i="1"/>
  <c r="AE331" i="1"/>
  <c r="AA278" i="1"/>
  <c r="AB278" i="1"/>
  <c r="AC278" i="1"/>
  <c r="AD278" i="1"/>
  <c r="AE278" i="1"/>
  <c r="AA284" i="1"/>
  <c r="AB284" i="1"/>
  <c r="AC284" i="1"/>
  <c r="AD284" i="1"/>
  <c r="AE284" i="1"/>
  <c r="AA98" i="1"/>
  <c r="AB98" i="1"/>
  <c r="AC98" i="1"/>
  <c r="AD98" i="1"/>
  <c r="AE98" i="1"/>
  <c r="AA53" i="1"/>
  <c r="AB53" i="1"/>
  <c r="AC53" i="1"/>
  <c r="AD53" i="1"/>
  <c r="AE53" i="1"/>
  <c r="AA316" i="1"/>
  <c r="AB316" i="1"/>
  <c r="AC316" i="1"/>
  <c r="AD316" i="1"/>
  <c r="AE316" i="1"/>
  <c r="AA42" i="1"/>
  <c r="AB42" i="1"/>
  <c r="AC42" i="1"/>
  <c r="AD42" i="1"/>
  <c r="AE42" i="1"/>
  <c r="AA200" i="1"/>
  <c r="AB200" i="1"/>
  <c r="AC200" i="1"/>
  <c r="AD200" i="1"/>
  <c r="AE200" i="1"/>
  <c r="AA93" i="1"/>
  <c r="AB93" i="1"/>
  <c r="AC93" i="1"/>
  <c r="AD93" i="1"/>
  <c r="AE93" i="1"/>
  <c r="AA267" i="1"/>
  <c r="AB267" i="1"/>
  <c r="AC267" i="1"/>
  <c r="AD267" i="1"/>
  <c r="AE267" i="1"/>
  <c r="AA58" i="1"/>
  <c r="AB58" i="1"/>
  <c r="AC58" i="1"/>
  <c r="AD58" i="1"/>
  <c r="AE58" i="1"/>
  <c r="AA83" i="1"/>
  <c r="AB83" i="1"/>
  <c r="AC83" i="1"/>
  <c r="AD83" i="1"/>
  <c r="AE83" i="1"/>
  <c r="AA194" i="1"/>
  <c r="AB194" i="1"/>
  <c r="AC194" i="1"/>
  <c r="AD194" i="1"/>
  <c r="AE194" i="1"/>
  <c r="AA103" i="1"/>
  <c r="AB103" i="1"/>
  <c r="AC103" i="1"/>
  <c r="AD103" i="1"/>
  <c r="AE103" i="1"/>
  <c r="AA257" i="1"/>
  <c r="AB257" i="1"/>
  <c r="AC257" i="1"/>
  <c r="AD257" i="1"/>
  <c r="AE257" i="1"/>
  <c r="AA73" i="1"/>
  <c r="AB73" i="1"/>
  <c r="AC73" i="1"/>
  <c r="AD73" i="1"/>
  <c r="AE73" i="1"/>
  <c r="AA36" i="1"/>
  <c r="AB36" i="1"/>
  <c r="AC36" i="1"/>
  <c r="AD36" i="1"/>
  <c r="AE36" i="1"/>
  <c r="AA206" i="1"/>
  <c r="AB206" i="1"/>
  <c r="AC206" i="1"/>
  <c r="AD206" i="1"/>
  <c r="AE206" i="1"/>
  <c r="AA262" i="1"/>
  <c r="AB262" i="1"/>
  <c r="AC262" i="1"/>
  <c r="AD262" i="1"/>
  <c r="AE262" i="1"/>
  <c r="AA63" i="1"/>
  <c r="AB63" i="1"/>
  <c r="AC63" i="1"/>
  <c r="AD63" i="1"/>
  <c r="AE63" i="1"/>
  <c r="AA78" i="1"/>
  <c r="AB78" i="1"/>
  <c r="AC78" i="1"/>
  <c r="AD78" i="1"/>
  <c r="AE78" i="1"/>
  <c r="AA30" i="1"/>
  <c r="AB30" i="1"/>
  <c r="AC30" i="1"/>
  <c r="AD30" i="1"/>
  <c r="AE30" i="1"/>
  <c r="AA48" i="1"/>
  <c r="AB48" i="1"/>
  <c r="AC48" i="1"/>
  <c r="AD48" i="1"/>
  <c r="AE48" i="1"/>
  <c r="AA321" i="1"/>
  <c r="AB321" i="1"/>
  <c r="AC321" i="1"/>
  <c r="AD321" i="1"/>
  <c r="AE321" i="1"/>
  <c r="AA326" i="1"/>
  <c r="AB326" i="1"/>
  <c r="AC326" i="1"/>
  <c r="AD326" i="1"/>
  <c r="AE326" i="1"/>
  <c r="AA247" i="1"/>
  <c r="AB247" i="1"/>
  <c r="AC247" i="1"/>
  <c r="AD247" i="1"/>
  <c r="AE247" i="1"/>
  <c r="AA232" i="1"/>
  <c r="AB232" i="1"/>
  <c r="AC232" i="1"/>
  <c r="AD232" i="1"/>
  <c r="AE232" i="1"/>
  <c r="AA242" i="1"/>
  <c r="AB242" i="1"/>
  <c r="AC242" i="1"/>
  <c r="AD242" i="1"/>
  <c r="AE242" i="1"/>
  <c r="AA237" i="1"/>
  <c r="AB237" i="1"/>
  <c r="AC237" i="1"/>
  <c r="AD237" i="1"/>
  <c r="AE237" i="1"/>
  <c r="AA252" i="1"/>
  <c r="AB252" i="1"/>
  <c r="AC252" i="1"/>
  <c r="AD252" i="1"/>
  <c r="AE252" i="1"/>
  <c r="AA68" i="1"/>
  <c r="AB68" i="1"/>
  <c r="AC68" i="1"/>
  <c r="AD68" i="1"/>
  <c r="AE68" i="1"/>
  <c r="AA311" i="1"/>
  <c r="AB311" i="1"/>
  <c r="AC311" i="1"/>
  <c r="AD311" i="1"/>
  <c r="AE311" i="1"/>
  <c r="AA296" i="1"/>
  <c r="AB296" i="1"/>
  <c r="AC296" i="1"/>
  <c r="AD296" i="1"/>
  <c r="AE296" i="1"/>
  <c r="AA301" i="1"/>
  <c r="AB301" i="1"/>
  <c r="AC301" i="1"/>
  <c r="AD301" i="1"/>
  <c r="AE301" i="1"/>
  <c r="AA306" i="1"/>
  <c r="AB306" i="1"/>
  <c r="AC306" i="1"/>
  <c r="AD306" i="1"/>
  <c r="AE306" i="1"/>
  <c r="AA227" i="1"/>
  <c r="AB227" i="1"/>
  <c r="AC227" i="1"/>
  <c r="AD227" i="1"/>
  <c r="AE227" i="1"/>
  <c r="AA212" i="1"/>
  <c r="AB212" i="1"/>
  <c r="AC212" i="1"/>
  <c r="AD212" i="1"/>
  <c r="AE212" i="1"/>
  <c r="AA222" i="1"/>
  <c r="AB222" i="1"/>
  <c r="AC222" i="1"/>
  <c r="AD222" i="1"/>
  <c r="AE222" i="1"/>
  <c r="AA217" i="1"/>
  <c r="AB217" i="1"/>
  <c r="AC217" i="1"/>
  <c r="AD217" i="1"/>
  <c r="AE217" i="1"/>
  <c r="AA351" i="1"/>
  <c r="AB351" i="1"/>
  <c r="AC351" i="1"/>
  <c r="AD351" i="1"/>
  <c r="AE351" i="1"/>
  <c r="AA336" i="1"/>
  <c r="AB336" i="1"/>
  <c r="AC336" i="1"/>
  <c r="AD336" i="1"/>
  <c r="AE336" i="1"/>
  <c r="AA341" i="1"/>
  <c r="AB341" i="1"/>
  <c r="AC341" i="1"/>
  <c r="AD341" i="1"/>
  <c r="AE341" i="1"/>
  <c r="AA346" i="1"/>
  <c r="AB346" i="1"/>
  <c r="AC346" i="1"/>
  <c r="AD346" i="1"/>
  <c r="AE346" i="1"/>
  <c r="AA87" i="1"/>
  <c r="AB87" i="1"/>
  <c r="AC87" i="1"/>
  <c r="AD87" i="1"/>
  <c r="AE87" i="1"/>
  <c r="AA187" i="1"/>
  <c r="AB187" i="1"/>
  <c r="AC187" i="1"/>
  <c r="AD187" i="1"/>
  <c r="AE187" i="1"/>
  <c r="AA23" i="1"/>
  <c r="AB23" i="1"/>
  <c r="AC23" i="1"/>
  <c r="AD23" i="1"/>
  <c r="AE23" i="1"/>
  <c r="AA289" i="1"/>
  <c r="AB289" i="1"/>
  <c r="AC289" i="1"/>
  <c r="AD289" i="1"/>
  <c r="AE289" i="1"/>
  <c r="AA271" i="1"/>
  <c r="AB271" i="1"/>
  <c r="AC271" i="1"/>
  <c r="AD271" i="1"/>
  <c r="AE271" i="1"/>
  <c r="AA330" i="1"/>
  <c r="AB330" i="1"/>
  <c r="AC330" i="1"/>
  <c r="AD330" i="1"/>
  <c r="AE330" i="1"/>
  <c r="AA277" i="1"/>
  <c r="AB277" i="1"/>
  <c r="AC277" i="1"/>
  <c r="AD277" i="1"/>
  <c r="AE277" i="1"/>
  <c r="AA283" i="1"/>
  <c r="AB283" i="1"/>
  <c r="AC283" i="1"/>
  <c r="AD283" i="1"/>
  <c r="AE283" i="1"/>
  <c r="AA97" i="1"/>
  <c r="AB97" i="1"/>
  <c r="AC97" i="1"/>
  <c r="AD97" i="1"/>
  <c r="AE97" i="1"/>
  <c r="AA52" i="1"/>
  <c r="AB52" i="1"/>
  <c r="AC52" i="1"/>
  <c r="AD52" i="1"/>
  <c r="AE52" i="1"/>
  <c r="AA315" i="1"/>
  <c r="AB315" i="1"/>
  <c r="AC315" i="1"/>
  <c r="AD315" i="1"/>
  <c r="AE315" i="1"/>
  <c r="AA41" i="1"/>
  <c r="AB41" i="1"/>
  <c r="AC41" i="1"/>
  <c r="AD41" i="1"/>
  <c r="AE41" i="1"/>
  <c r="AA199" i="1"/>
  <c r="AB199" i="1"/>
  <c r="AC199" i="1"/>
  <c r="AD199" i="1"/>
  <c r="AE199" i="1"/>
  <c r="AA92" i="1"/>
  <c r="AB92" i="1"/>
  <c r="AC92" i="1"/>
  <c r="AD92" i="1"/>
  <c r="AE92" i="1"/>
  <c r="AA266" i="1"/>
  <c r="AB266" i="1"/>
  <c r="AC266" i="1"/>
  <c r="AD266" i="1"/>
  <c r="AE266" i="1"/>
  <c r="AA57" i="1"/>
  <c r="AB57" i="1"/>
  <c r="AC57" i="1"/>
  <c r="AD57" i="1"/>
  <c r="AE57" i="1"/>
  <c r="AA82" i="1"/>
  <c r="AB82" i="1"/>
  <c r="AC82" i="1"/>
  <c r="AD82" i="1"/>
  <c r="AE82" i="1"/>
  <c r="AA193" i="1"/>
  <c r="AB193" i="1"/>
  <c r="AC193" i="1"/>
  <c r="AD193" i="1"/>
  <c r="AE193" i="1"/>
  <c r="AA102" i="1"/>
  <c r="AB102" i="1"/>
  <c r="AC102" i="1"/>
  <c r="AD102" i="1"/>
  <c r="AE102" i="1"/>
  <c r="AA256" i="1"/>
  <c r="AB256" i="1"/>
  <c r="AC256" i="1"/>
  <c r="AD256" i="1"/>
  <c r="AE256" i="1"/>
  <c r="AA72" i="1"/>
  <c r="AB72" i="1"/>
  <c r="AC72" i="1"/>
  <c r="AD72" i="1"/>
  <c r="AE72" i="1"/>
  <c r="AA35" i="1"/>
  <c r="AB35" i="1"/>
  <c r="AC35" i="1"/>
  <c r="AD35" i="1"/>
  <c r="AE35" i="1"/>
  <c r="AA205" i="1"/>
  <c r="AB205" i="1"/>
  <c r="AC205" i="1"/>
  <c r="AD205" i="1"/>
  <c r="AE205" i="1"/>
  <c r="AA261" i="1"/>
  <c r="AB261" i="1"/>
  <c r="AC261" i="1"/>
  <c r="AD261" i="1"/>
  <c r="AE261" i="1"/>
  <c r="AA62" i="1"/>
  <c r="AB62" i="1"/>
  <c r="AC62" i="1"/>
  <c r="AD62" i="1"/>
  <c r="AE62" i="1"/>
  <c r="AA77" i="1"/>
  <c r="AB77" i="1"/>
  <c r="AC77" i="1"/>
  <c r="AD77" i="1"/>
  <c r="AE77" i="1"/>
  <c r="AA29" i="1"/>
  <c r="AB29" i="1"/>
  <c r="AC29" i="1"/>
  <c r="AD29" i="1"/>
  <c r="AE29" i="1"/>
  <c r="AA47" i="1"/>
  <c r="AB47" i="1"/>
  <c r="AC47" i="1"/>
  <c r="AD47" i="1"/>
  <c r="AE47" i="1"/>
  <c r="AA320" i="1"/>
  <c r="AB320" i="1"/>
  <c r="AC320" i="1"/>
  <c r="AD320" i="1"/>
  <c r="AE320" i="1"/>
  <c r="AA325" i="1"/>
  <c r="AB325" i="1"/>
  <c r="AC325" i="1"/>
  <c r="AD325" i="1"/>
  <c r="AE325" i="1"/>
  <c r="AA246" i="1"/>
  <c r="AB246" i="1"/>
  <c r="AC246" i="1"/>
  <c r="AD246" i="1"/>
  <c r="AE246" i="1"/>
  <c r="AA231" i="1"/>
  <c r="AB231" i="1"/>
  <c r="AC231" i="1"/>
  <c r="AD231" i="1"/>
  <c r="AE231" i="1"/>
  <c r="AA241" i="1"/>
  <c r="AB241" i="1"/>
  <c r="AC241" i="1"/>
  <c r="AD241" i="1"/>
  <c r="AE241" i="1"/>
  <c r="AA236" i="1"/>
  <c r="AB236" i="1"/>
  <c r="AC236" i="1"/>
  <c r="AD236" i="1"/>
  <c r="AE236" i="1"/>
  <c r="AA251" i="1"/>
  <c r="AB251" i="1"/>
  <c r="AC251" i="1"/>
  <c r="AD251" i="1"/>
  <c r="AE251" i="1"/>
  <c r="AA67" i="1"/>
  <c r="AB67" i="1"/>
  <c r="AC67" i="1"/>
  <c r="AD67" i="1"/>
  <c r="AE67" i="1"/>
  <c r="AA310" i="1"/>
  <c r="AB310" i="1"/>
  <c r="AC310" i="1"/>
  <c r="AD310" i="1"/>
  <c r="AE310" i="1"/>
  <c r="AA295" i="1"/>
  <c r="AB295" i="1"/>
  <c r="AC295" i="1"/>
  <c r="AD295" i="1"/>
  <c r="AE295" i="1"/>
  <c r="AA300" i="1"/>
  <c r="AB300" i="1"/>
  <c r="AC300" i="1"/>
  <c r="AD300" i="1"/>
  <c r="AE300" i="1"/>
  <c r="AA305" i="1"/>
  <c r="AB305" i="1"/>
  <c r="AC305" i="1"/>
  <c r="AD305" i="1"/>
  <c r="AE305" i="1"/>
  <c r="AA226" i="1"/>
  <c r="AB226" i="1"/>
  <c r="AC226" i="1"/>
  <c r="AD226" i="1"/>
  <c r="AE226" i="1"/>
  <c r="AA211" i="1"/>
  <c r="AB211" i="1"/>
  <c r="AC211" i="1"/>
  <c r="AD211" i="1"/>
  <c r="AE211" i="1"/>
  <c r="AA221" i="1"/>
  <c r="AB221" i="1"/>
  <c r="AC221" i="1"/>
  <c r="AD221" i="1"/>
  <c r="AE221" i="1"/>
  <c r="AA216" i="1"/>
  <c r="AB216" i="1"/>
  <c r="AC216" i="1"/>
  <c r="AD216" i="1"/>
  <c r="AE216" i="1"/>
  <c r="AA350" i="1"/>
  <c r="AB350" i="1"/>
  <c r="AC350" i="1"/>
  <c r="AD350" i="1"/>
  <c r="AE350" i="1"/>
  <c r="AA335" i="1"/>
  <c r="AB335" i="1"/>
  <c r="AC335" i="1"/>
  <c r="AD335" i="1"/>
  <c r="AE335" i="1"/>
  <c r="AA340" i="1"/>
  <c r="AB340" i="1"/>
  <c r="AC340" i="1"/>
  <c r="AD340" i="1"/>
  <c r="AE340" i="1"/>
  <c r="AA345" i="1"/>
  <c r="AB345" i="1"/>
  <c r="AC345" i="1"/>
  <c r="AD345" i="1"/>
  <c r="AE345" i="1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B14" i="2"/>
  <c r="B8" i="2"/>
  <c r="B19" i="2"/>
  <c r="B5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B13" i="2"/>
  <c r="B9" i="2"/>
  <c r="B20" i="2"/>
  <c r="B11" i="2"/>
  <c r="AA339" i="1"/>
  <c r="AB339" i="1"/>
  <c r="AC339" i="1"/>
  <c r="AD339" i="1"/>
  <c r="AE339" i="1"/>
  <c r="AA349" i="1"/>
  <c r="AB349" i="1"/>
  <c r="AC349" i="1"/>
  <c r="AD349" i="1"/>
  <c r="AE349" i="1"/>
  <c r="AA334" i="1"/>
  <c r="AB334" i="1"/>
  <c r="AC334" i="1"/>
  <c r="AD334" i="1"/>
  <c r="AE334" i="1"/>
  <c r="AA250" i="1"/>
  <c r="AB250" i="1"/>
  <c r="AC250" i="1"/>
  <c r="AD250" i="1"/>
  <c r="AE250" i="1"/>
  <c r="AA125" i="1"/>
  <c r="AB125" i="1"/>
  <c r="AC125" i="1"/>
  <c r="AD125" i="1"/>
  <c r="AE125" i="1"/>
  <c r="AA344" i="1"/>
  <c r="AB344" i="1"/>
  <c r="AC344" i="1"/>
  <c r="AD344" i="1"/>
  <c r="AE344" i="1"/>
  <c r="AA260" i="1"/>
  <c r="AB260" i="1"/>
  <c r="AC260" i="1"/>
  <c r="AD260" i="1"/>
  <c r="AE260" i="1"/>
  <c r="AA101" i="1"/>
  <c r="AB101" i="1"/>
  <c r="AC101" i="1"/>
  <c r="AD101" i="1"/>
  <c r="AE101" i="1"/>
  <c r="AA255" i="1"/>
  <c r="AB255" i="1"/>
  <c r="AC255" i="1"/>
  <c r="AD255" i="1"/>
  <c r="AE255" i="1"/>
  <c r="AA91" i="1"/>
  <c r="AB91" i="1"/>
  <c r="AC91" i="1"/>
  <c r="AD91" i="1"/>
  <c r="AE91" i="1"/>
  <c r="AA265" i="1"/>
  <c r="AB265" i="1"/>
  <c r="AC265" i="1"/>
  <c r="AD265" i="1"/>
  <c r="AE265" i="1"/>
  <c r="AA21" i="1"/>
  <c r="AB21" i="1"/>
  <c r="AC21" i="1"/>
  <c r="AD21" i="1"/>
  <c r="AE21" i="1"/>
  <c r="AA18" i="1"/>
  <c r="AB18" i="1"/>
  <c r="AC18" i="1"/>
  <c r="AD18" i="1"/>
  <c r="AE18" i="1"/>
  <c r="AA185" i="1"/>
  <c r="AB185" i="1"/>
  <c r="AC185" i="1"/>
  <c r="AD185" i="1"/>
  <c r="AE185" i="1"/>
  <c r="AA19" i="1"/>
  <c r="AB19" i="1"/>
  <c r="AC19" i="1"/>
  <c r="AD19" i="1"/>
  <c r="AE19" i="1"/>
  <c r="AA20" i="1"/>
  <c r="AB20" i="1"/>
  <c r="AC20" i="1"/>
  <c r="AD20" i="1"/>
  <c r="AE20" i="1"/>
  <c r="AA86" i="1"/>
  <c r="AB86" i="1"/>
  <c r="AC86" i="1"/>
  <c r="AD86" i="1"/>
  <c r="AE86" i="1"/>
  <c r="AA182" i="1"/>
  <c r="AB182" i="1"/>
  <c r="AC182" i="1"/>
  <c r="AD182" i="1"/>
  <c r="AE182" i="1"/>
  <c r="AA96" i="1"/>
  <c r="AB96" i="1"/>
  <c r="AC96" i="1"/>
  <c r="AD96" i="1"/>
  <c r="AE96" i="1"/>
  <c r="AA122" i="1"/>
  <c r="AB122" i="1"/>
  <c r="AC122" i="1"/>
  <c r="AD122" i="1"/>
  <c r="AE122" i="1"/>
  <c r="AA123" i="1"/>
  <c r="AB123" i="1"/>
  <c r="AC123" i="1"/>
  <c r="AD123" i="1"/>
  <c r="AE123" i="1"/>
  <c r="AA162" i="1"/>
  <c r="AB162" i="1"/>
  <c r="AC162" i="1"/>
  <c r="AD162" i="1"/>
  <c r="AE162" i="1"/>
  <c r="AA124" i="1"/>
  <c r="AB124" i="1"/>
  <c r="AC124" i="1"/>
  <c r="AD124" i="1"/>
  <c r="AE124" i="1"/>
  <c r="AA164" i="1"/>
  <c r="AB164" i="1"/>
  <c r="AC164" i="1"/>
  <c r="AD164" i="1"/>
  <c r="AE164" i="1"/>
  <c r="AA165" i="1"/>
  <c r="AB165" i="1"/>
  <c r="AC165" i="1"/>
  <c r="AD165" i="1"/>
  <c r="AE165" i="1"/>
  <c r="AA163" i="1"/>
  <c r="AB163" i="1"/>
  <c r="AC163" i="1"/>
  <c r="AD163" i="1"/>
  <c r="AE163" i="1"/>
  <c r="AA145" i="1"/>
  <c r="AB145" i="1"/>
  <c r="AC145" i="1"/>
  <c r="AD145" i="1"/>
  <c r="AE145" i="1"/>
  <c r="AA142" i="1"/>
  <c r="AB142" i="1"/>
  <c r="AC142" i="1"/>
  <c r="AD142" i="1"/>
  <c r="AE142" i="1"/>
  <c r="AA143" i="1"/>
  <c r="AB143" i="1"/>
  <c r="AC143" i="1"/>
  <c r="AD143" i="1"/>
  <c r="AE143" i="1"/>
  <c r="AA144" i="1"/>
  <c r="AB144" i="1"/>
  <c r="AC144" i="1"/>
  <c r="AD144" i="1"/>
  <c r="AE144" i="1"/>
  <c r="AA183" i="1"/>
  <c r="AB183" i="1"/>
  <c r="AC183" i="1"/>
  <c r="AD183" i="1"/>
  <c r="AE183" i="1"/>
  <c r="AA184" i="1"/>
  <c r="AB184" i="1"/>
  <c r="AC184" i="1"/>
  <c r="AD184" i="1"/>
  <c r="AE184" i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B25" i="2"/>
  <c r="B27" i="2"/>
  <c r="B28" i="2"/>
  <c r="B29" i="2"/>
  <c r="B26" i="2"/>
  <c r="B21" i="2"/>
  <c r="B15" i="2"/>
  <c r="B12" i="2"/>
  <c r="B6" i="2"/>
  <c r="B2" i="2"/>
  <c r="AA299" i="1"/>
  <c r="AB299" i="1"/>
  <c r="AC299" i="1"/>
  <c r="AD299" i="1"/>
  <c r="AE299" i="1"/>
  <c r="AA309" i="1"/>
  <c r="AB309" i="1"/>
  <c r="AC309" i="1"/>
  <c r="AD309" i="1"/>
  <c r="AE309" i="1"/>
  <c r="AA294" i="1"/>
  <c r="AB294" i="1"/>
  <c r="AC294" i="1"/>
  <c r="AD294" i="1"/>
  <c r="AE294" i="1"/>
  <c r="AA304" i="1"/>
  <c r="AB304" i="1"/>
  <c r="AC304" i="1"/>
  <c r="AD304" i="1"/>
  <c r="AE304" i="1"/>
  <c r="AA215" i="1"/>
  <c r="AB215" i="1"/>
  <c r="AC215" i="1"/>
  <c r="AD215" i="1"/>
  <c r="AE215" i="1"/>
  <c r="AA220" i="1"/>
  <c r="AB220" i="1"/>
  <c r="AC220" i="1"/>
  <c r="AD220" i="1"/>
  <c r="AE220" i="1"/>
  <c r="AA225" i="1"/>
  <c r="AB225" i="1"/>
  <c r="AC225" i="1"/>
  <c r="AD225" i="1"/>
  <c r="AE225" i="1"/>
  <c r="AA13" i="1"/>
  <c r="AB13" i="1"/>
  <c r="AC13" i="1"/>
  <c r="AD13" i="1"/>
  <c r="AE13" i="1"/>
  <c r="AA210" i="1"/>
  <c r="AB210" i="1"/>
  <c r="AC210" i="1"/>
  <c r="AD210" i="1"/>
  <c r="AE210" i="1"/>
  <c r="AA10" i="1"/>
  <c r="AB10" i="1"/>
  <c r="AC10" i="1"/>
  <c r="AD10" i="1"/>
  <c r="AE10" i="1"/>
  <c r="AA11" i="1"/>
  <c r="AB11" i="1"/>
  <c r="AC11" i="1"/>
  <c r="AD11" i="1"/>
  <c r="AE11" i="1"/>
  <c r="AA12" i="1"/>
  <c r="AB12" i="1"/>
  <c r="AC12" i="1"/>
  <c r="AD12" i="1"/>
  <c r="AE12" i="1"/>
  <c r="AA61" i="1"/>
  <c r="AB61" i="1"/>
  <c r="AC61" i="1"/>
  <c r="AD61" i="1"/>
  <c r="AE61" i="1"/>
  <c r="AA46" i="1"/>
  <c r="AB46" i="1"/>
  <c r="AC46" i="1"/>
  <c r="AD46" i="1"/>
  <c r="AE46" i="1"/>
  <c r="AA51" i="1"/>
  <c r="AB51" i="1"/>
  <c r="AC51" i="1"/>
  <c r="AD51" i="1"/>
  <c r="AE51" i="1"/>
  <c r="AA174" i="1"/>
  <c r="AB174" i="1"/>
  <c r="AC174" i="1"/>
  <c r="AD174" i="1"/>
  <c r="AE174" i="1"/>
  <c r="AA56" i="1"/>
  <c r="AB56" i="1"/>
  <c r="AC56" i="1"/>
  <c r="AD56" i="1"/>
  <c r="AE56" i="1"/>
  <c r="AA117" i="1"/>
  <c r="AB117" i="1"/>
  <c r="AC117" i="1"/>
  <c r="AD117" i="1"/>
  <c r="AE117" i="1"/>
  <c r="AA114" i="1"/>
  <c r="AB114" i="1"/>
  <c r="AC114" i="1"/>
  <c r="AD114" i="1"/>
  <c r="AE114" i="1"/>
  <c r="AA177" i="1"/>
  <c r="AB177" i="1"/>
  <c r="AC177" i="1"/>
  <c r="AD177" i="1"/>
  <c r="AE177" i="1"/>
  <c r="AA115" i="1"/>
  <c r="AB115" i="1"/>
  <c r="AC115" i="1"/>
  <c r="AD115" i="1"/>
  <c r="AE115" i="1"/>
  <c r="AA116" i="1"/>
  <c r="AB116" i="1"/>
  <c r="AC116" i="1"/>
  <c r="AD116" i="1"/>
  <c r="AE116" i="1"/>
  <c r="AA157" i="1"/>
  <c r="AB157" i="1"/>
  <c r="AC157" i="1"/>
  <c r="AD157" i="1"/>
  <c r="AE157" i="1"/>
  <c r="AA154" i="1"/>
  <c r="AB154" i="1"/>
  <c r="AC154" i="1"/>
  <c r="AD154" i="1"/>
  <c r="AE154" i="1"/>
  <c r="AA155" i="1"/>
  <c r="AB155" i="1"/>
  <c r="AC155" i="1"/>
  <c r="AD155" i="1"/>
  <c r="AE155" i="1"/>
  <c r="AA156" i="1"/>
  <c r="AB156" i="1"/>
  <c r="AC156" i="1"/>
  <c r="AD156" i="1"/>
  <c r="AE156" i="1"/>
  <c r="AA137" i="1"/>
  <c r="AB137" i="1"/>
  <c r="AC137" i="1"/>
  <c r="AD137" i="1"/>
  <c r="AE137" i="1"/>
  <c r="AA134" i="1"/>
  <c r="AB134" i="1"/>
  <c r="AC134" i="1"/>
  <c r="AD134" i="1"/>
  <c r="AE134" i="1"/>
  <c r="AA135" i="1"/>
  <c r="AB135" i="1"/>
  <c r="AC135" i="1"/>
  <c r="AD135" i="1"/>
  <c r="AE135" i="1"/>
  <c r="AA136" i="1"/>
  <c r="AB136" i="1"/>
  <c r="AC136" i="1"/>
  <c r="AD136" i="1"/>
  <c r="AE136" i="1"/>
  <c r="AA175" i="1"/>
  <c r="AB175" i="1"/>
  <c r="AC175" i="1"/>
  <c r="AD175" i="1"/>
  <c r="AE175" i="1"/>
  <c r="AA176" i="1"/>
  <c r="AB176" i="1"/>
  <c r="AC176" i="1"/>
  <c r="AD176" i="1"/>
  <c r="AE176" i="1"/>
  <c r="B18" i="2"/>
  <c r="B23" i="2"/>
  <c r="B22" i="2"/>
  <c r="B24" i="2"/>
  <c r="B10" i="2"/>
  <c r="B7" i="2"/>
  <c r="AA7" i="1"/>
  <c r="AB7" i="1"/>
  <c r="AC7" i="1"/>
  <c r="AD7" i="1"/>
  <c r="AE7" i="1"/>
  <c r="AA8" i="1"/>
  <c r="AB8" i="1"/>
  <c r="AC8" i="1"/>
  <c r="AD8" i="1"/>
  <c r="AE8" i="1"/>
  <c r="AA108" i="1"/>
  <c r="AB108" i="1"/>
  <c r="AC108" i="1"/>
  <c r="AD108" i="1"/>
  <c r="AE108" i="1"/>
  <c r="AA119" i="1"/>
  <c r="AB119" i="1"/>
  <c r="AC119" i="1"/>
  <c r="AD119" i="1"/>
  <c r="AE119" i="1"/>
  <c r="AA111" i="1"/>
  <c r="AB111" i="1"/>
  <c r="AC111" i="1"/>
  <c r="AD111" i="1"/>
  <c r="AE111" i="1"/>
  <c r="AA112" i="1"/>
  <c r="AB112" i="1"/>
  <c r="AC112" i="1"/>
  <c r="AD112" i="1"/>
  <c r="AE112" i="1"/>
  <c r="AA17" i="1"/>
  <c r="AB17" i="1"/>
  <c r="AC17" i="1"/>
  <c r="AD17" i="1"/>
  <c r="AE17" i="1"/>
  <c r="AA4" i="1"/>
  <c r="AB4" i="1"/>
  <c r="AC4" i="1"/>
  <c r="AD4" i="1"/>
  <c r="AE4" i="1"/>
  <c r="AA106" i="1"/>
  <c r="AB106" i="1"/>
  <c r="AC106" i="1"/>
  <c r="AD106" i="1"/>
  <c r="AE106" i="1"/>
  <c r="AA2" i="1"/>
  <c r="AB2" i="1"/>
  <c r="AC2" i="1"/>
  <c r="AD2" i="1"/>
  <c r="AE2" i="1"/>
  <c r="AA113" i="1"/>
  <c r="AB113" i="1"/>
  <c r="AC113" i="1"/>
  <c r="AD113" i="1"/>
  <c r="AE113" i="1"/>
  <c r="AA110" i="1"/>
  <c r="AB110" i="1"/>
  <c r="AC110" i="1"/>
  <c r="AD110" i="1"/>
  <c r="AE110" i="1"/>
  <c r="AA109" i="1"/>
  <c r="AB109" i="1"/>
  <c r="AC109" i="1"/>
  <c r="AD109" i="1"/>
  <c r="AE109" i="1"/>
  <c r="AA9" i="1"/>
  <c r="AB9" i="1"/>
  <c r="AC9" i="1"/>
  <c r="AD9" i="1"/>
  <c r="AE9" i="1"/>
  <c r="AA6" i="1"/>
  <c r="AB6" i="1"/>
  <c r="AC6" i="1"/>
  <c r="AD6" i="1"/>
  <c r="AE6" i="1"/>
  <c r="AA132" i="1"/>
  <c r="AB132" i="1"/>
  <c r="AC132" i="1"/>
  <c r="AD132" i="1"/>
  <c r="AE132" i="1"/>
  <c r="AA126" i="1"/>
  <c r="AB126" i="1"/>
  <c r="AC126" i="1"/>
  <c r="AD126" i="1"/>
  <c r="AE126" i="1"/>
  <c r="AA128" i="1"/>
  <c r="AB128" i="1"/>
  <c r="AC128" i="1"/>
  <c r="AD128" i="1"/>
  <c r="AE128" i="1"/>
  <c r="AA129" i="1"/>
  <c r="AB129" i="1"/>
  <c r="AC129" i="1"/>
  <c r="AD129" i="1"/>
  <c r="AE129" i="1"/>
  <c r="AA130" i="1"/>
  <c r="AB130" i="1"/>
  <c r="AC130" i="1"/>
  <c r="AD130" i="1"/>
  <c r="AE130" i="1"/>
  <c r="AA3" i="1"/>
  <c r="AB3" i="1"/>
  <c r="AC3" i="1"/>
  <c r="AD3" i="1"/>
  <c r="AE3" i="1"/>
  <c r="AA16" i="1"/>
  <c r="AB16" i="1"/>
  <c r="AC16" i="1"/>
  <c r="AD16" i="1"/>
  <c r="AE16" i="1"/>
  <c r="AA5" i="1"/>
  <c r="AB5" i="1"/>
  <c r="AC5" i="1"/>
  <c r="AD5" i="1"/>
  <c r="AE5" i="1"/>
  <c r="AA107" i="1"/>
  <c r="AB107" i="1"/>
  <c r="AC107" i="1"/>
  <c r="AD107" i="1"/>
  <c r="AE107" i="1"/>
  <c r="AA133" i="1"/>
  <c r="AB133" i="1"/>
  <c r="AC133" i="1"/>
  <c r="AD133" i="1"/>
  <c r="AE133" i="1"/>
  <c r="AA127" i="1"/>
  <c r="AB127" i="1"/>
  <c r="AC127" i="1"/>
  <c r="AD127" i="1"/>
  <c r="AE127" i="1"/>
  <c r="AA131" i="1"/>
  <c r="AB131" i="1"/>
  <c r="AC131" i="1"/>
  <c r="AD131" i="1"/>
  <c r="AE131" i="1"/>
  <c r="AA14" i="1"/>
  <c r="AB14" i="1"/>
  <c r="AC14" i="1"/>
  <c r="AD14" i="1"/>
  <c r="AE14" i="1"/>
  <c r="AA121" i="1"/>
  <c r="AB121" i="1"/>
  <c r="AC121" i="1"/>
  <c r="AD121" i="1"/>
  <c r="AE121" i="1"/>
  <c r="AA15" i="1"/>
  <c r="AB15" i="1"/>
  <c r="AC15" i="1"/>
  <c r="AD15" i="1"/>
  <c r="AE15" i="1"/>
  <c r="AA118" i="1"/>
  <c r="AB118" i="1"/>
  <c r="AC118" i="1"/>
  <c r="AD118" i="1"/>
  <c r="AE118" i="1"/>
  <c r="AA120" i="1"/>
  <c r="AB120" i="1"/>
  <c r="AC120" i="1"/>
  <c r="AD120" i="1"/>
  <c r="AE120" i="1"/>
  <c r="AA141" i="1"/>
  <c r="AB141" i="1"/>
  <c r="AC141" i="1"/>
  <c r="AD141" i="1"/>
  <c r="AE141" i="1"/>
  <c r="AA138" i="1"/>
  <c r="AB138" i="1"/>
  <c r="AC138" i="1"/>
  <c r="AD138" i="1"/>
  <c r="AE138" i="1"/>
  <c r="AA139" i="1"/>
  <c r="AB139" i="1"/>
  <c r="AC139" i="1"/>
  <c r="AD139" i="1"/>
  <c r="AE139" i="1"/>
  <c r="AA140" i="1"/>
  <c r="AB140" i="1"/>
  <c r="AC140" i="1"/>
  <c r="AD140" i="1"/>
  <c r="AE140" i="1"/>
  <c r="AE146" i="1"/>
  <c r="AE28" i="1"/>
  <c r="AE148" i="1"/>
  <c r="AE34" i="1"/>
  <c r="AE150" i="1"/>
  <c r="AE40" i="1"/>
  <c r="AE152" i="1"/>
  <c r="AE166" i="1"/>
  <c r="AE168" i="1"/>
  <c r="AE170" i="1"/>
  <c r="AE172" i="1"/>
  <c r="AE186" i="1"/>
  <c r="AE270" i="1"/>
  <c r="AE192" i="1"/>
  <c r="AE276" i="1"/>
  <c r="AE198" i="1"/>
  <c r="AE282" i="1"/>
  <c r="AE204" i="1"/>
  <c r="AE288" i="1"/>
  <c r="AE27" i="1"/>
  <c r="AE33" i="1"/>
  <c r="AE39" i="1"/>
  <c r="AE45" i="1"/>
  <c r="AE66" i="1"/>
  <c r="AE147" i="1"/>
  <c r="AE71" i="1"/>
  <c r="AE149" i="1"/>
  <c r="AE76" i="1"/>
  <c r="AE151" i="1"/>
  <c r="AE81" i="1"/>
  <c r="AE153" i="1"/>
  <c r="AE158" i="1"/>
  <c r="AE159" i="1"/>
  <c r="AE160" i="1"/>
  <c r="AE161" i="1"/>
  <c r="AE167" i="1"/>
  <c r="AE178" i="1"/>
  <c r="AE169" i="1"/>
  <c r="AE179" i="1"/>
  <c r="AE171" i="1"/>
  <c r="AE180" i="1"/>
  <c r="AE173" i="1"/>
  <c r="AE181" i="1"/>
  <c r="AE191" i="1"/>
  <c r="AE197" i="1"/>
  <c r="AE203" i="1"/>
  <c r="AE209" i="1"/>
  <c r="AE230" i="1"/>
  <c r="AE275" i="1"/>
  <c r="AE235" i="1"/>
  <c r="AE281" i="1"/>
  <c r="AE240" i="1"/>
  <c r="AE287" i="1"/>
  <c r="AE245" i="1"/>
  <c r="AE293" i="1"/>
  <c r="AE314" i="1"/>
  <c r="AE319" i="1"/>
  <c r="AE324" i="1"/>
  <c r="AE329" i="1"/>
  <c r="AE22" i="1"/>
  <c r="AC27" i="1"/>
  <c r="AC28" i="1"/>
  <c r="AC33" i="1"/>
  <c r="AC34" i="1"/>
  <c r="AC39" i="1"/>
  <c r="AC40" i="1"/>
  <c r="AC45" i="1"/>
  <c r="AC66" i="1"/>
  <c r="AC71" i="1"/>
  <c r="AC76" i="1"/>
  <c r="AC81" i="1"/>
  <c r="AC146" i="1"/>
  <c r="AC147" i="1"/>
  <c r="AC148" i="1"/>
  <c r="AC149" i="1"/>
  <c r="AC150" i="1"/>
  <c r="AC151" i="1"/>
  <c r="AC152" i="1"/>
  <c r="AC153" i="1"/>
  <c r="AC158" i="1"/>
  <c r="AC159" i="1"/>
  <c r="AC160" i="1"/>
  <c r="AC161" i="1"/>
  <c r="AC166" i="1"/>
  <c r="AC167" i="1"/>
  <c r="AC168" i="1"/>
  <c r="AC169" i="1"/>
  <c r="AC170" i="1"/>
  <c r="AC171" i="1"/>
  <c r="AC172" i="1"/>
  <c r="AC173" i="1"/>
  <c r="AC178" i="1"/>
  <c r="AC179" i="1"/>
  <c r="AC180" i="1"/>
  <c r="AC181" i="1"/>
  <c r="AC186" i="1"/>
  <c r="AC191" i="1"/>
  <c r="AC192" i="1"/>
  <c r="AC197" i="1"/>
  <c r="AC198" i="1"/>
  <c r="AC203" i="1"/>
  <c r="AC204" i="1"/>
  <c r="AC209" i="1"/>
  <c r="AC230" i="1"/>
  <c r="AC235" i="1"/>
  <c r="AC240" i="1"/>
  <c r="AC245" i="1"/>
  <c r="AC270" i="1"/>
  <c r="AC275" i="1"/>
  <c r="AC276" i="1"/>
  <c r="AC281" i="1"/>
  <c r="AC282" i="1"/>
  <c r="AC287" i="1"/>
  <c r="AC288" i="1"/>
  <c r="AC293" i="1"/>
  <c r="AC314" i="1"/>
  <c r="AC319" i="1"/>
  <c r="AC324" i="1"/>
  <c r="AC329" i="1"/>
  <c r="AC22" i="1"/>
  <c r="AD27" i="1"/>
  <c r="AD28" i="1"/>
  <c r="AD33" i="1"/>
  <c r="AD34" i="1"/>
  <c r="AD39" i="1"/>
  <c r="AD40" i="1"/>
  <c r="AD45" i="1"/>
  <c r="AD66" i="1"/>
  <c r="AD71" i="1"/>
  <c r="AD76" i="1"/>
  <c r="AD81" i="1"/>
  <c r="AD146" i="1"/>
  <c r="AD147" i="1"/>
  <c r="AD148" i="1"/>
  <c r="AD149" i="1"/>
  <c r="AD150" i="1"/>
  <c r="AD151" i="1"/>
  <c r="AD152" i="1"/>
  <c r="AD153" i="1"/>
  <c r="AD158" i="1"/>
  <c r="AD159" i="1"/>
  <c r="AD160" i="1"/>
  <c r="AD161" i="1"/>
  <c r="AD166" i="1"/>
  <c r="AD167" i="1"/>
  <c r="AD168" i="1"/>
  <c r="AD169" i="1"/>
  <c r="AD170" i="1"/>
  <c r="AD171" i="1"/>
  <c r="AD172" i="1"/>
  <c r="AD173" i="1"/>
  <c r="AD178" i="1"/>
  <c r="AD179" i="1"/>
  <c r="AD180" i="1"/>
  <c r="AD181" i="1"/>
  <c r="AD186" i="1"/>
  <c r="AD191" i="1"/>
  <c r="AD192" i="1"/>
  <c r="AD197" i="1"/>
  <c r="AD198" i="1"/>
  <c r="AD203" i="1"/>
  <c r="AD204" i="1"/>
  <c r="AD209" i="1"/>
  <c r="AD230" i="1"/>
  <c r="AD235" i="1"/>
  <c r="AD240" i="1"/>
  <c r="AD245" i="1"/>
  <c r="AD270" i="1"/>
  <c r="AD275" i="1"/>
  <c r="AD276" i="1"/>
  <c r="AD281" i="1"/>
  <c r="AD282" i="1"/>
  <c r="AD287" i="1"/>
  <c r="AD288" i="1"/>
  <c r="AD293" i="1"/>
  <c r="AD314" i="1"/>
  <c r="AD319" i="1"/>
  <c r="AD324" i="1"/>
  <c r="AD329" i="1"/>
  <c r="AD22" i="1"/>
  <c r="AA22" i="1"/>
  <c r="AB22" i="1"/>
  <c r="AA288" i="1"/>
  <c r="AB288" i="1"/>
  <c r="AA270" i="1"/>
  <c r="AB270" i="1"/>
  <c r="AA329" i="1"/>
  <c r="AB329" i="1"/>
  <c r="AA287" i="1"/>
  <c r="AB287" i="1"/>
  <c r="AA276" i="1"/>
  <c r="AB276" i="1"/>
  <c r="AA281" i="1"/>
  <c r="AB281" i="1"/>
  <c r="AA282" i="1"/>
  <c r="AB282" i="1"/>
  <c r="AA314" i="1"/>
  <c r="AB314" i="1"/>
  <c r="AA40" i="1"/>
  <c r="AB40" i="1"/>
  <c r="AA198" i="1"/>
  <c r="AB198" i="1"/>
  <c r="AA81" i="1"/>
  <c r="AB81" i="1"/>
  <c r="AA192" i="1"/>
  <c r="AB192" i="1"/>
  <c r="AA71" i="1"/>
  <c r="AB71" i="1"/>
  <c r="AA34" i="1"/>
  <c r="AB34" i="1"/>
  <c r="AA204" i="1"/>
  <c r="AB204" i="1"/>
  <c r="AA76" i="1"/>
  <c r="AB76" i="1"/>
  <c r="AA28" i="1"/>
  <c r="AB28" i="1"/>
  <c r="AA152" i="1"/>
  <c r="AB152" i="1"/>
  <c r="AA146" i="1"/>
  <c r="AB146" i="1"/>
  <c r="AA151" i="1"/>
  <c r="AB151" i="1"/>
  <c r="AA148" i="1"/>
  <c r="AB148" i="1"/>
  <c r="AA178" i="1"/>
  <c r="AB178" i="1"/>
  <c r="AA149" i="1"/>
  <c r="AB149" i="1"/>
  <c r="AA150" i="1"/>
  <c r="AB150" i="1"/>
  <c r="AA172" i="1"/>
  <c r="AB172" i="1"/>
  <c r="AA159" i="1"/>
  <c r="AB159" i="1"/>
  <c r="AA166" i="1"/>
  <c r="AB166" i="1"/>
  <c r="AA158" i="1"/>
  <c r="AB158" i="1"/>
  <c r="AA171" i="1"/>
  <c r="AB171" i="1"/>
  <c r="AA168" i="1"/>
  <c r="AB168" i="1"/>
  <c r="AA169" i="1"/>
  <c r="AB169" i="1"/>
  <c r="AA170" i="1"/>
  <c r="AB170" i="1"/>
  <c r="AA27" i="1"/>
  <c r="AB27" i="1"/>
  <c r="AA293" i="1"/>
  <c r="AB293" i="1"/>
  <c r="AA275" i="1"/>
  <c r="AB275" i="1"/>
  <c r="AA245" i="1"/>
  <c r="AB245" i="1"/>
  <c r="AA39" i="1"/>
  <c r="AB39" i="1"/>
  <c r="AA209" i="1"/>
  <c r="AB209" i="1"/>
  <c r="AA191" i="1"/>
  <c r="AB191" i="1"/>
  <c r="AA197" i="1"/>
  <c r="AB197" i="1"/>
  <c r="AA240" i="1"/>
  <c r="AB240" i="1"/>
  <c r="AA235" i="1"/>
  <c r="AB235" i="1"/>
  <c r="AA45" i="1"/>
  <c r="AB45" i="1"/>
  <c r="AA203" i="1"/>
  <c r="AB203" i="1"/>
  <c r="AA33" i="1"/>
  <c r="AB33" i="1"/>
  <c r="AA153" i="1"/>
  <c r="AB153" i="1"/>
  <c r="AA147" i="1"/>
  <c r="AB147" i="1"/>
  <c r="AA173" i="1"/>
  <c r="AB173" i="1"/>
  <c r="AA161" i="1"/>
  <c r="AB161" i="1"/>
  <c r="AA167" i="1"/>
  <c r="AB167" i="1"/>
  <c r="AA319" i="1"/>
  <c r="AB319" i="1"/>
  <c r="AA324" i="1"/>
  <c r="AB324" i="1"/>
  <c r="AA230" i="1"/>
  <c r="AB230" i="1"/>
  <c r="AA66" i="1"/>
  <c r="AB66" i="1"/>
  <c r="AA160" i="1"/>
  <c r="AB160" i="1"/>
  <c r="AA181" i="1"/>
  <c r="AB181" i="1"/>
  <c r="AA179" i="1"/>
  <c r="AB179" i="1"/>
  <c r="AA180" i="1"/>
  <c r="AB180" i="1"/>
  <c r="AB186" i="1"/>
  <c r="AA186" i="1"/>
  <c r="AB16" i="2" l="1"/>
  <c r="AE9" i="2"/>
  <c r="AD20" i="2"/>
  <c r="AD25" i="2"/>
  <c r="AC25" i="2"/>
  <c r="AC19" i="2"/>
  <c r="AE28" i="2"/>
  <c r="AA20" i="2"/>
  <c r="AA12" i="2"/>
  <c r="AA27" i="2"/>
  <c r="AC27" i="2"/>
  <c r="AB28" i="2"/>
  <c r="AD29" i="2"/>
  <c r="AC29" i="2"/>
  <c r="AB9" i="2"/>
  <c r="AE26" i="2"/>
  <c r="AE4" i="2"/>
  <c r="AB2" i="2"/>
  <c r="AB15" i="2"/>
  <c r="AC28" i="2"/>
  <c r="AE29" i="2"/>
  <c r="AC11" i="2"/>
  <c r="AC9" i="2"/>
  <c r="AA28" i="2"/>
  <c r="AE21" i="2"/>
  <c r="AD26" i="2"/>
  <c r="AD4" i="2"/>
  <c r="AC20" i="2"/>
  <c r="AA9" i="2"/>
  <c r="AC18" i="2"/>
  <c r="AD21" i="2"/>
  <c r="AB29" i="2"/>
  <c r="AC16" i="2"/>
  <c r="AA29" i="2"/>
  <c r="AB4" i="2"/>
  <c r="AA4" i="2"/>
  <c r="AB14" i="2"/>
  <c r="AE25" i="2"/>
  <c r="AA16" i="2"/>
  <c r="AE27" i="2"/>
  <c r="AD27" i="2"/>
  <c r="AD19" i="2"/>
  <c r="AB13" i="2"/>
  <c r="AB25" i="2"/>
  <c r="AE23" i="2"/>
  <c r="AC15" i="2"/>
  <c r="AD28" i="2"/>
  <c r="AB27" i="2"/>
  <c r="AA25" i="2"/>
  <c r="AA2" i="2"/>
  <c r="AA13" i="2"/>
  <c r="AB11" i="2"/>
  <c r="AB5" i="2"/>
  <c r="AA15" i="2"/>
  <c r="AA23" i="2"/>
  <c r="AE10" i="2"/>
  <c r="AC8" i="2"/>
  <c r="AC21" i="2"/>
  <c r="AB26" i="2"/>
  <c r="AE2" i="2"/>
  <c r="AE13" i="2"/>
  <c r="AD6" i="2"/>
  <c r="AE15" i="2"/>
  <c r="AD5" i="2"/>
  <c r="AD9" i="2"/>
  <c r="AE8" i="2"/>
  <c r="AD16" i="2"/>
  <c r="AD11" i="2"/>
  <c r="AC14" i="2"/>
  <c r="AA21" i="2"/>
  <c r="AB6" i="2"/>
  <c r="AD12" i="2"/>
  <c r="AE19" i="2"/>
  <c r="AB12" i="2"/>
  <c r="AC2" i="2"/>
  <c r="AC13" i="2"/>
  <c r="AD15" i="2"/>
  <c r="AD18" i="2"/>
  <c r="AC24" i="2"/>
  <c r="AC5" i="2"/>
  <c r="AE24" i="2"/>
  <c r="AE16" i="2"/>
  <c r="AA5" i="2"/>
  <c r="AE11" i="2"/>
  <c r="AB21" i="2"/>
  <c r="AC6" i="2"/>
  <c r="AA26" i="2"/>
  <c r="AE12" i="2"/>
  <c r="AA6" i="2"/>
  <c r="AC12" i="2"/>
  <c r="AD2" i="2"/>
  <c r="AA11" i="2"/>
  <c r="AD13" i="2"/>
  <c r="AB19" i="2"/>
  <c r="AE5" i="2"/>
  <c r="AA19" i="2"/>
  <c r="AA24" i="2"/>
  <c r="AA22" i="2"/>
  <c r="AD24" i="2"/>
  <c r="AE22" i="2"/>
  <c r="AA10" i="2"/>
  <c r="AD10" i="2"/>
  <c r="AB24" i="2"/>
  <c r="AC23" i="2"/>
  <c r="AA7" i="2"/>
  <c r="AD7" i="2"/>
  <c r="AB10" i="2"/>
  <c r="AB8" i="2"/>
  <c r="AE17" i="2"/>
  <c r="AE3" i="2"/>
  <c r="AD22" i="2"/>
  <c r="AA8" i="2"/>
  <c r="AD17" i="2"/>
  <c r="AD3" i="2"/>
  <c r="AC22" i="2"/>
  <c r="AE20" i="2"/>
  <c r="AC17" i="2"/>
  <c r="AC3" i="2"/>
  <c r="AC26" i="2"/>
  <c r="AB22" i="2"/>
  <c r="AB17" i="2"/>
  <c r="AB3" i="2"/>
  <c r="AE14" i="2"/>
  <c r="AD8" i="2"/>
  <c r="AA17" i="2"/>
  <c r="AA3" i="2"/>
  <c r="AB20" i="2"/>
  <c r="AD14" i="2"/>
  <c r="AA14" i="2"/>
  <c r="AC4" i="2"/>
  <c r="AE6" i="2"/>
  <c r="AB18" i="2"/>
  <c r="AC7" i="2"/>
  <c r="AE18" i="2"/>
  <c r="AA18" i="2"/>
  <c r="AD23" i="2"/>
  <c r="AB23" i="2"/>
  <c r="AB7" i="2"/>
  <c r="AE7" i="2"/>
  <c r="AC10" i="2"/>
</calcChain>
</file>

<file path=xl/sharedStrings.xml><?xml version="1.0" encoding="utf-8"?>
<sst xmlns="http://schemas.openxmlformats.org/spreadsheetml/2006/main" count="442" uniqueCount="220">
  <si>
    <t>Scene</t>
  </si>
  <si>
    <t>Estimated PAH cost</t>
  </si>
  <si>
    <t>Estimated SAH cost</t>
  </si>
  <si>
    <t>PAH cost with fallback</t>
  </si>
  <si>
    <t>PAH intersections with fallback</t>
  </si>
  <si>
    <t>PAH hit percentage</t>
  </si>
  <si>
    <t>PAH cost without fallback</t>
  </si>
  <si>
    <t>SAH cost without fallback</t>
  </si>
  <si>
    <t>PAH intersections without fallback</t>
  </si>
  <si>
    <t>SAH cost</t>
  </si>
  <si>
    <t>SAH intersections</t>
  </si>
  <si>
    <t>Overlapping %</t>
  </si>
  <si>
    <t>Overlapping % culled</t>
  </si>
  <si>
    <t>Max level PAH</t>
  </si>
  <si>
    <t>Max leaf cost</t>
  </si>
  <si>
    <t>Max leaf area</t>
  </si>
  <si>
    <t>Max leaf hit probability</t>
  </si>
  <si>
    <t>Max triangles per leaf</t>
  </si>
  <si>
    <t>Max non fallback levels</t>
  </si>
  <si>
    <t>Split plane quality threshold</t>
  </si>
  <si>
    <t>Acceptable children/father hit probability</t>
  </si>
  <si>
    <t>Excellent children/father hit probability</t>
  </si>
  <si>
    <t>Choose split plane PAH average</t>
  </si>
  <si>
    <t>Choose split plane SAH average</t>
  </si>
  <si>
    <t>Compute cost PAH average</t>
  </si>
  <si>
    <t>Compute cost SAH average</t>
  </si>
  <si>
    <t>SuzannePlaneFull15</t>
  </si>
  <si>
    <t>CottageWallsPlaneFull15</t>
  </si>
  <si>
    <t>WoodPlaneFullParallel</t>
  </si>
  <si>
    <t>WoodPlaneFull15</t>
  </si>
  <si>
    <t>WoodPointFullParallel</t>
  </si>
  <si>
    <t>WoodPlaneFullObliqueLongest</t>
  </si>
  <si>
    <t>WoodPlaneFull45</t>
  </si>
  <si>
    <t>WoodPlaneFull45Longest</t>
  </si>
  <si>
    <t>WoodPlaneFullOblique</t>
  </si>
  <si>
    <t>WoodPointFull15</t>
  </si>
  <si>
    <t>CottageWallsPlaneFullParallel</t>
  </si>
  <si>
    <t>SuzannePlaneFullOblique</t>
  </si>
  <si>
    <t>CottageWallsPointFullParallel</t>
  </si>
  <si>
    <t>SuzannePlaneFull45</t>
  </si>
  <si>
    <t>CottageWallsPointFull45</t>
  </si>
  <si>
    <t>CottageWallsPlaneFullOblique</t>
  </si>
  <si>
    <t>SuzannePlaneFullParallel</t>
  </si>
  <si>
    <t>CottageWallsPointFullOblique</t>
  </si>
  <si>
    <t>CottageWallsPlaneFull45</t>
  </si>
  <si>
    <t>Random100PlaneFullParallel</t>
  </si>
  <si>
    <t>Random100PlaneFull15</t>
  </si>
  <si>
    <t>Random100PlaneFullObliqueLongest</t>
  </si>
  <si>
    <t>Random100PlaneFull45</t>
  </si>
  <si>
    <t>SponzaPointFull15</t>
  </si>
  <si>
    <t>Random100PlaneFull45Longest</t>
  </si>
  <si>
    <t>Random100PlaneFullOblique</t>
  </si>
  <si>
    <t>SponzaPlaneFullParallel</t>
  </si>
  <si>
    <t>Random100PointFull45</t>
  </si>
  <si>
    <t>SponzaPlaneFull15</t>
  </si>
  <si>
    <t>Random100PointFull15</t>
  </si>
  <si>
    <t>SponzaPlaneFullObliqueLongest</t>
  </si>
  <si>
    <t>SponzaPlaneFull45</t>
  </si>
  <si>
    <t>SponzaPlaneFull45Longest</t>
  </si>
  <si>
    <t>SponzaPlaneFullOblique</t>
  </si>
  <si>
    <t>CottageWallsPlaneFull15Longest</t>
  </si>
  <si>
    <t>WoodPlaneFullParallelLongest</t>
  </si>
  <si>
    <t>WoodPlaneFull15Longest</t>
  </si>
  <si>
    <t>SuzannePointFullParallel</t>
  </si>
  <si>
    <t>CottageWallsPlaneFullObliqueLongest</t>
  </si>
  <si>
    <t>SuzannePlaneFullParallelLongest</t>
  </si>
  <si>
    <t>SuzannePlaneFull15Longest</t>
  </si>
  <si>
    <t>SuzannePlaneFull45Longest</t>
  </si>
  <si>
    <t>SuzannePointFullOblique</t>
  </si>
  <si>
    <t>SuzannePointFull45</t>
  </si>
  <si>
    <t>CottageWallsPlaneFullParallelLongest</t>
  </si>
  <si>
    <t>SuzannePlaneFullObliqueLongest</t>
  </si>
  <si>
    <t>CottageWallsPlaneFull45Longest</t>
  </si>
  <si>
    <t>Random100PlaneFullParallelLongest</t>
  </si>
  <si>
    <t>Random100PlaneFull15Longest</t>
  </si>
  <si>
    <t>SponzaPlaneFullParallelLongest</t>
  </si>
  <si>
    <t>Random100PointFullParallel</t>
  </si>
  <si>
    <t>SponzaPlaneFull15Longest</t>
  </si>
  <si>
    <t>WoodPointFull45</t>
  </si>
  <si>
    <t>WoodPointFullOblique</t>
  </si>
  <si>
    <t>SuzannePointFull15</t>
  </si>
  <si>
    <t>CottageWallsPointFull15</t>
  </si>
  <si>
    <t>Random100PointFullOblique</t>
  </si>
  <si>
    <t>SponzaPointFullParallel</t>
  </si>
  <si>
    <t>SponzaPointFull45</t>
  </si>
  <si>
    <t>SponzaPointFullOblique</t>
  </si>
  <si>
    <t>PAH error</t>
  </si>
  <si>
    <t>SAH error</t>
  </si>
  <si>
    <t>PAH faster%</t>
  </si>
  <si>
    <t>PAH without fallback faster %</t>
  </si>
  <si>
    <t>Breakeven hit%</t>
  </si>
  <si>
    <t>CottagePlaneFullObliqueLongest</t>
  </si>
  <si>
    <t>CottagePlaneFullParallel</t>
  </si>
  <si>
    <t>CrowdPlaneFull45</t>
  </si>
  <si>
    <t>CrowdPointFull45</t>
  </si>
  <si>
    <t>CrowdPlaneFullObliqueLongest</t>
  </si>
  <si>
    <t>CrowdPlaneFullParallel</t>
  </si>
  <si>
    <t>CottagePointFullParallel</t>
  </si>
  <si>
    <t>CottagePlaneFull45</t>
  </si>
  <si>
    <t>CrowdPlaneFull15</t>
  </si>
  <si>
    <t>CottagePlaneFull15</t>
  </si>
  <si>
    <t>CrowdPlaneFullParallelLongest</t>
  </si>
  <si>
    <t>CrowdPlaneFullOblique</t>
  </si>
  <si>
    <t>CrowdPlaneFull45Longest</t>
  </si>
  <si>
    <t>CottagePlaneFullParallelLongest</t>
  </si>
  <si>
    <t>CottagePlaneFullOblique</t>
  </si>
  <si>
    <t>Random1000PlaneFullParallel</t>
  </si>
  <si>
    <t>Random1000PlaneFull15</t>
  </si>
  <si>
    <t>Random1000PlaneFull45</t>
  </si>
  <si>
    <t>Random1000PlaneFull45Longest</t>
  </si>
  <si>
    <t>Random1000PlaneFullOblique</t>
  </si>
  <si>
    <t>CottagePlaneFull15Longest</t>
  </si>
  <si>
    <t>CottagePointFullOblique</t>
  </si>
  <si>
    <t>CottagePlaneFull45Longest</t>
  </si>
  <si>
    <t>CrowdPlaneFull15Longest</t>
  </si>
  <si>
    <t>Random1000PlaneFullParallelLongest</t>
  </si>
  <si>
    <t>Random1000PlaneFull15Longest</t>
  </si>
  <si>
    <t>Random1000PlaneFullObliqueLongest</t>
  </si>
  <si>
    <t>CottagePointFull15</t>
  </si>
  <si>
    <t>CrowdPointFullParallel</t>
  </si>
  <si>
    <t>CottagePointFull45</t>
  </si>
  <si>
    <t>CrowdPointFull15</t>
  </si>
  <si>
    <t>CrowdPointFullOblique</t>
  </si>
  <si>
    <t>Random1000PointFullParallel</t>
  </si>
  <si>
    <t>Random1000PointFull15</t>
  </si>
  <si>
    <t>Random1000PointFull45</t>
  </si>
  <si>
    <t>Random1000PointFullOblique</t>
  </si>
  <si>
    <t>All 15</t>
  </si>
  <si>
    <t>All 45</t>
  </si>
  <si>
    <t>All oblique</t>
  </si>
  <si>
    <t>Plane parallel</t>
  </si>
  <si>
    <t>All parallel</t>
  </si>
  <si>
    <t>Plane 15</t>
  </si>
  <si>
    <t>Plane 45</t>
  </si>
  <si>
    <t>Plane oblique</t>
  </si>
  <si>
    <t>Point parallel</t>
  </si>
  <si>
    <t>Point 15</t>
  </si>
  <si>
    <t>Point 45</t>
  </si>
  <si>
    <t>Point oblique</t>
  </si>
  <si>
    <t>Plane parallel longest</t>
  </si>
  <si>
    <t>Plane 15 longest</t>
  </si>
  <si>
    <t>Plane 45 longest</t>
  </si>
  <si>
    <t>Plane oblique longest</t>
  </si>
  <si>
    <t>Name</t>
  </si>
  <si>
    <t>WoodPlaneFullSah45</t>
  </si>
  <si>
    <t>WoodPlaneFullSahParallel</t>
  </si>
  <si>
    <t>WoodPlaneFullSah15</t>
  </si>
  <si>
    <t>WoodPlaneFullSahOblique</t>
  </si>
  <si>
    <t>SuzannePlaneFullSah45</t>
  </si>
  <si>
    <t>SuzannePlaneFullSahOblique</t>
  </si>
  <si>
    <t>SuzannePlaneFullSahParallel</t>
  </si>
  <si>
    <t>CottagePlaneFullSahParallel</t>
  </si>
  <si>
    <t>SuzannePlaneFullSah15</t>
  </si>
  <si>
    <t>CottagePlaneFullSah15</t>
  </si>
  <si>
    <t>CottagePlaneFullSah45</t>
  </si>
  <si>
    <t>CottagePlaneFullSahOblique</t>
  </si>
  <si>
    <t>CottageWallsPlaneFullSahParallel</t>
  </si>
  <si>
    <t>CottageWallsPlaneFullSah15</t>
  </si>
  <si>
    <t>CottageWallsPlaneFullSah45</t>
  </si>
  <si>
    <t>SponzaPlaneFullSah15</t>
  </si>
  <si>
    <t>CottageWallsPlaneFullSahOblique</t>
  </si>
  <si>
    <t>CrowdPlaneFullSahParallel</t>
  </si>
  <si>
    <t>CrowdPlaneFullSah15</t>
  </si>
  <si>
    <t>SponzaPlaneFullSahParallel</t>
  </si>
  <si>
    <t>CrowdPlaneFullSah45</t>
  </si>
  <si>
    <t>CrowdPlaneFullSahOblique</t>
  </si>
  <si>
    <t>Random100PlaneFullSahParallel</t>
  </si>
  <si>
    <t>Random100PlaneFullSah15</t>
  </si>
  <si>
    <t>Random100PlaneFullSah45</t>
  </si>
  <si>
    <t>Random100PlaneFullSahOblique</t>
  </si>
  <si>
    <t>Random1000PlaneFullSahParallel</t>
  </si>
  <si>
    <t>Random1000PlaneFullSah15</t>
  </si>
  <si>
    <t>Random1000PlaneFullSah45</t>
  </si>
  <si>
    <t>Random1000PlaneFullSahOblique</t>
  </si>
  <si>
    <t>SponzaPlaneFullSah45</t>
  </si>
  <si>
    <t>SponzaPlaneFullSahOblique</t>
  </si>
  <si>
    <t>Plane parallel SPFH</t>
  </si>
  <si>
    <t>Plane 45 SPFH</t>
  </si>
  <si>
    <t>Plane 15 SPFH</t>
  </si>
  <si>
    <t>Plane oblique SPFH</t>
  </si>
  <si>
    <t>Point parallel SPFH</t>
  </si>
  <si>
    <t>Point 15 SPFH</t>
  </si>
  <si>
    <t>Point 45 SPFH</t>
  </si>
  <si>
    <t>Point oblique SPFH</t>
  </si>
  <si>
    <t>All parallel SPFH</t>
  </si>
  <si>
    <t>All 15 SPFH</t>
  </si>
  <si>
    <t>All 45 SPFH</t>
  </si>
  <si>
    <t>All oblique SPFH</t>
  </si>
  <si>
    <t>WoodPointFullSah45</t>
  </si>
  <si>
    <t>WoodPointFullSahParallel</t>
  </si>
  <si>
    <t>WoodPointFullSah15</t>
  </si>
  <si>
    <t>SuzannePointFullSah15</t>
  </si>
  <si>
    <t>CrowdPointFullSahParallel</t>
  </si>
  <si>
    <t>WoodPointFullSahOblique</t>
  </si>
  <si>
    <t>SuzannePointFullSahOblique</t>
  </si>
  <si>
    <t>CottageWallsPointFullSahParallel</t>
  </si>
  <si>
    <t>SuzannePointFullSah45</t>
  </si>
  <si>
    <t>CottageWallsPointFullSah45</t>
  </si>
  <si>
    <t>SuzannePointFullSahParallel</t>
  </si>
  <si>
    <t>CottagePointFullSahParallel</t>
  </si>
  <si>
    <t>CottagePointFullSah15</t>
  </si>
  <si>
    <t>SponzaPointFullSahParallel</t>
  </si>
  <si>
    <t>CottagePointFullSah45</t>
  </si>
  <si>
    <t>CottagePointFullSahOblique</t>
  </si>
  <si>
    <t>CottageWallsPointFullSah15</t>
  </si>
  <si>
    <t>SponzaPointFullSah15</t>
  </si>
  <si>
    <t>CottageWallsPointFullSahOblique</t>
  </si>
  <si>
    <t>CrowdPointFullSah15</t>
  </si>
  <si>
    <t>CrowdPointFullSah45</t>
  </si>
  <si>
    <t>Random100PointFullSah15</t>
  </si>
  <si>
    <t>CrowdPointFullSahOblique</t>
  </si>
  <si>
    <t>Random100PointFullSahOblique</t>
  </si>
  <si>
    <t>Random100PointFullSahParallel</t>
  </si>
  <si>
    <t>Random100PointFullSah45</t>
  </si>
  <si>
    <t>Random1000PointFullSahParallel</t>
  </si>
  <si>
    <t>Random1000PointFullSah15</t>
  </si>
  <si>
    <t>Random1000PointFullSah45</t>
  </si>
  <si>
    <t>Random1000PointFullSahOblique</t>
  </si>
  <si>
    <t>SponzaPointFullSah45</t>
  </si>
  <si>
    <t>SponzaPointFullSahOblique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</si>
</sst>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7030A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2" fontId="0" fillId="0" borderId="0" xfId="0" applyNumberFormat="1"/>
    <xf numFmtId="164" fontId="0" fillId="0" borderId="0" xfId="0" applyNumberFormat="1"/>
    <xf numFmtId="9" fontId="0" fillId="0" borderId="0" xfId="1" applyFont="1"/>
    <xf numFmtId="0" fontId="16" fillId="0" borderId="0" xfId="0" applyFont="1" applyAlignment="1">
      <alignment wrapText="1"/>
    </xf>
    <xf numFmtId="2" fontId="16" fillId="0" borderId="0" xfId="0" applyNumberFormat="1" applyFont="1" applyAlignment="1">
      <alignment wrapText="1"/>
    </xf>
    <xf numFmtId="9" fontId="16" fillId="0" borderId="0" xfId="1" applyFont="1" applyAlignment="1">
      <alignment wrapText="1"/>
    </xf>
    <xf numFmtId="164" fontId="16" fillId="0" borderId="0" xfId="0" applyNumberFormat="1" applyFont="1" applyAlignment="1">
      <alignment wrapText="1"/>
    </xf>
    <xf numFmtId="2" fontId="16" fillId="0" borderId="0" xfId="0" applyNumberFormat="1" applyFont="1"/>
    <xf numFmtId="0" fontId="18" fillId="0" borderId="0" xfId="0" applyFont="1"/>
    <xf numFmtId="165" fontId="0" fillId="0" borderId="0" xfId="0" applyNumberFormat="1"/>
    <xf numFmtId="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0">
    <dxf>
      <font>
        <color theme="0" tint="-0.499984740745262"/>
      </font>
    </dxf>
    <dxf>
      <font>
        <color rgb="FF0070C0"/>
      </font>
    </dxf>
    <dxf>
      <font>
        <color theme="8" tint="0.59996337778862885"/>
      </font>
      <fill>
        <patternFill patternType="none">
          <bgColor auto="1"/>
        </patternFill>
      </fill>
    </dxf>
    <dxf>
      <font>
        <color theme="8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theme="0" tint="-0.499984740745262"/>
      </font>
    </dxf>
    <dxf>
      <font>
        <color rgb="FF0070C0"/>
      </font>
    </dxf>
    <dxf>
      <font>
        <color theme="8" tint="0.59996337778862885"/>
      </font>
    </dxf>
    <dxf>
      <font>
        <color theme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53"/>
  <sheetViews>
    <sheetView tabSelected="1" workbookViewId="0">
      <pane ySplit="1" topLeftCell="A17" activePane="bottomLeft" state="frozen"/>
      <selection pane="bottomLeft" activeCell="U36" sqref="U36"/>
    </sheetView>
  </sheetViews>
  <sheetFormatPr defaultRowHeight="15" x14ac:dyDescent="0.25"/>
  <cols>
    <col min="1" max="1" width="35.42578125" bestFit="1" customWidth="1"/>
    <col min="2" max="3" width="9.140625" style="1"/>
    <col min="4" max="4" width="9.140625" style="8"/>
    <col min="5" max="5" width="9.140625" style="1"/>
    <col min="6" max="6" width="5.85546875" style="3" customWidth="1"/>
    <col min="7" max="7" width="9.140625" style="8"/>
    <col min="8" max="9" width="9.140625" style="1"/>
    <col min="10" max="10" width="9.140625" style="8"/>
    <col min="11" max="11" width="9.140625" style="1"/>
    <col min="12" max="13" width="9.140625" style="3"/>
    <col min="14" max="18" width="4.7109375" customWidth="1"/>
    <col min="19" max="19" width="5.140625" customWidth="1"/>
    <col min="20" max="22" width="4.85546875" customWidth="1"/>
    <col min="23" max="26" width="9.140625" style="2"/>
    <col min="27" max="30" width="9.140625" style="3"/>
    <col min="31" max="31" width="5.85546875" style="3" customWidth="1"/>
  </cols>
  <sheetData>
    <row r="1" spans="1:31" s="4" customFormat="1" ht="48" customHeigh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6" t="s">
        <v>86</v>
      </c>
      <c r="AB1" s="6" t="s">
        <v>87</v>
      </c>
      <c r="AC1" s="6" t="s">
        <v>89</v>
      </c>
      <c r="AD1" s="6" t="s">
        <v>88</v>
      </c>
      <c r="AE1" s="6" t="s">
        <v>90</v>
      </c>
    </row>
    <row r="2" spans="1:31" x14ac:dyDescent="0.25">
      <c r="A2" t="s">
        <v>100</v>
      </c>
      <c r="B2" s="1">
        <v>109.694458007812</v>
      </c>
      <c r="C2" s="1">
        <v>61.505165100097599</v>
      </c>
      <c r="D2" s="8">
        <v>120.442970275878</v>
      </c>
      <c r="E2" s="1">
        <v>79.126998901367102</v>
      </c>
      <c r="F2" s="3">
        <v>0.89499998092651301</v>
      </c>
      <c r="G2" s="8">
        <v>111.878219604492</v>
      </c>
      <c r="H2" s="1">
        <v>81.569534301757798</v>
      </c>
      <c r="I2" s="1">
        <v>73.333999633789006</v>
      </c>
      <c r="J2" s="8">
        <v>115.60099029541</v>
      </c>
      <c r="K2" s="1">
        <v>74.792999267578097</v>
      </c>
      <c r="L2" s="3">
        <v>0.75858873128890902</v>
      </c>
      <c r="M2" s="3">
        <v>0.83054435253143299</v>
      </c>
      <c r="N2">
        <v>21</v>
      </c>
      <c r="O2">
        <v>0</v>
      </c>
      <c r="P2">
        <v>0</v>
      </c>
      <c r="Q2">
        <v>0</v>
      </c>
      <c r="R2">
        <v>2</v>
      </c>
      <c r="S2">
        <v>100</v>
      </c>
      <c r="T2">
        <v>0.40000000596046398</v>
      </c>
      <c r="U2">
        <v>1.29999995231628</v>
      </c>
      <c r="V2">
        <v>0.89999997615814198</v>
      </c>
      <c r="W2" s="2">
        <v>2.3059533850755499E-4</v>
      </c>
      <c r="X2" s="2">
        <v>2.5457254378125001E-4</v>
      </c>
      <c r="Y2" s="2">
        <v>1.55244453344494E-3</v>
      </c>
      <c r="Z2" s="2">
        <v>7.3471295763738399E-5</v>
      </c>
      <c r="AA2" s="3">
        <f>ABS((G2-B2)/B2)</f>
        <v>1.9907674793602437E-2</v>
      </c>
      <c r="AB2" s="3">
        <f>ABS((J2-C2)/C2)</f>
        <v>0.87953304583888614</v>
      </c>
      <c r="AC2" s="3">
        <f>(J2-G2)/G2</f>
        <v>3.3275204986981444E-2</v>
      </c>
      <c r="AD2" s="3">
        <f>(J2-D2)/D2</f>
        <v>-4.0201432838938678E-2</v>
      </c>
      <c r="AE2" s="3">
        <f>(G2+H2-J2)/H2</f>
        <v>0.95436077056482871</v>
      </c>
    </row>
    <row r="3" spans="1:31" x14ac:dyDescent="0.25">
      <c r="A3" t="s">
        <v>111</v>
      </c>
      <c r="B3" s="1">
        <v>250.91665649414</v>
      </c>
      <c r="C3" s="1">
        <v>61.505165100097599</v>
      </c>
      <c r="D3" s="8">
        <v>262.44329833984301</v>
      </c>
      <c r="E3" s="1">
        <v>199.25500488281199</v>
      </c>
      <c r="F3" s="3">
        <v>0.87300002574920599</v>
      </c>
      <c r="G3" s="8">
        <v>252.51007080078099</v>
      </c>
      <c r="H3" s="1">
        <v>78.214157104492102</v>
      </c>
      <c r="I3" s="1">
        <v>192.53399658203099</v>
      </c>
      <c r="J3" s="8">
        <v>114.823043823242</v>
      </c>
      <c r="K3" s="1">
        <v>74.564002990722599</v>
      </c>
      <c r="L3" s="3">
        <v>0.88622397184371904</v>
      </c>
      <c r="M3" s="3">
        <v>0.961190044879913</v>
      </c>
      <c r="N3">
        <v>26</v>
      </c>
      <c r="O3">
        <v>0</v>
      </c>
      <c r="P3">
        <v>0</v>
      </c>
      <c r="Q3">
        <v>0</v>
      </c>
      <c r="R3">
        <v>2</v>
      </c>
      <c r="S3">
        <v>100</v>
      </c>
      <c r="T3">
        <v>0.89999997615814198</v>
      </c>
      <c r="U3">
        <v>1.29999995231628</v>
      </c>
      <c r="V3">
        <v>0.89999997615814198</v>
      </c>
      <c r="W3" s="2">
        <v>2.5730760535225202E-4</v>
      </c>
      <c r="X3" s="2">
        <v>2.4913539527915402E-4</v>
      </c>
      <c r="Y3" s="2">
        <v>1.4424716355278999E-3</v>
      </c>
      <c r="Z3" s="2">
        <v>7.2214344982057796E-5</v>
      </c>
      <c r="AA3" s="3">
        <f>ABS((G3-B3)/B3)</f>
        <v>6.3503727847505718E-3</v>
      </c>
      <c r="AB3" s="3">
        <f>ABS((J3-C3)/C3)</f>
        <v>0.86688457199279667</v>
      </c>
      <c r="AC3" s="3">
        <f>(J3-G3)/G3</f>
        <v>-0.54527340846602446</v>
      </c>
      <c r="AD3" s="3">
        <f>(J3-D3)/D3</f>
        <v>-0.56248437453123534</v>
      </c>
      <c r="AE3" s="3">
        <f>(G3+H3-J3)/H3</f>
        <v>2.7603849747251337</v>
      </c>
    </row>
    <row r="4" spans="1:31" x14ac:dyDescent="0.25">
      <c r="A4" t="s">
        <v>98</v>
      </c>
      <c r="B4" s="1">
        <v>127.83847045898401</v>
      </c>
      <c r="C4" s="1">
        <v>61.505165100097599</v>
      </c>
      <c r="D4" s="8">
        <v>131.04100036621</v>
      </c>
      <c r="E4" s="1">
        <v>84.357002258300696</v>
      </c>
      <c r="F4" s="3">
        <v>0.86900001764297397</v>
      </c>
      <c r="G4" s="8">
        <v>123.939743041992</v>
      </c>
      <c r="H4" s="1">
        <v>54.207611083984297</v>
      </c>
      <c r="I4" s="1">
        <v>79.892997741699205</v>
      </c>
      <c r="J4" s="8">
        <v>104.245880126953</v>
      </c>
      <c r="K4" s="1">
        <v>66.022003173828097</v>
      </c>
      <c r="L4" s="3">
        <v>0.76324337720870905</v>
      </c>
      <c r="M4" s="3">
        <v>0.81081002950668302</v>
      </c>
      <c r="N4">
        <v>25</v>
      </c>
      <c r="O4">
        <v>0</v>
      </c>
      <c r="P4">
        <v>0</v>
      </c>
      <c r="Q4">
        <v>0</v>
      </c>
      <c r="R4">
        <v>2</v>
      </c>
      <c r="S4">
        <v>100</v>
      </c>
      <c r="T4">
        <v>0.40000000596046398</v>
      </c>
      <c r="U4">
        <v>1.29999995231628</v>
      </c>
      <c r="V4">
        <v>0.89999997615814198</v>
      </c>
      <c r="W4" s="2">
        <v>2.31650556088425E-4</v>
      </c>
      <c r="X4" s="2">
        <v>2.5419594021513998E-4</v>
      </c>
      <c r="Y4" s="2">
        <v>9.3187025049701301E-4</v>
      </c>
      <c r="Z4" s="2">
        <v>7.2924340202007402E-5</v>
      </c>
      <c r="AA4" s="3">
        <f>ABS((G4-B4)/B4)</f>
        <v>3.0497293991348869E-2</v>
      </c>
      <c r="AB4" s="3">
        <f>ABS((J4-C4)/C4)</f>
        <v>0.6949126135552407</v>
      </c>
      <c r="AC4" s="3">
        <f>(J4-G4)/G4</f>
        <v>-0.15889869086114317</v>
      </c>
      <c r="AD4" s="3">
        <f>(J4-D4)/D4</f>
        <v>-0.20447890480364758</v>
      </c>
      <c r="AE4" s="3">
        <f>(G4+H4-J4)/H4</f>
        <v>1.3633043869896269</v>
      </c>
    </row>
    <row r="5" spans="1:31" x14ac:dyDescent="0.25">
      <c r="A5" t="s">
        <v>113</v>
      </c>
      <c r="B5" s="1">
        <v>290.68032836914</v>
      </c>
      <c r="C5" s="1">
        <v>61.505165100097599</v>
      </c>
      <c r="D5" s="8">
        <v>296.42864990234301</v>
      </c>
      <c r="E5" s="1">
        <v>226.86199951171801</v>
      </c>
      <c r="F5" s="3">
        <v>0.88200002908706598</v>
      </c>
      <c r="G5" s="8">
        <v>290.29660034179602</v>
      </c>
      <c r="H5" s="1">
        <v>51.966094970703097</v>
      </c>
      <c r="I5" s="1">
        <v>223.065994262695</v>
      </c>
      <c r="J5" s="8">
        <v>106.340240478515</v>
      </c>
      <c r="K5" s="1">
        <v>67.138999938964801</v>
      </c>
      <c r="L5" s="3">
        <v>0.89340543746948198</v>
      </c>
      <c r="M5" s="3">
        <v>0.92786985635757402</v>
      </c>
      <c r="N5">
        <v>24</v>
      </c>
      <c r="O5">
        <v>0</v>
      </c>
      <c r="P5">
        <v>0</v>
      </c>
      <c r="Q5">
        <v>0</v>
      </c>
      <c r="R5">
        <v>2</v>
      </c>
      <c r="S5">
        <v>100</v>
      </c>
      <c r="T5">
        <v>0.89999997615814198</v>
      </c>
      <c r="U5">
        <v>1.29999995231628</v>
      </c>
      <c r="V5">
        <v>0.89999997615814198</v>
      </c>
      <c r="W5" s="2">
        <v>2.5762282893992901E-4</v>
      </c>
      <c r="X5" s="2">
        <v>2.4994282284751502E-4</v>
      </c>
      <c r="Y5" s="2">
        <v>1.59279280342161E-3</v>
      </c>
      <c r="Z5" s="2">
        <v>7.1984097303356894E-5</v>
      </c>
      <c r="AA5" s="3">
        <f>ABS((G5-B5)/B5)</f>
        <v>1.3201031851617921E-3</v>
      </c>
      <c r="AB5" s="3">
        <f>ABS((J5-C5)/C5)</f>
        <v>0.72896439356678122</v>
      </c>
      <c r="AC5" s="3">
        <f>(J5-G5)/G5</f>
        <v>-0.63368416869742983</v>
      </c>
      <c r="AD5" s="3">
        <f>(J5-D5)/D5</f>
        <v>-0.64126193431860157</v>
      </c>
      <c r="AE5" s="3">
        <f>(G5+H5-J5)/H5</f>
        <v>4.539930409760248</v>
      </c>
    </row>
    <row r="6" spans="1:31" x14ac:dyDescent="0.25">
      <c r="A6" t="s">
        <v>105</v>
      </c>
      <c r="B6" s="1">
        <v>145.53565979003901</v>
      </c>
      <c r="C6" s="1">
        <v>61.505165100097599</v>
      </c>
      <c r="D6" s="8">
        <v>152.73161315917901</v>
      </c>
      <c r="E6" s="1">
        <v>94.698997497558594</v>
      </c>
      <c r="F6" s="3">
        <v>0.88599997758865301</v>
      </c>
      <c r="G6" s="8">
        <v>148.30201721191401</v>
      </c>
      <c r="H6" s="1">
        <v>38.856136322021399</v>
      </c>
      <c r="I6" s="1">
        <v>91.819000244140597</v>
      </c>
      <c r="J6" s="8">
        <v>98.519073486328097</v>
      </c>
      <c r="K6" s="1">
        <v>62.2560005187988</v>
      </c>
      <c r="L6" s="3">
        <v>0.82091033458709695</v>
      </c>
      <c r="M6" s="3">
        <v>0.857993423938751</v>
      </c>
      <c r="N6">
        <v>23</v>
      </c>
      <c r="O6">
        <v>0</v>
      </c>
      <c r="P6">
        <v>0</v>
      </c>
      <c r="Q6">
        <v>0</v>
      </c>
      <c r="R6">
        <v>2</v>
      </c>
      <c r="S6">
        <v>100</v>
      </c>
      <c r="T6">
        <v>0.40000000596046398</v>
      </c>
      <c r="U6">
        <v>1.29999995231628</v>
      </c>
      <c r="V6">
        <v>0.89999997615814198</v>
      </c>
      <c r="W6" s="2">
        <v>2.56962637649849E-4</v>
      </c>
      <c r="X6" s="2">
        <v>2.5474771973676898E-4</v>
      </c>
      <c r="Y6" s="2">
        <v>1.13339396193623E-3</v>
      </c>
      <c r="Z6" s="2">
        <v>7.3384471761528403E-5</v>
      </c>
      <c r="AA6" s="3">
        <f>ABS((G6-B6)/B6)</f>
        <v>1.9008107194250268E-2</v>
      </c>
      <c r="AB6" s="3">
        <f>ABS((J6-C6)/C6)</f>
        <v>0.60180162635108125</v>
      </c>
      <c r="AC6" s="3">
        <f>(J6-G6)/G6</f>
        <v>-0.33568622100702311</v>
      </c>
      <c r="AD6" s="3">
        <f>(J6-D6)/D6</f>
        <v>-0.35495296979774482</v>
      </c>
      <c r="AE6" s="3">
        <f>(G6+H6-J6)/H6</f>
        <v>2.2812118866633644</v>
      </c>
    </row>
    <row r="7" spans="1:31" x14ac:dyDescent="0.25">
      <c r="A7" t="s">
        <v>91</v>
      </c>
      <c r="B7" s="1">
        <v>276.86331176757801</v>
      </c>
      <c r="C7" s="1">
        <v>61.505165100097599</v>
      </c>
      <c r="D7" s="8">
        <v>281.58935546875</v>
      </c>
      <c r="E7" s="1">
        <v>215.85800170898401</v>
      </c>
      <c r="F7" s="3">
        <v>0.89899998903274503</v>
      </c>
      <c r="G7" s="8">
        <v>277.40133666992102</v>
      </c>
      <c r="H7" s="1">
        <v>41.465335845947202</v>
      </c>
      <c r="I7" s="1">
        <v>213.12199401855401</v>
      </c>
      <c r="J7" s="8">
        <v>98.375465393066406</v>
      </c>
      <c r="K7" s="1">
        <v>62.140998840332003</v>
      </c>
      <c r="L7" s="3">
        <v>0.87755942344665505</v>
      </c>
      <c r="M7" s="3">
        <v>0.92675763368606501</v>
      </c>
      <c r="N7">
        <v>23</v>
      </c>
      <c r="O7">
        <v>0</v>
      </c>
      <c r="P7">
        <v>0</v>
      </c>
      <c r="Q7">
        <v>0</v>
      </c>
      <c r="R7">
        <v>2</v>
      </c>
      <c r="S7">
        <v>100</v>
      </c>
      <c r="T7">
        <v>0.89999997615814198</v>
      </c>
      <c r="U7">
        <v>1.29999995231628</v>
      </c>
      <c r="V7">
        <v>0.89999997615814198</v>
      </c>
      <c r="W7" s="2">
        <v>2.5998687488026901E-4</v>
      </c>
      <c r="X7" s="2">
        <v>2.4994264822453201E-4</v>
      </c>
      <c r="Y7" s="2">
        <v>1.65656371973454E-3</v>
      </c>
      <c r="Z7" s="2">
        <v>7.1846137871034403E-5</v>
      </c>
      <c r="AA7" s="3">
        <f>ABS((G7-B7)/B7)</f>
        <v>1.9432871004399228E-3</v>
      </c>
      <c r="AB7" s="3">
        <f>ABS((J7-C7)/C7)</f>
        <v>0.59946673150073859</v>
      </c>
      <c r="AC7" s="3">
        <f>(J7-G7)/G7</f>
        <v>-0.64536773119401702</v>
      </c>
      <c r="AD7" s="3">
        <f>(J7-D7)/D7</f>
        <v>-0.6506421017608961</v>
      </c>
      <c r="AE7" s="3">
        <f>(G7+H7-J7)/H7</f>
        <v>5.3174827268245197</v>
      </c>
    </row>
    <row r="8" spans="1:31" x14ac:dyDescent="0.25">
      <c r="A8" t="s">
        <v>92</v>
      </c>
      <c r="B8" s="1">
        <v>64.915550231933594</v>
      </c>
      <c r="C8" s="1">
        <v>61.505165100097599</v>
      </c>
      <c r="D8" s="8">
        <v>82.7420654296875</v>
      </c>
      <c r="E8" s="1">
        <v>58.383998870849602</v>
      </c>
      <c r="F8" s="3">
        <v>0.76300001144409102</v>
      </c>
      <c r="G8" s="8">
        <v>65.082611083984304</v>
      </c>
      <c r="H8" s="1">
        <v>74.513053894042898</v>
      </c>
      <c r="I8" s="1">
        <v>46.938999176025298</v>
      </c>
      <c r="J8" s="8">
        <v>97.650032043457003</v>
      </c>
      <c r="K8" s="1">
        <v>63.402000427246001</v>
      </c>
      <c r="L8" s="3">
        <v>0.70742660760879505</v>
      </c>
      <c r="M8" s="3">
        <v>0.77936714887618996</v>
      </c>
      <c r="N8">
        <v>23</v>
      </c>
      <c r="O8">
        <v>0</v>
      </c>
      <c r="P8">
        <v>0</v>
      </c>
      <c r="Q8">
        <v>0</v>
      </c>
      <c r="R8">
        <v>2</v>
      </c>
      <c r="S8">
        <v>100</v>
      </c>
      <c r="T8">
        <v>0.40000000596046398</v>
      </c>
      <c r="U8">
        <v>1.29999995231628</v>
      </c>
      <c r="V8">
        <v>0.89999997615814198</v>
      </c>
      <c r="W8" s="2">
        <v>2.18126384424977E-4</v>
      </c>
      <c r="X8" s="2">
        <v>2.7901443536393301E-4</v>
      </c>
      <c r="Y8" s="2">
        <v>1.15673406980931E-3</v>
      </c>
      <c r="Z8" s="2">
        <v>9.3676273536402705E-5</v>
      </c>
      <c r="AA8" s="3">
        <f>ABS((G8-B8)/B8)</f>
        <v>2.5735105295083636E-3</v>
      </c>
      <c r="AB8" s="3">
        <f>ABS((J8-C8)/C8)</f>
        <v>0.58767205785944709</v>
      </c>
      <c r="AC8" s="3">
        <f>(J8-G8)/G8</f>
        <v>0.50040126566905629</v>
      </c>
      <c r="AD8" s="3">
        <f>(J8-D8)/D8</f>
        <v>0.18017397240872582</v>
      </c>
      <c r="AE8" s="3">
        <f>(G8+H8-J8)/H8</f>
        <v>0.56292999337024396</v>
      </c>
    </row>
    <row r="9" spans="1:31" x14ac:dyDescent="0.25">
      <c r="A9" t="s">
        <v>104</v>
      </c>
      <c r="B9" s="1">
        <v>185.72666931152301</v>
      </c>
      <c r="C9" s="1">
        <v>61.505165100097599</v>
      </c>
      <c r="D9" s="8">
        <v>203.48295593261699</v>
      </c>
      <c r="E9" s="1">
        <v>150.89599609375</v>
      </c>
      <c r="F9" s="3">
        <v>0.76200002431869496</v>
      </c>
      <c r="G9" s="8">
        <v>184.87974548339801</v>
      </c>
      <c r="H9" s="1">
        <v>78.164710998535099</v>
      </c>
      <c r="I9" s="1">
        <v>138.74200439453099</v>
      </c>
      <c r="J9" s="8">
        <v>98.026771545410099</v>
      </c>
      <c r="K9" s="1">
        <v>63.650001525878899</v>
      </c>
      <c r="L9" s="3">
        <v>0.89820933341979903</v>
      </c>
      <c r="M9" s="3">
        <v>0.95363926887512196</v>
      </c>
      <c r="N9">
        <v>25</v>
      </c>
      <c r="O9">
        <v>0</v>
      </c>
      <c r="P9">
        <v>0</v>
      </c>
      <c r="Q9">
        <v>0</v>
      </c>
      <c r="R9">
        <v>2</v>
      </c>
      <c r="S9">
        <v>100</v>
      </c>
      <c r="T9">
        <v>0.89999997615814198</v>
      </c>
      <c r="U9">
        <v>1.29999995231628</v>
      </c>
      <c r="V9">
        <v>0.89999997615814198</v>
      </c>
      <c r="W9" s="2">
        <v>2.5950800045393402E-4</v>
      </c>
      <c r="X9" s="2">
        <v>2.5132912560366002E-4</v>
      </c>
      <c r="Y9" s="2">
        <v>1.2938029831275301E-3</v>
      </c>
      <c r="Z9" s="2">
        <v>7.2287584771402099E-5</v>
      </c>
      <c r="AA9" s="3">
        <f>ABS((G9-B9)/B9)</f>
        <v>4.5600550059099907E-3</v>
      </c>
      <c r="AB9" s="3">
        <f>ABS((J9-C9)/C9)</f>
        <v>0.59379738898147505</v>
      </c>
      <c r="AC9" s="3">
        <f>(J9-G9)/G9</f>
        <v>-0.46978090385670296</v>
      </c>
      <c r="AD9" s="3">
        <f>(J9-D9)/D9</f>
        <v>-0.51825561459864244</v>
      </c>
      <c r="AE9" s="3">
        <f>(G9+H9-J9)/H9</f>
        <v>2.1111532663328809</v>
      </c>
    </row>
    <row r="10" spans="1:31" x14ac:dyDescent="0.25">
      <c r="A10" s="9" t="s">
        <v>153</v>
      </c>
      <c r="B10" s="1">
        <v>103.610702514648</v>
      </c>
      <c r="C10" s="1">
        <v>61.505165100097599</v>
      </c>
      <c r="D10" s="8">
        <v>111.24153137207</v>
      </c>
      <c r="E10" s="1">
        <v>74.047996520996094</v>
      </c>
      <c r="F10" s="3">
        <v>0.89200001955032304</v>
      </c>
      <c r="G10" s="8">
        <v>103.41830444335901</v>
      </c>
      <c r="H10" s="1">
        <v>72.437019348144503</v>
      </c>
      <c r="I10" s="1">
        <v>68.858001708984304</v>
      </c>
      <c r="J10" s="8">
        <v>112.93872833251901</v>
      </c>
      <c r="K10" s="1">
        <v>73.206001281738196</v>
      </c>
      <c r="L10" s="3">
        <v>0.76880890130996704</v>
      </c>
      <c r="M10" s="3">
        <v>0.84452062845230103</v>
      </c>
      <c r="N10" s="11">
        <v>20</v>
      </c>
      <c r="O10" s="11">
        <v>0</v>
      </c>
      <c r="P10" s="11">
        <v>0</v>
      </c>
      <c r="Q10" s="11">
        <v>0</v>
      </c>
      <c r="R10" s="11">
        <v>2</v>
      </c>
      <c r="S10" s="11">
        <v>100</v>
      </c>
      <c r="T10" s="10">
        <v>0.40000000596046398</v>
      </c>
      <c r="U10" s="10">
        <v>1.29999995231628</v>
      </c>
      <c r="V10" s="10">
        <v>0.89999997615814198</v>
      </c>
      <c r="W10" s="2">
        <v>2.33057508012279E-4</v>
      </c>
      <c r="X10" s="2">
        <v>2.6648375205695602E-4</v>
      </c>
      <c r="Y10" s="2">
        <v>7.3542440077289898E-5</v>
      </c>
      <c r="Z10" s="2">
        <v>7.4216979555785602E-5</v>
      </c>
      <c r="AA10" s="3">
        <f>ABS((G10-B10)/B10)</f>
        <v>1.8569324077480423E-3</v>
      </c>
      <c r="AB10" s="3">
        <f>ABS((J10-C10)/C10)</f>
        <v>0.8362478687556566</v>
      </c>
      <c r="AC10" s="3">
        <f>(J10-G10)/G10</f>
        <v>9.2057435484007813E-2</v>
      </c>
      <c r="AD10" s="3">
        <f>(J10-D10)/D10</f>
        <v>1.5256864405905957E-2</v>
      </c>
      <c r="AE10" s="3">
        <f>(G10+H10-J10)/H10</f>
        <v>0.86856963504526263</v>
      </c>
    </row>
    <row r="11" spans="1:31" x14ac:dyDescent="0.25">
      <c r="A11" s="9" t="s">
        <v>154</v>
      </c>
      <c r="B11" s="1">
        <v>117.021286010742</v>
      </c>
      <c r="C11" s="1">
        <v>61.505165100097599</v>
      </c>
      <c r="D11" s="8">
        <v>123.911964416503</v>
      </c>
      <c r="E11" s="1">
        <v>81.521003723144503</v>
      </c>
      <c r="F11" s="3">
        <v>0.87699997425079301</v>
      </c>
      <c r="G11" s="8">
        <v>117.55392456054599</v>
      </c>
      <c r="H11" s="1">
        <v>51.6910400390625</v>
      </c>
      <c r="I11" s="1">
        <v>77.428001403808594</v>
      </c>
      <c r="J11" s="8">
        <v>106.063903808593</v>
      </c>
      <c r="K11" s="1">
        <v>66.821998596191406</v>
      </c>
      <c r="L11" s="3">
        <v>0.82550072669982899</v>
      </c>
      <c r="M11" s="3">
        <v>0.84846979379653897</v>
      </c>
      <c r="N11" s="11">
        <v>21</v>
      </c>
      <c r="O11" s="11">
        <v>0</v>
      </c>
      <c r="P11" s="11">
        <v>0</v>
      </c>
      <c r="Q11" s="11">
        <v>0</v>
      </c>
      <c r="R11" s="11">
        <v>2</v>
      </c>
      <c r="S11" s="11">
        <v>100</v>
      </c>
      <c r="T11" s="10">
        <v>0.40000000596046398</v>
      </c>
      <c r="U11" s="10">
        <v>1.29999995231628</v>
      </c>
      <c r="V11" s="10">
        <v>0.89999997615814198</v>
      </c>
      <c r="W11" s="2">
        <v>2.1862382709514301E-4</v>
      </c>
      <c r="X11" s="2">
        <v>2.5594566250219898E-4</v>
      </c>
      <c r="Y11" s="2">
        <v>7.1708564064465395E-5</v>
      </c>
      <c r="Z11" s="2">
        <v>7.2193441155832207E-5</v>
      </c>
      <c r="AA11" s="3">
        <f>ABS((G11-B11)/B11)</f>
        <v>4.5516381503028216E-3</v>
      </c>
      <c r="AB11" s="3">
        <f>ABS((J11-C11)/C11)</f>
        <v>0.7244714917190701</v>
      </c>
      <c r="AC11" s="3">
        <f>(J11-G11)/G11</f>
        <v>-9.7742553427342851E-2</v>
      </c>
      <c r="AD11" s="3">
        <f>(J11-D11)/D11</f>
        <v>-0.14403823466084067</v>
      </c>
      <c r="AE11" s="3">
        <f>(G11+H11-J11)/H11</f>
        <v>1.2222826382148644</v>
      </c>
    </row>
    <row r="12" spans="1:31" x14ac:dyDescent="0.25">
      <c r="A12" s="9" t="s">
        <v>155</v>
      </c>
      <c r="B12" s="1">
        <v>118.93434143066401</v>
      </c>
      <c r="C12" s="1">
        <v>61.505165100097599</v>
      </c>
      <c r="D12" s="8">
        <v>123.782669067382</v>
      </c>
      <c r="E12" s="1">
        <v>79.160003662109304</v>
      </c>
      <c r="F12" s="3">
        <v>0.90899997949600198</v>
      </c>
      <c r="G12" s="8">
        <v>120.089073181152</v>
      </c>
      <c r="H12" s="1">
        <v>40.5890083312988</v>
      </c>
      <c r="I12" s="1">
        <v>76.766998291015597</v>
      </c>
      <c r="J12" s="8">
        <v>98.938644409179602</v>
      </c>
      <c r="K12" s="1">
        <v>62.4799995422363</v>
      </c>
      <c r="L12" s="3">
        <v>0.72923940420150701</v>
      </c>
      <c r="M12" s="3">
        <v>0.78312093019485396</v>
      </c>
      <c r="N12" s="11">
        <v>22</v>
      </c>
      <c r="O12" s="11">
        <v>0</v>
      </c>
      <c r="P12" s="11">
        <v>0</v>
      </c>
      <c r="Q12" s="11">
        <v>0</v>
      </c>
      <c r="R12" s="11">
        <v>2</v>
      </c>
      <c r="S12" s="11">
        <v>100</v>
      </c>
      <c r="T12" s="10">
        <v>0.40000000596046398</v>
      </c>
      <c r="U12" s="10">
        <v>1.29999995231628</v>
      </c>
      <c r="V12" s="10">
        <v>0.89999997615814198</v>
      </c>
      <c r="W12" s="2">
        <v>2.42362410062924E-4</v>
      </c>
      <c r="X12" s="2">
        <v>2.5528646074235401E-4</v>
      </c>
      <c r="Y12" s="2">
        <v>7.2724586061667597E-5</v>
      </c>
      <c r="Z12" s="2">
        <v>7.2511698817834204E-5</v>
      </c>
      <c r="AA12" s="3">
        <f>ABS((G12-B12)/B12)</f>
        <v>9.7089851139519623E-3</v>
      </c>
      <c r="AB12" s="3">
        <f>ABS((J12-C12)/C12)</f>
        <v>0.60862334485502589</v>
      </c>
      <c r="AC12" s="3">
        <f>(J12-G12)/G12</f>
        <v>-0.17612284125190469</v>
      </c>
      <c r="AD12" s="3">
        <f>(J12-D12)/D12</f>
        <v>-0.20070681013251035</v>
      </c>
      <c r="AE12" s="3">
        <f>(G12+H12-J12)/H12</f>
        <v>1.5210875959160348</v>
      </c>
    </row>
    <row r="13" spans="1:31" x14ac:dyDescent="0.25">
      <c r="A13" s="9" t="s">
        <v>151</v>
      </c>
      <c r="B13" s="1">
        <v>71.4422607421875</v>
      </c>
      <c r="C13" s="1">
        <v>61.505165100097599</v>
      </c>
      <c r="D13" s="8">
        <v>91.007888793945298</v>
      </c>
      <c r="E13" s="1">
        <v>63.046001434326101</v>
      </c>
      <c r="F13" s="3">
        <v>0.74400001764297397</v>
      </c>
      <c r="G13" s="8">
        <v>70.9656982421875</v>
      </c>
      <c r="H13" s="1">
        <v>78.290596008300696</v>
      </c>
      <c r="I13" s="1">
        <v>50.004001617431598</v>
      </c>
      <c r="J13" s="8">
        <v>97.333511352539006</v>
      </c>
      <c r="K13" s="1">
        <v>63.228000640869098</v>
      </c>
      <c r="L13" s="3">
        <v>0.72900408506393399</v>
      </c>
      <c r="M13" s="3">
        <v>0.78854799270629805</v>
      </c>
      <c r="N13" s="11">
        <v>21</v>
      </c>
      <c r="O13" s="11">
        <v>0</v>
      </c>
      <c r="P13" s="11">
        <v>0</v>
      </c>
      <c r="Q13" s="11">
        <v>0</v>
      </c>
      <c r="R13" s="11">
        <v>2</v>
      </c>
      <c r="S13" s="11">
        <v>100</v>
      </c>
      <c r="T13" s="10">
        <v>0.40000000596046398</v>
      </c>
      <c r="U13" s="10">
        <v>1.29999995231628</v>
      </c>
      <c r="V13" s="10">
        <v>0.89999997615814198</v>
      </c>
      <c r="W13" s="2">
        <v>1.91422717762179E-4</v>
      </c>
      <c r="X13" s="2">
        <v>2.5976804317906499E-4</v>
      </c>
      <c r="Y13" s="2">
        <v>7.3405935836490203E-5</v>
      </c>
      <c r="Z13" s="2">
        <v>7.29639796190895E-5</v>
      </c>
      <c r="AA13" s="3">
        <f>ABS((G13-B13)/B13)</f>
        <v>6.6705965775602089E-3</v>
      </c>
      <c r="AB13" s="3">
        <f>ABS((J13-C13)/C13)</f>
        <v>0.58252581216767685</v>
      </c>
      <c r="AC13" s="3">
        <f>(J13-G13)/G13</f>
        <v>0.37155715737996414</v>
      </c>
      <c r="AD13" s="3">
        <f>(J13-D13)/D13</f>
        <v>6.9506310303668398E-2</v>
      </c>
      <c r="AE13" s="3">
        <f>(G13+H13-J13)/H13</f>
        <v>0.66320587075929427</v>
      </c>
    </row>
    <row r="14" spans="1:31" x14ac:dyDescent="0.25">
      <c r="A14" t="s">
        <v>118</v>
      </c>
      <c r="B14" s="1">
        <v>65.033470153808594</v>
      </c>
      <c r="C14" s="1">
        <v>61.505165100097599</v>
      </c>
      <c r="D14" s="8">
        <v>74.570343017578097</v>
      </c>
      <c r="E14" s="1">
        <v>48.462001800537102</v>
      </c>
      <c r="F14" s="3">
        <v>0.62599998712539595</v>
      </c>
      <c r="G14" s="8">
        <v>63.629592895507798</v>
      </c>
      <c r="H14" s="1">
        <v>29.253465652465799</v>
      </c>
      <c r="I14" s="1">
        <v>41.5</v>
      </c>
      <c r="J14" s="8">
        <v>63.407222747802699</v>
      </c>
      <c r="K14" s="1">
        <v>40.997001647949197</v>
      </c>
      <c r="L14" s="3">
        <v>0.67777281999588002</v>
      </c>
      <c r="M14" s="3">
        <v>0.72019118070602395</v>
      </c>
      <c r="N14">
        <v>19</v>
      </c>
      <c r="O14">
        <v>0</v>
      </c>
      <c r="P14">
        <v>0</v>
      </c>
      <c r="Q14">
        <v>0</v>
      </c>
      <c r="R14">
        <v>2</v>
      </c>
      <c r="S14">
        <v>100</v>
      </c>
      <c r="T14">
        <v>0.40000000596046398</v>
      </c>
      <c r="U14">
        <v>1.29999995231628</v>
      </c>
      <c r="V14">
        <v>0.89999997615814198</v>
      </c>
      <c r="W14" s="2">
        <v>2.4926278274506298E-4</v>
      </c>
      <c r="X14" s="2">
        <v>2.5057524908334001E-4</v>
      </c>
      <c r="Y14" s="2">
        <v>1.4554044464602999E-3</v>
      </c>
      <c r="Z14" s="2">
        <v>7.2147748142015094E-5</v>
      </c>
      <c r="AA14" s="3">
        <f>ABS((G14-B14)/B14)</f>
        <v>2.1586995972697288E-2</v>
      </c>
      <c r="AB14" s="3">
        <f>ABS((J14-C14)/C14)</f>
        <v>3.0925169367638707E-2</v>
      </c>
      <c r="AC14" s="3">
        <f>(J14-G14)/G14</f>
        <v>-3.4947598685767895E-3</v>
      </c>
      <c r="AD14" s="3">
        <f>(J14-D14)/D14</f>
        <v>-0.14969919431836287</v>
      </c>
      <c r="AE14" s="3">
        <f>(G14+H14-J14)/H14</f>
        <v>1.0076014975574821</v>
      </c>
    </row>
    <row r="15" spans="1:31" x14ac:dyDescent="0.25">
      <c r="A15" t="s">
        <v>120</v>
      </c>
      <c r="B15" s="1">
        <v>124.23768615722599</v>
      </c>
      <c r="C15" s="1">
        <v>61.505165100097599</v>
      </c>
      <c r="D15" s="8">
        <v>133.96820068359301</v>
      </c>
      <c r="E15" s="1">
        <v>83.910003662109304</v>
      </c>
      <c r="F15" s="3">
        <v>0.83600002527236905</v>
      </c>
      <c r="G15" s="8">
        <v>127.216979980468</v>
      </c>
      <c r="H15" s="1">
        <v>41.165847778320298</v>
      </c>
      <c r="I15" s="1">
        <v>79.774002075195298</v>
      </c>
      <c r="J15" s="8">
        <v>97.760704040527301</v>
      </c>
      <c r="K15" s="1">
        <v>61.087001800537102</v>
      </c>
      <c r="L15" s="3">
        <v>0.81472420692443803</v>
      </c>
      <c r="M15" s="3">
        <v>0.874611675739288</v>
      </c>
      <c r="N15">
        <v>20</v>
      </c>
      <c r="O15">
        <v>0</v>
      </c>
      <c r="P15">
        <v>0</v>
      </c>
      <c r="Q15">
        <v>0</v>
      </c>
      <c r="R15">
        <v>2</v>
      </c>
      <c r="S15">
        <v>100</v>
      </c>
      <c r="T15">
        <v>0.40000000596046398</v>
      </c>
      <c r="U15">
        <v>1.29999995231628</v>
      </c>
      <c r="V15">
        <v>0.89999997615814198</v>
      </c>
      <c r="W15" s="2">
        <v>2.4629014660604298E-4</v>
      </c>
      <c r="X15" s="2">
        <v>2.5660506798885698E-4</v>
      </c>
      <c r="Y15" s="2">
        <v>1.3033436844125299E-3</v>
      </c>
      <c r="Z15" s="2">
        <v>7.2069429734256105E-5</v>
      </c>
      <c r="AA15" s="3">
        <f>ABS((G15-B15)/B15)</f>
        <v>2.3980596511364752E-2</v>
      </c>
      <c r="AB15" s="3">
        <f>ABS((J15-C15)/C15)</f>
        <v>0.58947145140452883</v>
      </c>
      <c r="AC15" s="3">
        <f>(J15-G15)/G15</f>
        <v>-0.23154358753417356</v>
      </c>
      <c r="AD15" s="3">
        <f>(J15-D15)/D15</f>
        <v>-0.27026933599400066</v>
      </c>
      <c r="AE15" s="3">
        <f>(G15+H15-J15)/H15</f>
        <v>1.715551301131071</v>
      </c>
    </row>
    <row r="16" spans="1:31" x14ac:dyDescent="0.25">
      <c r="A16" t="s">
        <v>112</v>
      </c>
      <c r="B16" s="1">
        <v>82.575576782226506</v>
      </c>
      <c r="C16" s="1">
        <v>61.505165100097599</v>
      </c>
      <c r="D16" s="8">
        <v>89.729896545410099</v>
      </c>
      <c r="E16" s="1">
        <v>56.402999877929602</v>
      </c>
      <c r="F16" s="3">
        <v>0.67599999904632502</v>
      </c>
      <c r="G16" s="8">
        <v>85.585456848144503</v>
      </c>
      <c r="H16" s="1">
        <v>13.848146438598601</v>
      </c>
      <c r="I16" s="1">
        <v>53.7109985351562</v>
      </c>
      <c r="J16" s="8">
        <v>68.477569580078097</v>
      </c>
      <c r="K16" s="1">
        <v>43.775001525878899</v>
      </c>
      <c r="L16" s="3">
        <v>0.80208432674407903</v>
      </c>
      <c r="M16" s="3">
        <v>0.81819373369216897</v>
      </c>
      <c r="N16">
        <v>20</v>
      </c>
      <c r="O16">
        <v>0</v>
      </c>
      <c r="P16">
        <v>0</v>
      </c>
      <c r="Q16">
        <v>0</v>
      </c>
      <c r="R16">
        <v>2</v>
      </c>
      <c r="S16">
        <v>100</v>
      </c>
      <c r="T16">
        <v>0.40000000596046398</v>
      </c>
      <c r="U16">
        <v>1.29999995231628</v>
      </c>
      <c r="V16">
        <v>0.89999997615814198</v>
      </c>
      <c r="W16" s="2">
        <v>2.4723500246181997E-4</v>
      </c>
      <c r="X16" s="2">
        <v>2.5317285326309502E-4</v>
      </c>
      <c r="Y16" s="2">
        <v>1.4222175814211299E-3</v>
      </c>
      <c r="Z16" s="2">
        <v>7.2578943218104501E-5</v>
      </c>
      <c r="AA16" s="3">
        <f>ABS((G16-B16)/B16)</f>
        <v>3.6450003538647288E-2</v>
      </c>
      <c r="AB16" s="3">
        <f>ABS((J16-C16)/C16)</f>
        <v>0.11336290974315966</v>
      </c>
      <c r="AC16" s="3">
        <f>(J16-G16)/G16</f>
        <v>-0.19989245717787282</v>
      </c>
      <c r="AD16" s="3">
        <f>(J16-D16)/D16</f>
        <v>-0.23684778188256042</v>
      </c>
      <c r="AE16" s="3">
        <f>(G16+H16-J16)/H16</f>
        <v>2.2353918514597746</v>
      </c>
    </row>
    <row r="17" spans="1:31" x14ac:dyDescent="0.25">
      <c r="A17" t="s">
        <v>97</v>
      </c>
      <c r="B17" s="1">
        <v>68.255813598632798</v>
      </c>
      <c r="C17" s="1">
        <v>61.505165100097599</v>
      </c>
      <c r="D17" s="8">
        <v>77.276779174804602</v>
      </c>
      <c r="E17" s="1">
        <v>50.501998901367102</v>
      </c>
      <c r="F17" s="3">
        <v>0.683000028133392</v>
      </c>
      <c r="G17" s="8">
        <v>66.980415344238196</v>
      </c>
      <c r="H17" s="1">
        <v>32.480747222900298</v>
      </c>
      <c r="I17" s="1">
        <v>43.891998291015597</v>
      </c>
      <c r="J17" s="8">
        <v>68.652381896972599</v>
      </c>
      <c r="K17" s="1">
        <v>44.500999450683501</v>
      </c>
      <c r="L17" s="3">
        <v>0.77090024948120095</v>
      </c>
      <c r="M17" s="3">
        <v>0.72930443286895696</v>
      </c>
      <c r="N17">
        <v>24</v>
      </c>
      <c r="O17">
        <v>0</v>
      </c>
      <c r="P17">
        <v>0</v>
      </c>
      <c r="Q17">
        <v>0</v>
      </c>
      <c r="R17">
        <v>2</v>
      </c>
      <c r="S17">
        <v>100</v>
      </c>
      <c r="T17">
        <v>0.40000000596046398</v>
      </c>
      <c r="U17">
        <v>1.29999995231628</v>
      </c>
      <c r="V17">
        <v>0.89999997615814198</v>
      </c>
      <c r="W17" s="2">
        <v>2.5487336097285103E-4</v>
      </c>
      <c r="X17" s="2">
        <v>2.6484215050004401E-4</v>
      </c>
      <c r="Y17" s="2">
        <v>1.47617806214839E-3</v>
      </c>
      <c r="Z17" s="2">
        <v>7.5485324487090097E-5</v>
      </c>
      <c r="AA17" s="3">
        <f>ABS((G17-B17)/B17)</f>
        <v>1.868556225692912E-2</v>
      </c>
      <c r="AB17" s="3">
        <f>ABS((J17-C17)/C17)</f>
        <v>0.11620514773422921</v>
      </c>
      <c r="AC17" s="3">
        <f>(J17-G17)/G17</f>
        <v>2.4962021273554697E-2</v>
      </c>
      <c r="AD17" s="3">
        <f>(J17-D17)/D17</f>
        <v>-0.11160399501541221</v>
      </c>
      <c r="AE17" s="3">
        <f>(G17+H17-J17)/H17</f>
        <v>0.94852438149712304</v>
      </c>
    </row>
    <row r="18" spans="1:31" x14ac:dyDescent="0.25">
      <c r="A18" s="9" t="s">
        <v>200</v>
      </c>
      <c r="B18" s="1">
        <v>66.137260437011705</v>
      </c>
      <c r="C18" s="1">
        <v>61.505165100097599</v>
      </c>
      <c r="D18" s="8">
        <v>79.082359313964801</v>
      </c>
      <c r="E18" s="1">
        <v>51.4739990234375</v>
      </c>
      <c r="F18" s="3">
        <v>0.63599997758865301</v>
      </c>
      <c r="G18" s="8">
        <v>68.155967712402301</v>
      </c>
      <c r="H18" s="1">
        <v>30.017580032348601</v>
      </c>
      <c r="I18" s="1">
        <v>44.422000885009702</v>
      </c>
      <c r="J18" s="8">
        <v>67.137214660644503</v>
      </c>
      <c r="K18" s="1">
        <v>43.459999084472599</v>
      </c>
      <c r="L18" s="3">
        <v>0.72940194606780995</v>
      </c>
      <c r="M18" s="3">
        <v>0.76215541362762396</v>
      </c>
      <c r="N18" s="11">
        <v>20</v>
      </c>
      <c r="O18" s="11">
        <v>0</v>
      </c>
      <c r="P18" s="11">
        <v>0</v>
      </c>
      <c r="Q18" s="11">
        <v>0</v>
      </c>
      <c r="R18" s="11">
        <v>2</v>
      </c>
      <c r="S18" s="11">
        <v>100</v>
      </c>
      <c r="T18" s="10">
        <v>0.40000000596046398</v>
      </c>
      <c r="U18" s="10">
        <v>1.29999995231628</v>
      </c>
      <c r="V18" s="10">
        <v>0.89999997615814198</v>
      </c>
      <c r="W18" s="2">
        <v>2.4368158483412101E-4</v>
      </c>
      <c r="X18" s="2">
        <v>2.6170624187216098E-4</v>
      </c>
      <c r="Y18" s="2">
        <v>7.2585971793159802E-5</v>
      </c>
      <c r="Z18" s="2">
        <v>7.3467461334075697E-5</v>
      </c>
      <c r="AA18" s="3">
        <f>ABS((G18-B18)/B18)</f>
        <v>3.052299508706122E-2</v>
      </c>
      <c r="AB18" s="3">
        <f>ABS((J18-C18)/C18)</f>
        <v>9.1570351065328112E-2</v>
      </c>
      <c r="AC18" s="3">
        <f>(J18-G18)/G18</f>
        <v>-1.4947378578155181E-2</v>
      </c>
      <c r="AD18" s="3">
        <f>(J18-D18)/D18</f>
        <v>-0.15104689284618952</v>
      </c>
      <c r="AE18" s="3">
        <f>(G18+H18-J18)/H18</f>
        <v>1.0339385470334364</v>
      </c>
    </row>
    <row r="19" spans="1:31" x14ac:dyDescent="0.25">
      <c r="A19" s="9" t="s">
        <v>202</v>
      </c>
      <c r="B19" s="1">
        <v>111.88754272460901</v>
      </c>
      <c r="C19" s="1">
        <v>61.505165100097599</v>
      </c>
      <c r="D19" s="8">
        <v>122.610748291015</v>
      </c>
      <c r="E19" s="1">
        <v>77.949996948242102</v>
      </c>
      <c r="F19" s="3">
        <v>0.83399999141693104</v>
      </c>
      <c r="G19" s="8">
        <v>115.581916809082</v>
      </c>
      <c r="H19" s="1">
        <v>42.342151641845703</v>
      </c>
      <c r="I19" s="1">
        <v>73.648002624511705</v>
      </c>
      <c r="J19" s="8">
        <v>100.350303649902</v>
      </c>
      <c r="K19" s="1">
        <v>63.011001586913999</v>
      </c>
      <c r="L19" s="3">
        <v>0.80436247587203902</v>
      </c>
      <c r="M19" s="3">
        <v>0.84933972358703602</v>
      </c>
      <c r="N19" s="11">
        <v>20</v>
      </c>
      <c r="O19" s="11">
        <v>0</v>
      </c>
      <c r="P19" s="11">
        <v>0</v>
      </c>
      <c r="Q19" s="11">
        <v>0</v>
      </c>
      <c r="R19" s="11">
        <v>2</v>
      </c>
      <c r="S19" s="11">
        <v>100</v>
      </c>
      <c r="T19" s="10">
        <v>0.40000000596046398</v>
      </c>
      <c r="U19" s="10">
        <v>1.29999995231628</v>
      </c>
      <c r="V19" s="10">
        <v>0.89999997615814198</v>
      </c>
      <c r="W19" s="2">
        <v>2.42637353949248E-4</v>
      </c>
      <c r="X19" s="2">
        <v>2.6010489091277101E-4</v>
      </c>
      <c r="Y19" s="2">
        <v>7.2533839556854205E-5</v>
      </c>
      <c r="Z19" s="2">
        <v>7.3032912041526206E-5</v>
      </c>
      <c r="AA19" s="3">
        <f>ABS((G19-B19)/B19)</f>
        <v>3.3018636342439234E-2</v>
      </c>
      <c r="AB19" s="3">
        <f>ABS((J19-C19)/C19)</f>
        <v>0.63157522602508653</v>
      </c>
      <c r="AC19" s="3">
        <f>(J19-G19)/G19</f>
        <v>-0.13178197402920347</v>
      </c>
      <c r="AD19" s="3">
        <f>(J19-D19)/D19</f>
        <v>-0.18155377853398402</v>
      </c>
      <c r="AE19" s="3">
        <f>(G19+H19-J19)/H19</f>
        <v>1.3597269521874502</v>
      </c>
    </row>
    <row r="20" spans="1:31" x14ac:dyDescent="0.25">
      <c r="A20" s="9" t="s">
        <v>203</v>
      </c>
      <c r="B20" s="1">
        <v>74.199203491210895</v>
      </c>
      <c r="C20" s="1">
        <v>61.505165100097599</v>
      </c>
      <c r="D20" s="8">
        <v>81.300346374511705</v>
      </c>
      <c r="E20" s="1">
        <v>51.861000061035099</v>
      </c>
      <c r="F20" s="3">
        <v>0.66600000858306796</v>
      </c>
      <c r="G20" s="8">
        <v>76.152168273925696</v>
      </c>
      <c r="H20" s="1">
        <v>16.325748443603501</v>
      </c>
      <c r="I20" s="1">
        <v>48.483001708984297</v>
      </c>
      <c r="J20" s="8">
        <v>67.696769714355398</v>
      </c>
      <c r="K20" s="1">
        <v>43.022998809814403</v>
      </c>
      <c r="L20" s="3">
        <v>0.80678582191467196</v>
      </c>
      <c r="M20" s="3">
        <v>0.81222611665725697</v>
      </c>
      <c r="N20" s="11">
        <v>20</v>
      </c>
      <c r="O20" s="11">
        <v>0</v>
      </c>
      <c r="P20" s="11">
        <v>0</v>
      </c>
      <c r="Q20" s="11">
        <v>0</v>
      </c>
      <c r="R20" s="11">
        <v>2</v>
      </c>
      <c r="S20" s="11">
        <v>100</v>
      </c>
      <c r="T20" s="10">
        <v>0.40000000596046398</v>
      </c>
      <c r="U20" s="10">
        <v>1.29999995231628</v>
      </c>
      <c r="V20" s="10">
        <v>0.89999997615814198</v>
      </c>
      <c r="W20" s="2">
        <v>2.4567425134591699E-4</v>
      </c>
      <c r="X20" s="2">
        <v>2.59418477071449E-4</v>
      </c>
      <c r="Y20" s="2">
        <v>7.2927141445688903E-5</v>
      </c>
      <c r="Z20" s="2">
        <v>7.26011858205311E-5</v>
      </c>
      <c r="AA20" s="3">
        <f>ABS((G20-B20)/B20)</f>
        <v>2.6320562631728727E-2</v>
      </c>
      <c r="AB20" s="3">
        <f>ABS((J20-C20)/C20)</f>
        <v>0.10066804315021623</v>
      </c>
      <c r="AC20" s="3">
        <f>(J20-G20)/G20</f>
        <v>-0.11103293249846183</v>
      </c>
      <c r="AD20" s="3">
        <f>(J20-D20)/D20</f>
        <v>-0.16732495329713792</v>
      </c>
      <c r="AE20" s="3">
        <f>(G20+H20-J20)/H20</f>
        <v>1.5179179740995679</v>
      </c>
    </row>
    <row r="21" spans="1:31" x14ac:dyDescent="0.25">
      <c r="A21" s="9" t="s">
        <v>199</v>
      </c>
      <c r="B21" s="1">
        <v>72.118049621582003</v>
      </c>
      <c r="C21" s="1">
        <v>61.505165100097599</v>
      </c>
      <c r="D21" s="8">
        <v>81.183967590332003</v>
      </c>
      <c r="E21" s="1">
        <v>52.403999328613203</v>
      </c>
      <c r="F21" s="3">
        <v>0.67100000381469704</v>
      </c>
      <c r="G21" s="8">
        <v>70.929985046386705</v>
      </c>
      <c r="H21" s="1">
        <v>31.167169570922798</v>
      </c>
      <c r="I21" s="1">
        <v>45.818000793457003</v>
      </c>
      <c r="J21" s="8">
        <v>69.503997802734304</v>
      </c>
      <c r="K21" s="1">
        <v>44.866001129150298</v>
      </c>
      <c r="L21" s="3">
        <v>0.82520693540573098</v>
      </c>
      <c r="M21" s="3">
        <v>0.81374746561050404</v>
      </c>
      <c r="N21" s="11">
        <v>21</v>
      </c>
      <c r="O21" s="11">
        <v>0</v>
      </c>
      <c r="P21" s="11">
        <v>0</v>
      </c>
      <c r="Q21" s="11">
        <v>0</v>
      </c>
      <c r="R21" s="11">
        <v>2</v>
      </c>
      <c r="S21" s="11">
        <v>100</v>
      </c>
      <c r="T21" s="10">
        <v>0.40000000596046398</v>
      </c>
      <c r="U21" s="10">
        <v>1.29999995231628</v>
      </c>
      <c r="V21" s="10">
        <v>0.89999997615814198</v>
      </c>
      <c r="W21" s="2">
        <v>2.4529188522137702E-4</v>
      </c>
      <c r="X21" s="2">
        <v>2.6299839373677899E-4</v>
      </c>
      <c r="Y21" s="2">
        <v>7.2708753577899106E-5</v>
      </c>
      <c r="Z21" s="2">
        <v>7.32132248231209E-5</v>
      </c>
      <c r="AA21" s="3">
        <f>ABS((G21-B21)/B21)</f>
        <v>1.6473886654302404E-2</v>
      </c>
      <c r="AB21" s="3">
        <f>ABS((J21-C21)/C21)</f>
        <v>0.13005139795363319</v>
      </c>
      <c r="AC21" s="3">
        <f>(J21-G21)/G21</f>
        <v>-2.0104152605133572E-2</v>
      </c>
      <c r="AD21" s="3">
        <f>(J21-D21)/D21</f>
        <v>-0.14387039872868493</v>
      </c>
      <c r="AE21" s="3">
        <f>(G21+H21-J21)/H21</f>
        <v>1.0457528631339934</v>
      </c>
    </row>
    <row r="22" spans="1:31" x14ac:dyDescent="0.25">
      <c r="A22" t="s">
        <v>27</v>
      </c>
      <c r="B22" s="1">
        <v>129.91304016113199</v>
      </c>
      <c r="C22" s="1">
        <v>53.869369506835902</v>
      </c>
      <c r="D22" s="8">
        <v>129.96577453613199</v>
      </c>
      <c r="E22" s="1">
        <v>84.926002502441406</v>
      </c>
      <c r="F22" s="3">
        <v>1</v>
      </c>
      <c r="G22" s="8">
        <v>129.96577453613199</v>
      </c>
      <c r="H22" s="1">
        <v>129.96577453613199</v>
      </c>
      <c r="I22" s="1">
        <v>84.926002502441406</v>
      </c>
      <c r="J22" s="8">
        <v>147.76045227050699</v>
      </c>
      <c r="K22" s="1">
        <v>93.430999755859304</v>
      </c>
      <c r="L22" s="3">
        <v>0.67570197582244795</v>
      </c>
      <c r="M22" s="3">
        <v>0.79671382904052701</v>
      </c>
      <c r="N22">
        <v>28</v>
      </c>
      <c r="O22">
        <v>0</v>
      </c>
      <c r="P22">
        <v>0</v>
      </c>
      <c r="Q22">
        <v>0</v>
      </c>
      <c r="R22">
        <v>2</v>
      </c>
      <c r="S22">
        <v>100</v>
      </c>
      <c r="T22">
        <v>0.40000000596046398</v>
      </c>
      <c r="U22">
        <v>1.29999995231628</v>
      </c>
      <c r="V22">
        <v>0.89999997615814198</v>
      </c>
      <c r="W22" s="2">
        <v>2.26748030399903E-4</v>
      </c>
      <c r="X22" s="2">
        <v>2.5342230219393898E-4</v>
      </c>
      <c r="Y22" s="2">
        <v>1.4940076507627899E-3</v>
      </c>
      <c r="Z22" s="2">
        <v>7.1871603722684004E-5</v>
      </c>
      <c r="AA22" s="3">
        <f>ABS((G22-B22)/B22)</f>
        <v>4.0592056759347031E-4</v>
      </c>
      <c r="AB22" s="3">
        <f>ABS((J22-C22)/C22)</f>
        <v>1.7429400719411894</v>
      </c>
      <c r="AC22" s="3">
        <f>(J22-G22)/G22</f>
        <v>0.13691818325160579</v>
      </c>
      <c r="AD22" s="3">
        <f>(J22-D22)/D22</f>
        <v>0.13691818325160579</v>
      </c>
      <c r="AE22" s="3">
        <f>(G22+H22-J22)/H22</f>
        <v>0.86308181674839424</v>
      </c>
    </row>
    <row r="23" spans="1:31" x14ac:dyDescent="0.25">
      <c r="A23" s="9" t="s">
        <v>27</v>
      </c>
      <c r="B23" s="1">
        <v>133.26058959960901</v>
      </c>
      <c r="C23" s="1">
        <v>60.9114570617675</v>
      </c>
      <c r="D23" s="8">
        <v>133.56463623046801</v>
      </c>
      <c r="E23" s="1">
        <v>86.620002746582003</v>
      </c>
      <c r="F23" s="3">
        <v>1</v>
      </c>
      <c r="G23" s="8">
        <v>133.56463623046801</v>
      </c>
      <c r="H23" s="1">
        <v>133.56463623046801</v>
      </c>
      <c r="I23" s="1">
        <v>86.620002746582003</v>
      </c>
      <c r="J23" s="8">
        <v>178.46456909179599</v>
      </c>
      <c r="K23" s="1">
        <v>108.87400054931599</v>
      </c>
      <c r="L23" s="3">
        <v>0.715370953083038</v>
      </c>
      <c r="M23" s="3">
        <v>0.79984754323959295</v>
      </c>
      <c r="N23" s="11">
        <v>26</v>
      </c>
      <c r="O23" s="11">
        <v>0</v>
      </c>
      <c r="P23" s="11">
        <v>0</v>
      </c>
      <c r="Q23" s="11">
        <v>0</v>
      </c>
      <c r="R23" s="11">
        <v>2</v>
      </c>
      <c r="S23" s="11">
        <v>100</v>
      </c>
      <c r="T23" s="10">
        <v>0.40000000596046398</v>
      </c>
      <c r="U23" s="10">
        <v>1.1000000238418499</v>
      </c>
      <c r="V23" s="10">
        <v>0.80000001192092896</v>
      </c>
      <c r="W23" s="2">
        <v>2.31473692110739E-4</v>
      </c>
      <c r="X23" s="2">
        <v>2.5453683338127998E-4</v>
      </c>
      <c r="Y23" s="2">
        <v>1.5387745806947301E-3</v>
      </c>
      <c r="Z23" s="2">
        <v>7.2042857937049094E-5</v>
      </c>
      <c r="AA23" s="3">
        <f>ABS((G23-B23)/B23)</f>
        <v>2.2815945192238411E-3</v>
      </c>
      <c r="AB23" s="3">
        <f>ABS((J23-C23)/C23)</f>
        <v>1.9299014947356015</v>
      </c>
      <c r="AC23" s="3">
        <f>(J23-G23)/G23</f>
        <v>0.33616632462392515</v>
      </c>
      <c r="AD23" s="3">
        <f>(J23-D23)/D23</f>
        <v>0.33616632462392515</v>
      </c>
      <c r="AE23" s="3">
        <f>(G23+H23-J23)/H23</f>
        <v>0.66383367537607485</v>
      </c>
    </row>
    <row r="24" spans="1:31" x14ac:dyDescent="0.25">
      <c r="A24" s="9" t="s">
        <v>27</v>
      </c>
      <c r="B24" s="1">
        <v>166.08843994140599</v>
      </c>
      <c r="C24" s="1">
        <v>53.869369506835902</v>
      </c>
      <c r="D24" s="8">
        <v>165.35551452636699</v>
      </c>
      <c r="E24" s="1">
        <v>107.16699981689401</v>
      </c>
      <c r="F24" s="3">
        <v>1</v>
      </c>
      <c r="G24" s="8">
        <v>165.35551452636699</v>
      </c>
      <c r="H24" s="1">
        <v>165.35551452636699</v>
      </c>
      <c r="I24" s="1">
        <v>107.16699981689401</v>
      </c>
      <c r="J24" s="8">
        <v>147.76045227050699</v>
      </c>
      <c r="K24" s="1">
        <v>93.430999755859304</v>
      </c>
      <c r="L24" s="3">
        <v>0.73193293809890703</v>
      </c>
      <c r="M24" s="3">
        <v>0.80169308185577304</v>
      </c>
      <c r="N24" s="11">
        <v>28</v>
      </c>
      <c r="O24" s="11">
        <v>0</v>
      </c>
      <c r="P24" s="11">
        <v>0</v>
      </c>
      <c r="Q24" s="11">
        <v>0</v>
      </c>
      <c r="R24" s="11">
        <v>2</v>
      </c>
      <c r="S24" s="11">
        <v>100</v>
      </c>
      <c r="T24" s="10">
        <v>0.80000001192092896</v>
      </c>
      <c r="U24" s="10">
        <v>1.29999995231628</v>
      </c>
      <c r="V24" s="10">
        <v>0.89999997615814198</v>
      </c>
      <c r="W24" s="2">
        <v>2.2485076624434401E-4</v>
      </c>
      <c r="X24" s="2">
        <v>2.5560965877957599E-4</v>
      </c>
      <c r="Y24" s="2">
        <v>8.11431615147739E-4</v>
      </c>
      <c r="Z24" s="2">
        <v>7.21938995411619E-5</v>
      </c>
      <c r="AA24" s="3">
        <f>ABS((G24-B24)/B24)</f>
        <v>4.4128622997336416E-3</v>
      </c>
      <c r="AB24" s="3">
        <f>ABS((J24-C24)/C24)</f>
        <v>1.7429400719411894</v>
      </c>
      <c r="AC24" s="3">
        <f>(J24-G24)/G24</f>
        <v>-0.10640747184185596</v>
      </c>
      <c r="AD24" s="3">
        <f>(J24-D24)/D24</f>
        <v>-0.10640747184185596</v>
      </c>
      <c r="AE24" s="3">
        <f>(G24+H24-J24)/H24</f>
        <v>1.1064074718418559</v>
      </c>
    </row>
    <row r="25" spans="1:31" x14ac:dyDescent="0.25">
      <c r="A25" s="9" t="s">
        <v>27</v>
      </c>
      <c r="B25" s="1">
        <v>164.23182678222599</v>
      </c>
      <c r="C25" s="1">
        <v>53.869369506835902</v>
      </c>
      <c r="D25" s="8">
        <v>165.54573059082</v>
      </c>
      <c r="E25" s="1">
        <v>120.31500244140599</v>
      </c>
      <c r="F25" s="3">
        <v>1</v>
      </c>
      <c r="G25" s="8">
        <v>165.54573059082</v>
      </c>
      <c r="H25" s="1">
        <v>165.54573059082</v>
      </c>
      <c r="I25" s="1">
        <v>120.31500244140599</v>
      </c>
      <c r="J25" s="8">
        <v>147.76045227050699</v>
      </c>
      <c r="K25" s="1">
        <v>93.430999755859304</v>
      </c>
      <c r="L25" s="3">
        <v>0.71425473690032903</v>
      </c>
      <c r="M25" s="3">
        <v>0.82357382774353005</v>
      </c>
      <c r="N25" s="11">
        <v>22</v>
      </c>
      <c r="O25" s="11">
        <v>0</v>
      </c>
      <c r="P25" s="11">
        <v>0</v>
      </c>
      <c r="Q25" s="11">
        <v>0</v>
      </c>
      <c r="R25" s="11">
        <v>2</v>
      </c>
      <c r="S25" s="11">
        <v>4</v>
      </c>
      <c r="T25" s="10">
        <v>0.40000000596046398</v>
      </c>
      <c r="U25" s="10">
        <v>1.29999995231628</v>
      </c>
      <c r="V25" s="10">
        <v>0.89999997615814198</v>
      </c>
      <c r="W25" s="2">
        <v>2.7741072699427599E-4</v>
      </c>
      <c r="X25" s="2">
        <v>2.7707495610229601E-4</v>
      </c>
      <c r="Y25" s="2">
        <v>9.4131573860067806E-5</v>
      </c>
      <c r="Z25" s="2">
        <v>7.6932650699745796E-5</v>
      </c>
      <c r="AA25" s="3">
        <f>ABS((G25-B25)/B25)</f>
        <v>8.0002995420386021E-3</v>
      </c>
      <c r="AB25" s="3">
        <f>ABS((J25-C25)/C25)</f>
        <v>1.7429400719411894</v>
      </c>
      <c r="AC25" s="3">
        <f>(J25-G25)/G25</f>
        <v>-0.1074342313561257</v>
      </c>
      <c r="AD25" s="3">
        <f>(J25-D25)/D25</f>
        <v>-0.1074342313561257</v>
      </c>
      <c r="AE25" s="3">
        <f>(G25+H25-J25)/H25</f>
        <v>1.1074342313561256</v>
      </c>
    </row>
    <row r="26" spans="1:31" x14ac:dyDescent="0.25">
      <c r="A26" s="9" t="s">
        <v>27</v>
      </c>
      <c r="B26" s="1">
        <v>129.91304016113199</v>
      </c>
      <c r="C26" s="1">
        <v>50.020580291747997</v>
      </c>
      <c r="D26" s="8">
        <v>129.96577453613199</v>
      </c>
      <c r="E26" s="1">
        <v>84.926002502441406</v>
      </c>
      <c r="F26" s="3">
        <v>1</v>
      </c>
      <c r="G26" s="8">
        <v>129.96577453613199</v>
      </c>
      <c r="H26" s="1">
        <v>129.96577453613199</v>
      </c>
      <c r="I26" s="1">
        <v>84.926002502441406</v>
      </c>
      <c r="J26" s="8">
        <v>136.83149719238199</v>
      </c>
      <c r="K26" s="1">
        <v>87.970001220703097</v>
      </c>
      <c r="L26" s="3">
        <v>0.67570197582244795</v>
      </c>
      <c r="M26" s="3">
        <v>0.79671382904052701</v>
      </c>
      <c r="N26" s="11">
        <v>28</v>
      </c>
      <c r="O26" s="11">
        <v>0</v>
      </c>
      <c r="P26" s="11">
        <v>0</v>
      </c>
      <c r="Q26" s="11">
        <v>0</v>
      </c>
      <c r="R26" s="11">
        <v>2</v>
      </c>
      <c r="S26" s="11">
        <v>100</v>
      </c>
      <c r="T26" s="10">
        <v>0.10000000149011599</v>
      </c>
      <c r="U26" s="10">
        <v>1.29999995231628</v>
      </c>
      <c r="V26" s="10">
        <v>0.89999997615814198</v>
      </c>
      <c r="W26" s="2">
        <v>2.2765444009564801E-4</v>
      </c>
      <c r="X26" s="2">
        <v>2.5422472390346202E-4</v>
      </c>
      <c r="Y26" s="2">
        <v>1.55135570093989E-3</v>
      </c>
      <c r="Z26" s="2">
        <v>7.2871982411015697E-5</v>
      </c>
      <c r="AA26" s="3">
        <f>ABS((G26-B26)/B26)</f>
        <v>4.0592056759347031E-4</v>
      </c>
      <c r="AB26" s="3">
        <f>ABS((J26-C26)/C26)</f>
        <v>1.7355039944419715</v>
      </c>
      <c r="AC26" s="3">
        <f>(J26-G26)/G26</f>
        <v>5.282715915597648E-2</v>
      </c>
      <c r="AD26" s="3">
        <f>(J26-D26)/D26</f>
        <v>5.282715915597648E-2</v>
      </c>
      <c r="AE26" s="3">
        <f>(G26+H26-J26)/H26</f>
        <v>0.94717284084402353</v>
      </c>
    </row>
    <row r="27" spans="1:31" x14ac:dyDescent="0.25">
      <c r="A27" t="s">
        <v>60</v>
      </c>
      <c r="B27" s="1">
        <v>324.60671997070301</v>
      </c>
      <c r="C27" s="1">
        <v>53.869369506835902</v>
      </c>
      <c r="D27" s="8">
        <v>323.2744140625</v>
      </c>
      <c r="E27" s="1">
        <v>237.44200134277301</v>
      </c>
      <c r="F27" s="3">
        <v>1</v>
      </c>
      <c r="G27" s="8">
        <v>323.2744140625</v>
      </c>
      <c r="H27" s="1">
        <v>323.2744140625</v>
      </c>
      <c r="I27" s="1">
        <v>237.44200134277301</v>
      </c>
      <c r="J27" s="8">
        <v>146.93022155761699</v>
      </c>
      <c r="K27" s="1">
        <v>92.547996520996094</v>
      </c>
      <c r="L27" s="3">
        <v>0.80983316898345903</v>
      </c>
      <c r="M27" s="3">
        <v>0.94104582071304299</v>
      </c>
      <c r="N27">
        <v>25</v>
      </c>
      <c r="O27">
        <v>0</v>
      </c>
      <c r="P27">
        <v>0</v>
      </c>
      <c r="Q27">
        <v>0</v>
      </c>
      <c r="R27">
        <v>2</v>
      </c>
      <c r="S27">
        <v>100</v>
      </c>
      <c r="T27">
        <v>0.89999997615814198</v>
      </c>
      <c r="U27">
        <v>1.29999995231628</v>
      </c>
      <c r="V27">
        <v>0.89999997615814198</v>
      </c>
      <c r="W27" s="2">
        <v>2.5846104836091399E-4</v>
      </c>
      <c r="X27" s="2">
        <v>2.5243073469027801E-4</v>
      </c>
      <c r="Y27" s="2">
        <v>1.3728766934946099E-3</v>
      </c>
      <c r="Z27" s="2">
        <v>7.1740752900950597E-5</v>
      </c>
      <c r="AA27" s="3">
        <f>ABS((G27-B27)/B27)</f>
        <v>4.1043694607531753E-3</v>
      </c>
      <c r="AB27" s="3">
        <f>ABS((J27-C27)/C27)</f>
        <v>1.7275281463795835</v>
      </c>
      <c r="AC27" s="3">
        <f>(J27-G27)/G27</f>
        <v>-0.54549381217280513</v>
      </c>
      <c r="AD27" s="3">
        <f>(J27-D27)/D27</f>
        <v>-0.54549381217280513</v>
      </c>
      <c r="AE27" s="3">
        <f>(G27+H27-J27)/H27</f>
        <v>1.5454938121728052</v>
      </c>
    </row>
    <row r="28" spans="1:31" x14ac:dyDescent="0.25">
      <c r="A28" t="s">
        <v>44</v>
      </c>
      <c r="B28" s="1">
        <v>170.58787536621</v>
      </c>
      <c r="C28" s="1">
        <v>53.869369506835902</v>
      </c>
      <c r="D28" s="8">
        <v>172.08816528320301</v>
      </c>
      <c r="E28" s="1">
        <v>107.824996948242</v>
      </c>
      <c r="F28" s="3">
        <v>1</v>
      </c>
      <c r="G28" s="8">
        <v>172.08816528320301</v>
      </c>
      <c r="H28" s="1">
        <v>172.08816528320301</v>
      </c>
      <c r="I28" s="1">
        <v>107.824996948242</v>
      </c>
      <c r="J28" s="8">
        <v>151.47834777832</v>
      </c>
      <c r="K28" s="1">
        <v>92.389999389648395</v>
      </c>
      <c r="L28" s="3">
        <v>0.65136396884918202</v>
      </c>
      <c r="M28" s="3">
        <v>0.783857762813568</v>
      </c>
      <c r="N28">
        <v>25</v>
      </c>
      <c r="O28">
        <v>0</v>
      </c>
      <c r="P28">
        <v>0</v>
      </c>
      <c r="Q28">
        <v>0</v>
      </c>
      <c r="R28">
        <v>2</v>
      </c>
      <c r="S28">
        <v>100</v>
      </c>
      <c r="T28">
        <v>0.40000000596046398</v>
      </c>
      <c r="U28">
        <v>1.29999995231628</v>
      </c>
      <c r="V28">
        <v>0.89999997615814198</v>
      </c>
      <c r="W28" s="2">
        <v>2.1931166702415699E-4</v>
      </c>
      <c r="X28" s="2">
        <v>2.5060135521925899E-4</v>
      </c>
      <c r="Y28" s="2">
        <v>7.73488078266382E-4</v>
      </c>
      <c r="Z28" s="2">
        <v>7.1779606514610296E-5</v>
      </c>
      <c r="AA28" s="3">
        <f>ABS((G28-B28)/B28)</f>
        <v>8.7948215180724907E-3</v>
      </c>
      <c r="AB28" s="3">
        <f>ABS((J28-C28)/C28)</f>
        <v>1.8119569463143193</v>
      </c>
      <c r="AC28" s="3">
        <f>(J28-G28)/G28</f>
        <v>-0.11976313113086964</v>
      </c>
      <c r="AD28" s="3">
        <f>(J28-D28)/D28</f>
        <v>-0.11976313113086964</v>
      </c>
      <c r="AE28" s="3">
        <f>(G28+H28-J28)/H28</f>
        <v>1.1197631311308696</v>
      </c>
    </row>
    <row r="29" spans="1:31" x14ac:dyDescent="0.25">
      <c r="A29" s="9" t="s">
        <v>44</v>
      </c>
      <c r="B29" s="1">
        <v>162.64352416992099</v>
      </c>
      <c r="C29" s="1">
        <v>60.9114570617675</v>
      </c>
      <c r="D29" s="8">
        <v>163.88139343261699</v>
      </c>
      <c r="E29" s="1">
        <v>103.699996948242</v>
      </c>
      <c r="F29" s="3">
        <v>1</v>
      </c>
      <c r="G29" s="8">
        <v>163.88139343261699</v>
      </c>
      <c r="H29" s="1">
        <v>163.88139343261699</v>
      </c>
      <c r="I29" s="1">
        <v>103.699996948242</v>
      </c>
      <c r="J29" s="8">
        <v>169.12203979492099</v>
      </c>
      <c r="K29" s="1">
        <v>101.25700378417901</v>
      </c>
      <c r="L29" s="3">
        <v>0.65104985237121504</v>
      </c>
      <c r="M29" s="3">
        <v>0.78417801856994596</v>
      </c>
      <c r="N29" s="11">
        <v>24</v>
      </c>
      <c r="O29" s="11">
        <v>0</v>
      </c>
      <c r="P29" s="11">
        <v>0</v>
      </c>
      <c r="Q29" s="11">
        <v>0</v>
      </c>
      <c r="R29" s="11">
        <v>2</v>
      </c>
      <c r="S29" s="11">
        <v>100</v>
      </c>
      <c r="T29" s="10">
        <v>0.40000000596046398</v>
      </c>
      <c r="U29" s="10">
        <v>1.1000000238418499</v>
      </c>
      <c r="V29" s="10">
        <v>0.80000001192092896</v>
      </c>
      <c r="W29" s="2">
        <v>2.2527101100422401E-4</v>
      </c>
      <c r="X29" s="2">
        <v>2.5285506853833702E-4</v>
      </c>
      <c r="Y29" s="2">
        <v>8.6937966989353299E-4</v>
      </c>
      <c r="Z29" s="2">
        <v>7.2215530963148895E-5</v>
      </c>
      <c r="AA29" s="3">
        <f>ABS((G29-B29)/B29)</f>
        <v>7.6109348282612042E-3</v>
      </c>
      <c r="AB29" s="3">
        <f>ABS((J29-C29)/C29)</f>
        <v>1.7765226437355151</v>
      </c>
      <c r="AC29" s="3">
        <f>(J29-G29)/G29</f>
        <v>3.1978287788105721E-2</v>
      </c>
      <c r="AD29" s="3">
        <f>(J29-D29)/D29</f>
        <v>3.1978287788105721E-2</v>
      </c>
      <c r="AE29" s="3">
        <f>(G29+H29-J29)/H29</f>
        <v>0.96802171221189426</v>
      </c>
    </row>
    <row r="30" spans="1:31" x14ac:dyDescent="0.25">
      <c r="A30" s="9" t="s">
        <v>44</v>
      </c>
      <c r="B30" s="1">
        <v>170.58787536621</v>
      </c>
      <c r="C30" s="1">
        <v>53.869369506835902</v>
      </c>
      <c r="D30" s="8">
        <v>172.08816528320301</v>
      </c>
      <c r="E30" s="1">
        <v>107.824996948242</v>
      </c>
      <c r="F30" s="3">
        <v>1</v>
      </c>
      <c r="G30" s="8">
        <v>172.08816528320301</v>
      </c>
      <c r="H30" s="1">
        <v>172.08816528320301</v>
      </c>
      <c r="I30" s="1">
        <v>107.824996948242</v>
      </c>
      <c r="J30" s="8">
        <v>151.47834777832</v>
      </c>
      <c r="K30" s="1">
        <v>92.389999389648395</v>
      </c>
      <c r="L30" s="3">
        <v>0.65136396884918202</v>
      </c>
      <c r="M30" s="3">
        <v>0.783857762813568</v>
      </c>
      <c r="N30" s="11">
        <v>25</v>
      </c>
      <c r="O30" s="11">
        <v>0</v>
      </c>
      <c r="P30" s="11">
        <v>0</v>
      </c>
      <c r="Q30" s="11">
        <v>0</v>
      </c>
      <c r="R30" s="11">
        <v>2</v>
      </c>
      <c r="S30" s="11">
        <v>100</v>
      </c>
      <c r="T30" s="10">
        <v>0.80000001192092896</v>
      </c>
      <c r="U30" s="10">
        <v>1.29999995231628</v>
      </c>
      <c r="V30" s="10">
        <v>0.89999997615814198</v>
      </c>
      <c r="W30" s="2">
        <v>2.20282076043076E-4</v>
      </c>
      <c r="X30" s="2">
        <v>2.5581408408470398E-4</v>
      </c>
      <c r="Y30" s="2">
        <v>8.1460736691951697E-4</v>
      </c>
      <c r="Z30" s="2">
        <v>7.2397670010104694E-5</v>
      </c>
      <c r="AA30" s="3">
        <f>ABS((G30-B30)/B30)</f>
        <v>8.7948215180724907E-3</v>
      </c>
      <c r="AB30" s="3">
        <f>ABS((J30-C30)/C30)</f>
        <v>1.8119569463143193</v>
      </c>
      <c r="AC30" s="3">
        <f>(J30-G30)/G30</f>
        <v>-0.11976313113086964</v>
      </c>
      <c r="AD30" s="3">
        <f>(J30-D30)/D30</f>
        <v>-0.11976313113086964</v>
      </c>
      <c r="AE30" s="3">
        <f>(G30+H30-J30)/H30</f>
        <v>1.1197631311308696</v>
      </c>
    </row>
    <row r="31" spans="1:31" x14ac:dyDescent="0.25">
      <c r="A31" s="9" t="s">
        <v>44</v>
      </c>
      <c r="B31" s="1">
        <v>175.86273193359301</v>
      </c>
      <c r="C31" s="1">
        <v>53.869369506835902</v>
      </c>
      <c r="D31" s="8">
        <v>177.158447265625</v>
      </c>
      <c r="E31" s="1">
        <v>127.53199768066401</v>
      </c>
      <c r="F31" s="3">
        <v>1</v>
      </c>
      <c r="G31" s="8">
        <v>177.158447265625</v>
      </c>
      <c r="H31" s="1">
        <v>177.158447265625</v>
      </c>
      <c r="I31" s="1">
        <v>127.53199768066401</v>
      </c>
      <c r="J31" s="8">
        <v>151.47834777832</v>
      </c>
      <c r="K31" s="1">
        <v>92.389999389648395</v>
      </c>
      <c r="L31" s="3">
        <v>0.63611263036727905</v>
      </c>
      <c r="M31" s="3">
        <v>0.78266906738281194</v>
      </c>
      <c r="N31" s="11">
        <v>21</v>
      </c>
      <c r="O31" s="11">
        <v>0</v>
      </c>
      <c r="P31" s="11">
        <v>0</v>
      </c>
      <c r="Q31" s="11">
        <v>0</v>
      </c>
      <c r="R31" s="11">
        <v>2</v>
      </c>
      <c r="S31" s="11">
        <v>4</v>
      </c>
      <c r="T31" s="10">
        <v>0.40000000596046398</v>
      </c>
      <c r="U31" s="10">
        <v>1.29999995231628</v>
      </c>
      <c r="V31" s="10">
        <v>0.89999997615814198</v>
      </c>
      <c r="W31" s="2">
        <v>2.7666415553539899E-4</v>
      </c>
      <c r="X31" s="2">
        <v>2.7709451387636298E-4</v>
      </c>
      <c r="Y31" s="2">
        <v>8.3576305769383894E-5</v>
      </c>
      <c r="Z31" s="2">
        <v>7.6592201367020593E-5</v>
      </c>
      <c r="AA31" s="3">
        <f>ABS((G31-B31)/B31)</f>
        <v>7.3677652893579526E-3</v>
      </c>
      <c r="AB31" s="3">
        <f>ABS((J31-C31)/C31)</f>
        <v>1.8119569463143193</v>
      </c>
      <c r="AC31" s="3">
        <f>(J31-G31)/G31</f>
        <v>-0.14495554619984438</v>
      </c>
      <c r="AD31" s="3">
        <f>(J31-D31)/D31</f>
        <v>-0.14495554619984438</v>
      </c>
      <c r="AE31" s="3">
        <f>(G31+H31-J31)/H31</f>
        <v>1.1449555461998444</v>
      </c>
    </row>
    <row r="32" spans="1:31" x14ac:dyDescent="0.25">
      <c r="A32" s="9" t="s">
        <v>44</v>
      </c>
      <c r="B32" s="1">
        <v>109.275062561035</v>
      </c>
      <c r="C32" s="1">
        <v>50.020580291747997</v>
      </c>
      <c r="D32" s="8">
        <v>109.02357482910099</v>
      </c>
      <c r="E32" s="1">
        <v>71.939002990722599</v>
      </c>
      <c r="F32" s="3">
        <v>1</v>
      </c>
      <c r="G32" s="8">
        <v>109.02357482910099</v>
      </c>
      <c r="H32" s="1">
        <v>109.02357482910099</v>
      </c>
      <c r="I32" s="1">
        <v>71.939002990722599</v>
      </c>
      <c r="J32" s="8">
        <v>138.17756652832</v>
      </c>
      <c r="K32" s="1">
        <v>85.714996337890597</v>
      </c>
      <c r="L32" s="3">
        <v>0.71804058551788297</v>
      </c>
      <c r="M32" s="3">
        <v>0.82477438449859597</v>
      </c>
      <c r="N32" s="11">
        <v>34</v>
      </c>
      <c r="O32" s="11">
        <v>0</v>
      </c>
      <c r="P32" s="11">
        <v>0</v>
      </c>
      <c r="Q32" s="11">
        <v>0</v>
      </c>
      <c r="R32" s="11">
        <v>2</v>
      </c>
      <c r="S32" s="11">
        <v>100</v>
      </c>
      <c r="T32" s="10">
        <v>0.10000000149011599</v>
      </c>
      <c r="U32" s="10">
        <v>1.29999995231628</v>
      </c>
      <c r="V32" s="10">
        <v>0.89999997615814198</v>
      </c>
      <c r="W32" s="2">
        <v>2.0767624664585999E-4</v>
      </c>
      <c r="X32" s="2">
        <v>2.5528352125547799E-4</v>
      </c>
      <c r="Y32" s="2">
        <v>2.0398669876158198E-3</v>
      </c>
      <c r="Z32" s="2">
        <v>7.3005423473659903E-5</v>
      </c>
      <c r="AA32" s="3">
        <f>ABS((G32-B32)/B32)</f>
        <v>2.3014192446107157E-3</v>
      </c>
      <c r="AB32" s="3">
        <f>ABS((J32-C32)/C32)</f>
        <v>1.7624143047200005</v>
      </c>
      <c r="AC32" s="3">
        <f>(J32-G32)/G32</f>
        <v>0.26740997756603657</v>
      </c>
      <c r="AD32" s="3">
        <f>(J32-D32)/D32</f>
        <v>0.26740997756603657</v>
      </c>
      <c r="AE32" s="3">
        <f>(G32+H32-J32)/H32</f>
        <v>0.73259002243396343</v>
      </c>
    </row>
    <row r="33" spans="1:31" x14ac:dyDescent="0.25">
      <c r="A33" t="s">
        <v>72</v>
      </c>
      <c r="B33" s="1">
        <v>375.86737060546801</v>
      </c>
      <c r="C33" s="1">
        <v>53.869369506835902</v>
      </c>
      <c r="D33" s="8">
        <v>368.44338989257801</v>
      </c>
      <c r="E33" s="1">
        <v>270.43899536132801</v>
      </c>
      <c r="F33" s="3">
        <v>1</v>
      </c>
      <c r="G33" s="8">
        <v>368.44338989257801</v>
      </c>
      <c r="H33" s="1">
        <v>368.44338989257801</v>
      </c>
      <c r="I33" s="1">
        <v>270.43899536132801</v>
      </c>
      <c r="J33" s="8">
        <v>147.25762939453099</v>
      </c>
      <c r="K33" s="1">
        <v>90.593002319335895</v>
      </c>
      <c r="L33" s="3">
        <v>0.79500371217727595</v>
      </c>
      <c r="M33" s="3">
        <v>0.93191581964492798</v>
      </c>
      <c r="N33">
        <v>23</v>
      </c>
      <c r="O33">
        <v>0</v>
      </c>
      <c r="P33">
        <v>0</v>
      </c>
      <c r="Q33">
        <v>0</v>
      </c>
      <c r="R33">
        <v>2</v>
      </c>
      <c r="S33">
        <v>100</v>
      </c>
      <c r="T33">
        <v>0.89999997615814198</v>
      </c>
      <c r="U33">
        <v>1.29999995231628</v>
      </c>
      <c r="V33">
        <v>0.89999997615814198</v>
      </c>
      <c r="W33" s="2">
        <v>2.6011766749434103E-4</v>
      </c>
      <c r="X33" s="2">
        <v>2.52042722422629E-4</v>
      </c>
      <c r="Y33" s="2">
        <v>1.4691379619762299E-3</v>
      </c>
      <c r="Z33" s="2">
        <v>7.2455186455044895E-5</v>
      </c>
      <c r="AA33" s="3">
        <f>ABS((G33-B33)/B33)</f>
        <v>1.9751596689361568E-2</v>
      </c>
      <c r="AB33" s="3">
        <f>ABS((J33-C33)/C33)</f>
        <v>1.7336059572006746</v>
      </c>
      <c r="AC33" s="3">
        <f>(J33-G33)/G33</f>
        <v>-0.60032495239644579</v>
      </c>
      <c r="AD33" s="3">
        <f>(J33-D33)/D33</f>
        <v>-0.60032495239644579</v>
      </c>
      <c r="AE33" s="3">
        <f>(G33+H33-J33)/H33</f>
        <v>1.6003249523964458</v>
      </c>
    </row>
    <row r="34" spans="1:31" x14ac:dyDescent="0.25">
      <c r="A34" t="s">
        <v>41</v>
      </c>
      <c r="B34" s="1">
        <v>177.82260131835901</v>
      </c>
      <c r="C34" s="1">
        <v>53.869369506835902</v>
      </c>
      <c r="D34" s="8">
        <v>178.103591918945</v>
      </c>
      <c r="E34" s="1">
        <v>111.34600067138599</v>
      </c>
      <c r="F34" s="3">
        <v>1</v>
      </c>
      <c r="G34" s="8">
        <v>178.103591918945</v>
      </c>
      <c r="H34" s="1">
        <v>178.103591918945</v>
      </c>
      <c r="I34" s="1">
        <v>111.34600067138599</v>
      </c>
      <c r="J34" s="8">
        <v>137.97196960449199</v>
      </c>
      <c r="K34" s="1">
        <v>84.853996276855398</v>
      </c>
      <c r="L34" s="3">
        <v>0.72123324871063199</v>
      </c>
      <c r="M34" s="3">
        <v>0.90012204647064198</v>
      </c>
      <c r="N34">
        <v>32</v>
      </c>
      <c r="O34">
        <v>0</v>
      </c>
      <c r="P34">
        <v>0</v>
      </c>
      <c r="Q34">
        <v>0</v>
      </c>
      <c r="R34">
        <v>2</v>
      </c>
      <c r="S34">
        <v>100</v>
      </c>
      <c r="T34">
        <v>0.40000000596046398</v>
      </c>
      <c r="U34">
        <v>1.29999995231628</v>
      </c>
      <c r="V34">
        <v>0.89999997615814198</v>
      </c>
      <c r="W34" s="2">
        <v>2.4246981774922401E-4</v>
      </c>
      <c r="X34" s="2">
        <v>2.53422098467126E-4</v>
      </c>
      <c r="Y34" s="2">
        <v>9.8813918884843501E-4</v>
      </c>
      <c r="Z34" s="2">
        <v>7.2505099524278194E-5</v>
      </c>
      <c r="AA34" s="3">
        <f>ABS((G34-B34)/B34)</f>
        <v>1.5801737152800492E-3</v>
      </c>
      <c r="AB34" s="3">
        <f>ABS((J34-C34)/C34)</f>
        <v>1.5612323082226467</v>
      </c>
      <c r="AC34" s="3">
        <f>(J34-G34)/G34</f>
        <v>-0.22532741693787359</v>
      </c>
      <c r="AD34" s="3">
        <f>(J34-D34)/D34</f>
        <v>-0.22532741693787359</v>
      </c>
      <c r="AE34" s="3">
        <f>(G34+H34-J34)/H34</f>
        <v>1.2253274169378736</v>
      </c>
    </row>
    <row r="35" spans="1:31" x14ac:dyDescent="0.25">
      <c r="A35" s="9" t="s">
        <v>41</v>
      </c>
      <c r="B35" s="1">
        <v>171.14434814453099</v>
      </c>
      <c r="C35" s="1">
        <v>60.9114570617675</v>
      </c>
      <c r="D35" s="8">
        <v>171.69068908691401</v>
      </c>
      <c r="E35" s="1">
        <v>108.08999633789</v>
      </c>
      <c r="F35" s="3">
        <v>1</v>
      </c>
      <c r="G35" s="8">
        <v>171.69068908691401</v>
      </c>
      <c r="H35" s="1">
        <v>171.69068908691401</v>
      </c>
      <c r="I35" s="1">
        <v>108.08999633789</v>
      </c>
      <c r="J35" s="8">
        <v>156.096420288085</v>
      </c>
      <c r="K35" s="1">
        <v>93.945999145507798</v>
      </c>
      <c r="L35" s="3">
        <v>0.72123324871063199</v>
      </c>
      <c r="M35" s="3">
        <v>0.90012204647064198</v>
      </c>
      <c r="N35" s="11">
        <v>32</v>
      </c>
      <c r="O35" s="11">
        <v>0</v>
      </c>
      <c r="P35" s="11">
        <v>0</v>
      </c>
      <c r="Q35" s="11">
        <v>0</v>
      </c>
      <c r="R35" s="11">
        <v>2</v>
      </c>
      <c r="S35" s="11">
        <v>100</v>
      </c>
      <c r="T35" s="10">
        <v>0.40000000596046398</v>
      </c>
      <c r="U35" s="10">
        <v>1.1000000238418499</v>
      </c>
      <c r="V35" s="10">
        <v>0.80000001192092896</v>
      </c>
      <c r="W35" s="2">
        <v>2.48237251071259E-4</v>
      </c>
      <c r="X35" s="2">
        <v>2.5787236518226499E-4</v>
      </c>
      <c r="Y35" s="2">
        <v>1.10738677904009E-3</v>
      </c>
      <c r="Z35" s="2">
        <v>7.23472112440504E-5</v>
      </c>
      <c r="AA35" s="3">
        <f>ABS((G35-B35)/B35)</f>
        <v>3.1922815348925681E-3</v>
      </c>
      <c r="AB35" s="3">
        <f>ABS((J35-C35)/C35)</f>
        <v>1.5626774964485717</v>
      </c>
      <c r="AC35" s="3">
        <f>(J35-G35)/G35</f>
        <v>-9.0827690667225458E-2</v>
      </c>
      <c r="AD35" s="3">
        <f>(J35-D35)/D35</f>
        <v>-9.0827690667225458E-2</v>
      </c>
      <c r="AE35" s="3">
        <f>(G35+H35-J35)/H35</f>
        <v>1.0908276906672254</v>
      </c>
    </row>
    <row r="36" spans="1:31" x14ac:dyDescent="0.25">
      <c r="A36" s="9" t="s">
        <v>41</v>
      </c>
      <c r="B36" s="1">
        <v>351.42886352539</v>
      </c>
      <c r="C36" s="1">
        <v>53.869369506835902</v>
      </c>
      <c r="D36" s="8">
        <v>357.85549926757801</v>
      </c>
      <c r="E36" s="1">
        <v>265.47198486328102</v>
      </c>
      <c r="F36" s="3">
        <v>1</v>
      </c>
      <c r="G36" s="8">
        <v>357.85549926757801</v>
      </c>
      <c r="H36" s="1">
        <v>357.85549926757801</v>
      </c>
      <c r="I36" s="1">
        <v>265.47198486328102</v>
      </c>
      <c r="J36" s="8">
        <v>137.97196960449199</v>
      </c>
      <c r="K36" s="1">
        <v>84.853996276855398</v>
      </c>
      <c r="L36" s="3">
        <v>0.77709800004959095</v>
      </c>
      <c r="M36" s="3">
        <v>0.885686635971069</v>
      </c>
      <c r="N36" s="11">
        <v>25</v>
      </c>
      <c r="O36" s="11">
        <v>0</v>
      </c>
      <c r="P36" s="11">
        <v>0</v>
      </c>
      <c r="Q36" s="11">
        <v>0</v>
      </c>
      <c r="R36" s="11">
        <v>2</v>
      </c>
      <c r="S36" s="11">
        <v>100</v>
      </c>
      <c r="T36" s="10">
        <v>0.80000001192092896</v>
      </c>
      <c r="U36" s="10">
        <v>1.29999995231628</v>
      </c>
      <c r="V36" s="10">
        <v>0.89999997615814198</v>
      </c>
      <c r="W36" s="2">
        <v>2.4586895597167302E-4</v>
      </c>
      <c r="X36" s="2">
        <v>2.5475077563896699E-4</v>
      </c>
      <c r="Y36" s="2">
        <v>7.1286929596681094E-5</v>
      </c>
      <c r="Z36" s="2">
        <v>7.1916183514986106E-5</v>
      </c>
      <c r="AA36" s="3">
        <f>ABS((G36-B36)/B36)</f>
        <v>1.8287159676409735E-2</v>
      </c>
      <c r="AB36" s="3">
        <f>ABS((J36-C36)/C36)</f>
        <v>1.5612323082226467</v>
      </c>
      <c r="AC36" s="3">
        <f>(J36-G36)/G36</f>
        <v>-0.61444781514639601</v>
      </c>
      <c r="AD36" s="3">
        <f>(J36-D36)/D36</f>
        <v>-0.61444781514639601</v>
      </c>
      <c r="AE36" s="3">
        <f>(G36+H36-J36)/H36</f>
        <v>1.6144478151463961</v>
      </c>
    </row>
    <row r="37" spans="1:31" x14ac:dyDescent="0.25">
      <c r="A37" s="9" t="s">
        <v>41</v>
      </c>
      <c r="B37" s="1">
        <v>180.01077270507801</v>
      </c>
      <c r="C37" s="1">
        <v>53.869369506835902</v>
      </c>
      <c r="D37" s="8">
        <v>180.74992370605401</v>
      </c>
      <c r="E37" s="1">
        <v>128.70300292968699</v>
      </c>
      <c r="F37" s="3">
        <v>1</v>
      </c>
      <c r="G37" s="8">
        <v>180.74992370605401</v>
      </c>
      <c r="H37" s="1">
        <v>180.74992370605401</v>
      </c>
      <c r="I37" s="1">
        <v>128.70300292968699</v>
      </c>
      <c r="J37" s="8">
        <v>137.97196960449199</v>
      </c>
      <c r="K37" s="1">
        <v>84.853996276855398</v>
      </c>
      <c r="L37" s="3">
        <v>0.65666222572326605</v>
      </c>
      <c r="M37" s="3">
        <v>0.82748335599899203</v>
      </c>
      <c r="N37" s="11">
        <v>20</v>
      </c>
      <c r="O37" s="11">
        <v>0</v>
      </c>
      <c r="P37" s="11">
        <v>0</v>
      </c>
      <c r="Q37" s="11">
        <v>0</v>
      </c>
      <c r="R37" s="11">
        <v>2</v>
      </c>
      <c r="S37" s="11">
        <v>4</v>
      </c>
      <c r="T37" s="10">
        <v>0.40000000596046398</v>
      </c>
      <c r="U37" s="10">
        <v>1.29999995231628</v>
      </c>
      <c r="V37" s="10">
        <v>0.89999997615814198</v>
      </c>
      <c r="W37" s="2">
        <v>2.8705675504170299E-4</v>
      </c>
      <c r="X37" s="2">
        <v>2.7265879907645198E-4</v>
      </c>
      <c r="Y37" s="2">
        <v>8.5650994151364998E-5</v>
      </c>
      <c r="Z37" s="2">
        <v>7.5758864113595296E-5</v>
      </c>
      <c r="AA37" s="3">
        <f>ABS((G37-B37)/B37)</f>
        <v>4.1061487035944652E-3</v>
      </c>
      <c r="AB37" s="3">
        <f>ABS((J37-C37)/C37)</f>
        <v>1.5612323082226467</v>
      </c>
      <c r="AC37" s="3">
        <f>(J37-G37)/G37</f>
        <v>-0.23666927888240774</v>
      </c>
      <c r="AD37" s="3">
        <f>(J37-D37)/D37</f>
        <v>-0.23666927888240774</v>
      </c>
      <c r="AE37" s="3">
        <f>(G37+H37-J37)/H37</f>
        <v>1.2366692788824076</v>
      </c>
    </row>
    <row r="38" spans="1:31" x14ac:dyDescent="0.25">
      <c r="A38" s="9" t="s">
        <v>41</v>
      </c>
      <c r="B38" s="1">
        <v>113.17481994628901</v>
      </c>
      <c r="C38" s="1">
        <v>50.020580291747997</v>
      </c>
      <c r="D38" s="8">
        <v>113.652702331542</v>
      </c>
      <c r="E38" s="1">
        <v>73.373001098632798</v>
      </c>
      <c r="F38" s="3">
        <v>1</v>
      </c>
      <c r="G38" s="8">
        <v>113.652702331542</v>
      </c>
      <c r="H38" s="1">
        <v>113.652702331542</v>
      </c>
      <c r="I38" s="1">
        <v>73.373001098632798</v>
      </c>
      <c r="J38" s="8">
        <v>125.967155456542</v>
      </c>
      <c r="K38" s="1">
        <v>78.839996337890597</v>
      </c>
      <c r="L38" s="3">
        <v>0.70830601453781095</v>
      </c>
      <c r="M38" s="3">
        <v>0.87149298191070501</v>
      </c>
      <c r="N38" s="11">
        <v>32</v>
      </c>
      <c r="O38" s="11">
        <v>0</v>
      </c>
      <c r="P38" s="11">
        <v>0</v>
      </c>
      <c r="Q38" s="11">
        <v>0</v>
      </c>
      <c r="R38" s="11">
        <v>2</v>
      </c>
      <c r="S38" s="11">
        <v>100</v>
      </c>
      <c r="T38" s="10">
        <v>0.10000000149011599</v>
      </c>
      <c r="U38" s="10">
        <v>1.29999995231628</v>
      </c>
      <c r="V38" s="10">
        <v>0.89999997615814198</v>
      </c>
      <c r="W38" s="2">
        <v>2.4259263591375199E-4</v>
      </c>
      <c r="X38" s="2">
        <v>2.5363019085489203E-4</v>
      </c>
      <c r="Y38" s="2">
        <v>2.1164077334105899E-3</v>
      </c>
      <c r="Z38" s="2">
        <v>7.2905662818811807E-5</v>
      </c>
      <c r="AA38" s="3">
        <f>ABS((G38-B38)/B38)</f>
        <v>4.2225150919594327E-3</v>
      </c>
      <c r="AB38" s="3">
        <f>ABS((J38-C38)/C38)</f>
        <v>1.51830655945675</v>
      </c>
      <c r="AC38" s="3">
        <f>(J38-G38)/G38</f>
        <v>0.10835160864962885</v>
      </c>
      <c r="AD38" s="3">
        <f>(J38-D38)/D38</f>
        <v>0.10835160864962885</v>
      </c>
      <c r="AE38" s="3">
        <f>(G38+H38-J38)/H38</f>
        <v>0.89164839135037111</v>
      </c>
    </row>
    <row r="39" spans="1:31" x14ac:dyDescent="0.25">
      <c r="A39" t="s">
        <v>64</v>
      </c>
      <c r="B39" s="1">
        <v>338.65432739257801</v>
      </c>
      <c r="C39" s="1">
        <v>53.869369506835902</v>
      </c>
      <c r="D39" s="8">
        <v>336.31988525390602</v>
      </c>
      <c r="E39" s="1">
        <v>248.57600402832</v>
      </c>
      <c r="F39" s="3">
        <v>1</v>
      </c>
      <c r="G39" s="8">
        <v>336.31988525390602</v>
      </c>
      <c r="H39" s="1">
        <v>336.31988525390602</v>
      </c>
      <c r="I39" s="1">
        <v>248.57600402832</v>
      </c>
      <c r="J39" s="8">
        <v>135.99298095703099</v>
      </c>
      <c r="K39" s="1">
        <v>83.775001525878906</v>
      </c>
      <c r="L39" s="3">
        <v>0.77871274948120095</v>
      </c>
      <c r="M39" s="3">
        <v>0.87965983152389504</v>
      </c>
      <c r="N39">
        <v>20</v>
      </c>
      <c r="O39">
        <v>0</v>
      </c>
      <c r="P39">
        <v>0</v>
      </c>
      <c r="Q39">
        <v>0</v>
      </c>
      <c r="R39">
        <v>2</v>
      </c>
      <c r="S39">
        <v>100</v>
      </c>
      <c r="T39">
        <v>0.89999997615814198</v>
      </c>
      <c r="U39">
        <v>1.29999995231628</v>
      </c>
      <c r="V39">
        <v>0.89999997615814198</v>
      </c>
      <c r="W39" s="2">
        <v>2.7531810337677598E-4</v>
      </c>
      <c r="X39" s="2">
        <v>2.51459772698581E-4</v>
      </c>
      <c r="Y39" s="2">
        <v>1.6561459051445101E-3</v>
      </c>
      <c r="Z39" s="2">
        <v>7.1856127760838704E-5</v>
      </c>
      <c r="AA39" s="3">
        <f>ABS((G39-B39)/B39)</f>
        <v>6.8932889670883643E-3</v>
      </c>
      <c r="AB39" s="3">
        <f>ABS((J39-C39)/C39)</f>
        <v>1.5244955009130705</v>
      </c>
      <c r="AC39" s="3">
        <f>(J39-G39)/G39</f>
        <v>-0.59564394815857358</v>
      </c>
      <c r="AD39" s="3">
        <f>(J39-D39)/D39</f>
        <v>-0.59564394815857358</v>
      </c>
      <c r="AE39" s="3">
        <f>(G39+H39-J39)/H39</f>
        <v>1.5956439481585736</v>
      </c>
    </row>
    <row r="40" spans="1:31" x14ac:dyDescent="0.25">
      <c r="A40" t="s">
        <v>36</v>
      </c>
      <c r="B40" s="1">
        <v>80.350761413574205</v>
      </c>
      <c r="C40" s="1">
        <v>53.869369506835902</v>
      </c>
      <c r="D40" s="8">
        <v>80.103195190429602</v>
      </c>
      <c r="E40" s="1">
        <v>57.285999298095703</v>
      </c>
      <c r="F40" s="3">
        <v>1</v>
      </c>
      <c r="G40" s="8">
        <v>80.103195190429602</v>
      </c>
      <c r="H40" s="1">
        <v>80.103195190429602</v>
      </c>
      <c r="I40" s="1">
        <v>57.285999298095703</v>
      </c>
      <c r="J40" s="8">
        <v>126.427932739257</v>
      </c>
      <c r="K40" s="1">
        <v>80.5780029296875</v>
      </c>
      <c r="L40" s="3">
        <v>0.64303153753280595</v>
      </c>
      <c r="M40" s="3">
        <v>0.73164361715316695</v>
      </c>
      <c r="N40">
        <v>23</v>
      </c>
      <c r="O40">
        <v>0</v>
      </c>
      <c r="P40">
        <v>0</v>
      </c>
      <c r="Q40">
        <v>0</v>
      </c>
      <c r="R40">
        <v>2</v>
      </c>
      <c r="S40">
        <v>100</v>
      </c>
      <c r="T40">
        <v>0.40000000596046398</v>
      </c>
      <c r="U40">
        <v>1.29999995231628</v>
      </c>
      <c r="V40">
        <v>0.89999997615814198</v>
      </c>
      <c r="W40" s="2">
        <v>1.9150126900058199E-4</v>
      </c>
      <c r="X40" s="2">
        <v>2.5126541731879099E-4</v>
      </c>
      <c r="Y40" s="2">
        <v>1.1217031860724E-3</v>
      </c>
      <c r="Z40" s="2">
        <v>7.1849288360681303E-5</v>
      </c>
      <c r="AA40" s="3">
        <f>ABS((G40-B40)/B40)</f>
        <v>3.0810687887617111E-3</v>
      </c>
      <c r="AB40" s="3">
        <f>ABS((J40-C40)/C40)</f>
        <v>1.3469354458142226</v>
      </c>
      <c r="AC40" s="3">
        <f>(J40-G40)/G40</f>
        <v>0.57831323006154056</v>
      </c>
      <c r="AD40" s="3">
        <f>(J40-D40)/D40</f>
        <v>0.57831323006154056</v>
      </c>
      <c r="AE40" s="3">
        <f>(G40+H40-J40)/H40</f>
        <v>0.42168676993845949</v>
      </c>
    </row>
    <row r="41" spans="1:31" x14ac:dyDescent="0.25">
      <c r="A41" s="9" t="s">
        <v>36</v>
      </c>
      <c r="B41" s="1">
        <v>87.717864990234304</v>
      </c>
      <c r="C41" s="1">
        <v>60.9114570617675</v>
      </c>
      <c r="D41" s="8">
        <v>87.326507568359304</v>
      </c>
      <c r="E41" s="1">
        <v>60.902000427246001</v>
      </c>
      <c r="F41" s="3">
        <v>1</v>
      </c>
      <c r="G41" s="8">
        <v>87.326507568359304</v>
      </c>
      <c r="H41" s="1">
        <v>87.326507568359304</v>
      </c>
      <c r="I41" s="1">
        <v>60.902000427246001</v>
      </c>
      <c r="J41" s="8">
        <v>159.69613647460901</v>
      </c>
      <c r="K41" s="1">
        <v>97.320999145507798</v>
      </c>
      <c r="L41" s="3">
        <v>0.52685850858688299</v>
      </c>
      <c r="M41" s="3">
        <v>0.60277879238128595</v>
      </c>
      <c r="N41" s="11">
        <v>20</v>
      </c>
      <c r="O41" s="11">
        <v>0</v>
      </c>
      <c r="P41" s="11">
        <v>0</v>
      </c>
      <c r="Q41" s="11">
        <v>0</v>
      </c>
      <c r="R41" s="11">
        <v>2</v>
      </c>
      <c r="S41" s="11">
        <v>100</v>
      </c>
      <c r="T41" s="10">
        <v>0.40000000596046398</v>
      </c>
      <c r="U41" s="10">
        <v>1.1000000238418499</v>
      </c>
      <c r="V41" s="10">
        <v>0.80000001192092896</v>
      </c>
      <c r="W41" s="2">
        <v>1.9995035836473099E-4</v>
      </c>
      <c r="X41" s="2">
        <v>2.6230060029774899E-4</v>
      </c>
      <c r="Y41" s="2">
        <v>1.2496917042881201E-3</v>
      </c>
      <c r="Z41" s="2">
        <v>7.3551513196434799E-5</v>
      </c>
      <c r="AA41" s="3">
        <f>ABS((G41-B41)/B41)</f>
        <v>4.4615475070964175E-3</v>
      </c>
      <c r="AB41" s="3">
        <f>ABS((J41-C41)/C41)</f>
        <v>1.6217750186581241</v>
      </c>
      <c r="AC41" s="3">
        <f>(J41-G41)/G41</f>
        <v>0.82872464411334279</v>
      </c>
      <c r="AD41" s="3">
        <f>(J41-D41)/D41</f>
        <v>0.82872464411334279</v>
      </c>
      <c r="AE41" s="3">
        <f>(G41+H41-J41)/H41</f>
        <v>0.17127535588665718</v>
      </c>
    </row>
    <row r="42" spans="1:31" x14ac:dyDescent="0.25">
      <c r="A42" s="9" t="s">
        <v>36</v>
      </c>
      <c r="B42" s="1">
        <v>80.350761413574205</v>
      </c>
      <c r="C42" s="1">
        <v>53.869369506835902</v>
      </c>
      <c r="D42" s="8">
        <v>80.103195190429602</v>
      </c>
      <c r="E42" s="1">
        <v>57.285999298095703</v>
      </c>
      <c r="F42" s="3">
        <v>1</v>
      </c>
      <c r="G42" s="8">
        <v>80.103195190429602</v>
      </c>
      <c r="H42" s="1">
        <v>80.103195190429602</v>
      </c>
      <c r="I42" s="1">
        <v>57.285999298095703</v>
      </c>
      <c r="J42" s="8">
        <v>126.427932739257</v>
      </c>
      <c r="K42" s="1">
        <v>80.5780029296875</v>
      </c>
      <c r="L42" s="3">
        <v>0.64303153753280595</v>
      </c>
      <c r="M42" s="3">
        <v>0.73164361715316695</v>
      </c>
      <c r="N42" s="11">
        <v>23</v>
      </c>
      <c r="O42" s="11">
        <v>0</v>
      </c>
      <c r="P42" s="11">
        <v>0</v>
      </c>
      <c r="Q42" s="11">
        <v>0</v>
      </c>
      <c r="R42" s="11">
        <v>2</v>
      </c>
      <c r="S42" s="11">
        <v>100</v>
      </c>
      <c r="T42" s="10">
        <v>0.80000001192092896</v>
      </c>
      <c r="U42" s="10">
        <v>1.29999995231628</v>
      </c>
      <c r="V42" s="10">
        <v>0.89999997615814198</v>
      </c>
      <c r="W42" s="2">
        <v>1.9397474534343901E-4</v>
      </c>
      <c r="X42" s="2">
        <v>2.5298271793872102E-4</v>
      </c>
      <c r="Y42" s="2">
        <v>1.17211451288312E-3</v>
      </c>
      <c r="Z42" s="2">
        <v>7.2017137426882901E-5</v>
      </c>
      <c r="AA42" s="3">
        <f>ABS((G42-B42)/B42)</f>
        <v>3.0810687887617111E-3</v>
      </c>
      <c r="AB42" s="3">
        <f>ABS((J42-C42)/C42)</f>
        <v>1.3469354458142226</v>
      </c>
      <c r="AC42" s="3">
        <f>(J42-G42)/G42</f>
        <v>0.57831323006154056</v>
      </c>
      <c r="AD42" s="3">
        <f>(J42-D42)/D42</f>
        <v>0.57831323006154056</v>
      </c>
      <c r="AE42" s="3">
        <f>(G42+H42-J42)/H42</f>
        <v>0.42168676993845949</v>
      </c>
    </row>
    <row r="43" spans="1:31" x14ac:dyDescent="0.25">
      <c r="A43" s="9" t="s">
        <v>36</v>
      </c>
      <c r="B43" s="1">
        <v>98.108055114746094</v>
      </c>
      <c r="C43" s="1">
        <v>53.869369506835902</v>
      </c>
      <c r="D43" s="8">
        <v>96.570335388183594</v>
      </c>
      <c r="E43" s="1">
        <v>70.912002563476506</v>
      </c>
      <c r="F43" s="3">
        <v>1</v>
      </c>
      <c r="G43" s="8">
        <v>96.570335388183594</v>
      </c>
      <c r="H43" s="1">
        <v>96.570335388183594</v>
      </c>
      <c r="I43" s="1">
        <v>70.912002563476506</v>
      </c>
      <c r="J43" s="8">
        <v>126.427932739257</v>
      </c>
      <c r="K43" s="1">
        <v>80.5780029296875</v>
      </c>
      <c r="L43" s="3">
        <v>0.72280377149581898</v>
      </c>
      <c r="M43" s="3">
        <v>0.79561948776245095</v>
      </c>
      <c r="N43" s="11">
        <v>25</v>
      </c>
      <c r="O43" s="11">
        <v>0</v>
      </c>
      <c r="P43" s="11">
        <v>0</v>
      </c>
      <c r="Q43" s="11">
        <v>0</v>
      </c>
      <c r="R43" s="11">
        <v>2</v>
      </c>
      <c r="S43" s="11">
        <v>4</v>
      </c>
      <c r="T43" s="10">
        <v>0.40000000596046398</v>
      </c>
      <c r="U43" s="10">
        <v>1.29999995231628</v>
      </c>
      <c r="V43" s="10">
        <v>0.89999997615814198</v>
      </c>
      <c r="W43" s="2">
        <v>2.7960460283793498E-4</v>
      </c>
      <c r="X43" s="2">
        <v>2.7368136215954997E-4</v>
      </c>
      <c r="Y43" s="2">
        <v>1.04157639725599E-4</v>
      </c>
      <c r="Z43" s="2">
        <v>7.5708754593506401E-5</v>
      </c>
      <c r="AA43" s="3">
        <f>ABS((G43-B43)/B43)</f>
        <v>1.5673735706655281E-2</v>
      </c>
      <c r="AB43" s="3">
        <f>ABS((J43-C43)/C43)</f>
        <v>1.3469354458142226</v>
      </c>
      <c r="AC43" s="3">
        <f>(J43-G43)/G43</f>
        <v>0.3091798038295599</v>
      </c>
      <c r="AD43" s="3">
        <f>(J43-D43)/D43</f>
        <v>0.3091798038295599</v>
      </c>
      <c r="AE43" s="3">
        <f>(G43+H43-J43)/H43</f>
        <v>0.6908201961704401</v>
      </c>
    </row>
    <row r="44" spans="1:31" x14ac:dyDescent="0.25">
      <c r="A44" s="9" t="s">
        <v>36</v>
      </c>
      <c r="B44" s="1">
        <v>80.350761413574205</v>
      </c>
      <c r="C44" s="1">
        <v>50.020580291747997</v>
      </c>
      <c r="D44" s="8">
        <v>80.103195190429602</v>
      </c>
      <c r="E44" s="1">
        <v>57.285999298095703</v>
      </c>
      <c r="F44" s="3">
        <v>1</v>
      </c>
      <c r="G44" s="8">
        <v>80.103195190429602</v>
      </c>
      <c r="H44" s="1">
        <v>80.103195190429602</v>
      </c>
      <c r="I44" s="1">
        <v>57.285999298095703</v>
      </c>
      <c r="J44" s="8">
        <v>118.227890014648</v>
      </c>
      <c r="K44" s="1">
        <v>76.487998962402301</v>
      </c>
      <c r="L44" s="3">
        <v>0.64303153753280595</v>
      </c>
      <c r="M44" s="3">
        <v>0.73164361715316695</v>
      </c>
      <c r="N44" s="11">
        <v>23</v>
      </c>
      <c r="O44" s="11">
        <v>0</v>
      </c>
      <c r="P44" s="11">
        <v>0</v>
      </c>
      <c r="Q44" s="11">
        <v>0</v>
      </c>
      <c r="R44" s="11">
        <v>2</v>
      </c>
      <c r="S44" s="11">
        <v>100</v>
      </c>
      <c r="T44" s="10">
        <v>0.10000000149011599</v>
      </c>
      <c r="U44" s="10">
        <v>1.29999995231628</v>
      </c>
      <c r="V44" s="10">
        <v>0.89999997615814198</v>
      </c>
      <c r="W44" s="2">
        <v>1.9012947450391899E-4</v>
      </c>
      <c r="X44" s="2">
        <v>2.6499087107367797E-4</v>
      </c>
      <c r="Y44" s="2">
        <v>1.1761029018089099E-3</v>
      </c>
      <c r="Z44" s="2">
        <v>7.4192146712448394E-5</v>
      </c>
      <c r="AA44" s="3">
        <f>ABS((G44-B44)/B44)</f>
        <v>3.0810687887617111E-3</v>
      </c>
      <c r="AB44" s="3">
        <f>ABS((J44-C44)/C44)</f>
        <v>1.3635849349423141</v>
      </c>
      <c r="AC44" s="3">
        <f>(J44-G44)/G44</f>
        <v>0.47594474519505031</v>
      </c>
      <c r="AD44" s="3">
        <f>(J44-D44)/D44</f>
        <v>0.47594474519505031</v>
      </c>
      <c r="AE44" s="3">
        <f>(G44+H44-J44)/H44</f>
        <v>0.52405525480494974</v>
      </c>
    </row>
    <row r="45" spans="1:31" x14ac:dyDescent="0.25">
      <c r="A45" t="s">
        <v>70</v>
      </c>
      <c r="B45" s="1">
        <v>226.45098876953099</v>
      </c>
      <c r="C45" s="1">
        <v>53.869369506835902</v>
      </c>
      <c r="D45" s="8">
        <v>220.17524719238199</v>
      </c>
      <c r="E45" s="1">
        <v>162.16799926757801</v>
      </c>
      <c r="F45" s="3">
        <v>1</v>
      </c>
      <c r="G45" s="8">
        <v>220.17524719238199</v>
      </c>
      <c r="H45" s="1">
        <v>220.17524719238199</v>
      </c>
      <c r="I45" s="1">
        <v>162.16799926757801</v>
      </c>
      <c r="J45" s="8">
        <v>125.6455078125</v>
      </c>
      <c r="K45" s="1">
        <v>80.288002014160099</v>
      </c>
      <c r="L45" s="3">
        <v>0.80392873287200906</v>
      </c>
      <c r="M45" s="3">
        <v>0.85349875688552801</v>
      </c>
      <c r="N45">
        <v>17</v>
      </c>
      <c r="O45">
        <v>0</v>
      </c>
      <c r="P45">
        <v>0</v>
      </c>
      <c r="Q45">
        <v>0</v>
      </c>
      <c r="R45">
        <v>2</v>
      </c>
      <c r="S45">
        <v>100</v>
      </c>
      <c r="T45">
        <v>0.89999997615814198</v>
      </c>
      <c r="U45">
        <v>1.29999995231628</v>
      </c>
      <c r="V45">
        <v>0.89999997615814198</v>
      </c>
      <c r="W45" s="2">
        <v>2.6046027778647802E-4</v>
      </c>
      <c r="X45" s="2">
        <v>2.6819197228178301E-4</v>
      </c>
      <c r="Y45" s="2">
        <v>1.2818715767934901E-3</v>
      </c>
      <c r="Z45" s="2">
        <v>7.4275078077334897E-5</v>
      </c>
      <c r="AA45" s="3">
        <f>ABS((G45-B45)/B45)</f>
        <v>2.7713465113354398E-2</v>
      </c>
      <c r="AB45" s="3">
        <f>ABS((J45-C45)/C45)</f>
        <v>1.3324109593774967</v>
      </c>
      <c r="AC45" s="3">
        <f>(J45-G45)/G45</f>
        <v>-0.42933863177310283</v>
      </c>
      <c r="AD45" s="3">
        <f>(J45-D45)/D45</f>
        <v>-0.42933863177310283</v>
      </c>
      <c r="AE45" s="3">
        <f>(G45+H45-J45)/H45</f>
        <v>1.4293386317731029</v>
      </c>
    </row>
    <row r="46" spans="1:31" x14ac:dyDescent="0.25">
      <c r="A46" s="9" t="s">
        <v>157</v>
      </c>
      <c r="B46" s="1">
        <v>128.09091186523401</v>
      </c>
      <c r="C46" s="1">
        <v>53.869369506835902</v>
      </c>
      <c r="D46" s="8">
        <v>128.77093505859301</v>
      </c>
      <c r="E46" s="1">
        <v>84.653999328613196</v>
      </c>
      <c r="F46" s="3">
        <v>1</v>
      </c>
      <c r="G46" s="8">
        <v>128.77093505859301</v>
      </c>
      <c r="H46" s="1">
        <v>128.77093505859301</v>
      </c>
      <c r="I46" s="1">
        <v>84.653999328613196</v>
      </c>
      <c r="J46" s="8">
        <v>149.97309875488199</v>
      </c>
      <c r="K46" s="1">
        <v>94.964996337890597</v>
      </c>
      <c r="L46" s="3">
        <v>0.73181843757629395</v>
      </c>
      <c r="M46" s="3">
        <v>0.87697768211364702</v>
      </c>
      <c r="N46" s="11">
        <v>23</v>
      </c>
      <c r="O46" s="11">
        <v>0</v>
      </c>
      <c r="P46" s="11">
        <v>0</v>
      </c>
      <c r="Q46" s="11">
        <v>0</v>
      </c>
      <c r="R46" s="11">
        <v>2</v>
      </c>
      <c r="S46" s="11">
        <v>100</v>
      </c>
      <c r="T46" s="10">
        <v>0.40000000596046398</v>
      </c>
      <c r="U46" s="10">
        <v>1.29999995231628</v>
      </c>
      <c r="V46" s="10">
        <v>0.89999997615814198</v>
      </c>
      <c r="W46" s="2">
        <v>2.2077374160289699E-4</v>
      </c>
      <c r="X46" s="2">
        <v>2.5550788268446901E-4</v>
      </c>
      <c r="Y46" s="2">
        <v>7.1547670813742998E-5</v>
      </c>
      <c r="Z46" s="2">
        <v>7.2721595643088194E-5</v>
      </c>
      <c r="AA46" s="3">
        <f>ABS((G46-B46)/B46)</f>
        <v>5.3089105499886371E-3</v>
      </c>
      <c r="AB46" s="3">
        <f>ABS((J46-C46)/C46)</f>
        <v>1.7840143689792161</v>
      </c>
      <c r="AC46" s="3">
        <f>(J46-G46)/G46</f>
        <v>0.16465022706126678</v>
      </c>
      <c r="AD46" s="3">
        <f>(J46-D46)/D46</f>
        <v>0.16465022706126678</v>
      </c>
      <c r="AE46" s="3">
        <f>(G46+H46-J46)/H46</f>
        <v>0.83534977293873325</v>
      </c>
    </row>
    <row r="47" spans="1:31" x14ac:dyDescent="0.25">
      <c r="A47" s="9" t="s">
        <v>157</v>
      </c>
      <c r="B47" s="1">
        <v>135.58953857421801</v>
      </c>
      <c r="C47" s="1">
        <v>60.9114570617675</v>
      </c>
      <c r="D47" s="8">
        <v>133.96095275878901</v>
      </c>
      <c r="E47" s="1">
        <v>86.25</v>
      </c>
      <c r="F47" s="3">
        <v>1</v>
      </c>
      <c r="G47" s="8">
        <v>133.96095275878901</v>
      </c>
      <c r="H47" s="1">
        <v>133.96095275878901</v>
      </c>
      <c r="I47" s="1">
        <v>86.25</v>
      </c>
      <c r="J47" s="8">
        <v>177.83282470703099</v>
      </c>
      <c r="K47" s="1">
        <v>108.091003417968</v>
      </c>
      <c r="L47" s="3">
        <v>0.77665221691131503</v>
      </c>
      <c r="M47" s="3">
        <v>0.88614630699157704</v>
      </c>
      <c r="N47" s="11">
        <v>24</v>
      </c>
      <c r="O47" s="11">
        <v>0</v>
      </c>
      <c r="P47" s="11">
        <v>0</v>
      </c>
      <c r="Q47" s="11">
        <v>0</v>
      </c>
      <c r="R47" s="11">
        <v>2</v>
      </c>
      <c r="S47" s="11">
        <v>100</v>
      </c>
      <c r="T47" s="10">
        <v>0.40000000596046398</v>
      </c>
      <c r="U47" s="10">
        <v>1.1000000238418499</v>
      </c>
      <c r="V47" s="10">
        <v>0.80000001192092896</v>
      </c>
      <c r="W47" s="2">
        <v>2.3891357704997E-4</v>
      </c>
      <c r="X47" s="2">
        <v>2.6780614280141798E-4</v>
      </c>
      <c r="Y47" s="2">
        <v>7.3247865657322095E-5</v>
      </c>
      <c r="Z47" s="2">
        <v>7.41928306524641E-5</v>
      </c>
      <c r="AA47" s="3">
        <f>ABS((G47-B47)/B47)</f>
        <v>1.2011146527632454E-2</v>
      </c>
      <c r="AB47" s="3">
        <f>ABS((J47-C47)/C47)</f>
        <v>1.9195299749060171</v>
      </c>
      <c r="AC47" s="3">
        <f>(J47-G47)/G47</f>
        <v>0.32749746134784496</v>
      </c>
      <c r="AD47" s="3">
        <f>(J47-D47)/D47</f>
        <v>0.32749746134784496</v>
      </c>
      <c r="AE47" s="3">
        <f>(G47+H47-J47)/H47</f>
        <v>0.67250253865215504</v>
      </c>
    </row>
    <row r="48" spans="1:31" x14ac:dyDescent="0.25">
      <c r="A48" s="9" t="s">
        <v>157</v>
      </c>
      <c r="B48" s="1">
        <v>151.60299682617099</v>
      </c>
      <c r="C48" s="1">
        <v>53.869369506835902</v>
      </c>
      <c r="D48" s="8">
        <v>148.53015136718699</v>
      </c>
      <c r="E48" s="1">
        <v>97.689002990722599</v>
      </c>
      <c r="F48" s="3">
        <v>1</v>
      </c>
      <c r="G48" s="8">
        <v>148.53015136718699</v>
      </c>
      <c r="H48" s="1">
        <v>148.53015136718699</v>
      </c>
      <c r="I48" s="1">
        <v>97.689002990722599</v>
      </c>
      <c r="J48" s="8">
        <v>146.93022155761699</v>
      </c>
      <c r="K48" s="1">
        <v>92.547996520996094</v>
      </c>
      <c r="L48" s="3">
        <v>0.75213563442230202</v>
      </c>
      <c r="M48" s="3">
        <v>0.84519016742706299</v>
      </c>
      <c r="N48" s="11">
        <v>26</v>
      </c>
      <c r="O48" s="11">
        <v>0</v>
      </c>
      <c r="P48" s="11">
        <v>0</v>
      </c>
      <c r="Q48" s="11">
        <v>0</v>
      </c>
      <c r="R48" s="11">
        <v>2</v>
      </c>
      <c r="S48" s="11">
        <v>100</v>
      </c>
      <c r="T48" s="10">
        <v>0.80000001192092896</v>
      </c>
      <c r="U48" s="10">
        <v>1.29999995231628</v>
      </c>
      <c r="V48" s="10">
        <v>0.89999997615814198</v>
      </c>
      <c r="W48" s="2">
        <v>2.2459395404439401E-4</v>
      </c>
      <c r="X48" s="2">
        <v>2.53105798037722E-4</v>
      </c>
      <c r="Y48" s="2">
        <v>7.1621223469264805E-5</v>
      </c>
      <c r="Z48" s="2">
        <v>7.1432848926633596E-5</v>
      </c>
      <c r="AA48" s="3">
        <f>ABS((G48-B48)/B48)</f>
        <v>2.0269028471167693E-2</v>
      </c>
      <c r="AB48" s="3">
        <f>ABS((J48-C48)/C48)</f>
        <v>1.7275281463795835</v>
      </c>
      <c r="AC48" s="3">
        <f>(J48-G48)/G48</f>
        <v>-1.0771751020536921E-2</v>
      </c>
      <c r="AD48" s="3">
        <f>(J48-D48)/D48</f>
        <v>-1.0771751020536921E-2</v>
      </c>
      <c r="AE48" s="3">
        <f>(G48+H48-J48)/H48</f>
        <v>1.010771751020537</v>
      </c>
    </row>
    <row r="49" spans="1:31" x14ac:dyDescent="0.25">
      <c r="A49" s="9" t="s">
        <v>157</v>
      </c>
      <c r="B49" s="1">
        <v>152.82574462890599</v>
      </c>
      <c r="C49" s="1">
        <v>53.869369506835902</v>
      </c>
      <c r="D49" s="8">
        <v>151.63140869140599</v>
      </c>
      <c r="E49" s="1">
        <v>107.824996948242</v>
      </c>
      <c r="F49" s="3">
        <v>1</v>
      </c>
      <c r="G49" s="8">
        <v>151.63140869140599</v>
      </c>
      <c r="H49" s="1">
        <v>151.63140869140599</v>
      </c>
      <c r="I49" s="1">
        <v>107.824996948242</v>
      </c>
      <c r="J49" s="8">
        <v>146.93022155761699</v>
      </c>
      <c r="K49" s="1">
        <v>92.547996520996094</v>
      </c>
      <c r="L49" s="3">
        <v>0.76085746288299505</v>
      </c>
      <c r="M49" s="3">
        <v>0.92707157135009699</v>
      </c>
      <c r="N49" s="11">
        <v>24</v>
      </c>
      <c r="O49" s="11">
        <v>0</v>
      </c>
      <c r="P49" s="11">
        <v>0</v>
      </c>
      <c r="Q49" s="11">
        <v>0</v>
      </c>
      <c r="R49" s="11">
        <v>2</v>
      </c>
      <c r="S49" s="11">
        <v>4</v>
      </c>
      <c r="T49" s="10">
        <v>0.40000000596046398</v>
      </c>
      <c r="U49" s="10">
        <v>1.29999995231628</v>
      </c>
      <c r="V49" s="10">
        <v>0.89999997615814198</v>
      </c>
      <c r="W49" s="2">
        <v>2.79963918728753E-4</v>
      </c>
      <c r="X49" s="2">
        <v>2.75469938060268E-4</v>
      </c>
      <c r="Y49" s="2">
        <v>7.6275769970379702E-5</v>
      </c>
      <c r="Z49" s="2">
        <v>7.6293763413559605E-5</v>
      </c>
      <c r="AA49" s="3">
        <f>ABS((G49-B49)/B49)</f>
        <v>7.8150179500195219E-3</v>
      </c>
      <c r="AB49" s="3">
        <f>ABS((J49-C49)/C49)</f>
        <v>1.7275281463795835</v>
      </c>
      <c r="AC49" s="3">
        <f>(J49-G49)/G49</f>
        <v>-3.1004045760444448E-2</v>
      </c>
      <c r="AD49" s="3">
        <f>(J49-D49)/D49</f>
        <v>-3.1004045760444448E-2</v>
      </c>
      <c r="AE49" s="3">
        <f>(G49+H49-J49)/H49</f>
        <v>1.0310040457604444</v>
      </c>
    </row>
    <row r="50" spans="1:31" x14ac:dyDescent="0.25">
      <c r="A50" s="9" t="s">
        <v>157</v>
      </c>
      <c r="B50" s="1">
        <v>128.09091186523401</v>
      </c>
      <c r="C50" s="1">
        <v>50.020580291747997</v>
      </c>
      <c r="D50" s="8">
        <v>126.193298339843</v>
      </c>
      <c r="E50" s="1">
        <v>82.540000915527301</v>
      </c>
      <c r="F50" s="3">
        <v>1</v>
      </c>
      <c r="G50" s="8">
        <v>126.193298339843</v>
      </c>
      <c r="H50" s="1">
        <v>126.193298339843</v>
      </c>
      <c r="I50" s="1">
        <v>82.540000915527301</v>
      </c>
      <c r="J50" s="8">
        <v>135.63735961914</v>
      </c>
      <c r="K50" s="1">
        <v>86.905998229980398</v>
      </c>
      <c r="L50" s="3">
        <v>0.73181843757629395</v>
      </c>
      <c r="M50" s="3">
        <v>0.87697768211364702</v>
      </c>
      <c r="N50" s="11">
        <v>23</v>
      </c>
      <c r="O50" s="11">
        <v>0</v>
      </c>
      <c r="P50" s="11">
        <v>0</v>
      </c>
      <c r="Q50" s="11">
        <v>0</v>
      </c>
      <c r="R50" s="11">
        <v>2</v>
      </c>
      <c r="S50" s="11">
        <v>100</v>
      </c>
      <c r="T50" s="10">
        <v>0.10000000149011599</v>
      </c>
      <c r="U50" s="10">
        <v>1.29999995231628</v>
      </c>
      <c r="V50" s="10">
        <v>0.89999997615814198</v>
      </c>
      <c r="W50" s="2">
        <v>2.2327872284222299E-4</v>
      </c>
      <c r="X50" s="2">
        <v>2.5518599431961699E-4</v>
      </c>
      <c r="Y50" s="2">
        <v>7.3121329478453804E-5</v>
      </c>
      <c r="Z50" s="2">
        <v>7.3081711889244602E-5</v>
      </c>
      <c r="AA50" s="3">
        <f>ABS((G50-B50)/B50)</f>
        <v>1.4814583624695487E-2</v>
      </c>
      <c r="AB50" s="3">
        <f>ABS((J50-C50)/C50)</f>
        <v>1.7116310692124537</v>
      </c>
      <c r="AC50" s="3">
        <f>(J50-G50)/G50</f>
        <v>7.4838057199074173E-2</v>
      </c>
      <c r="AD50" s="3">
        <f>(J50-D50)/D50</f>
        <v>7.4838057199074173E-2</v>
      </c>
      <c r="AE50" s="3">
        <f>(G50+H50-J50)/H50</f>
        <v>0.92516194280092579</v>
      </c>
    </row>
    <row r="51" spans="1:31" x14ac:dyDescent="0.25">
      <c r="A51" s="9" t="s">
        <v>158</v>
      </c>
      <c r="B51" s="1">
        <v>145.17599487304599</v>
      </c>
      <c r="C51" s="1">
        <v>53.869369506835902</v>
      </c>
      <c r="D51" s="8">
        <v>146.27603149414</v>
      </c>
      <c r="E51" s="1">
        <v>94.032997131347599</v>
      </c>
      <c r="F51" s="3">
        <v>1</v>
      </c>
      <c r="G51" s="8">
        <v>146.27603149414</v>
      </c>
      <c r="H51" s="1">
        <v>146.27603149414</v>
      </c>
      <c r="I51" s="1">
        <v>94.032997131347599</v>
      </c>
      <c r="J51" s="8">
        <v>151.12025451660099</v>
      </c>
      <c r="K51" s="1">
        <v>92.388000488281193</v>
      </c>
      <c r="L51" s="3">
        <v>0.63612639904022195</v>
      </c>
      <c r="M51" s="3">
        <v>0.74497318267822199</v>
      </c>
      <c r="N51" s="11">
        <v>24</v>
      </c>
      <c r="O51" s="11">
        <v>0</v>
      </c>
      <c r="P51" s="11">
        <v>0</v>
      </c>
      <c r="Q51" s="11">
        <v>0</v>
      </c>
      <c r="R51" s="11">
        <v>2</v>
      </c>
      <c r="S51" s="11">
        <v>100</v>
      </c>
      <c r="T51" s="10">
        <v>0.40000000596046398</v>
      </c>
      <c r="U51" s="10">
        <v>1.29999995231628</v>
      </c>
      <c r="V51" s="10">
        <v>0.89999997615814198</v>
      </c>
      <c r="W51" s="2">
        <v>2.1800782997161101E-4</v>
      </c>
      <c r="X51" s="2">
        <v>2.5158273638226E-4</v>
      </c>
      <c r="Y51" s="2">
        <v>7.1825350460130694E-5</v>
      </c>
      <c r="Z51" s="2">
        <v>7.1692331403028206E-5</v>
      </c>
      <c r="AA51" s="3">
        <f>ABS((G51-B51)/B51)</f>
        <v>7.5772624947806943E-3</v>
      </c>
      <c r="AB51" s="3">
        <f>ABS((J51-C51)/C51)</f>
        <v>1.8053095089116304</v>
      </c>
      <c r="AC51" s="3">
        <f>(J51-G51)/G51</f>
        <v>3.3116997863420025E-2</v>
      </c>
      <c r="AD51" s="3">
        <f>(J51-D51)/D51</f>
        <v>3.3116997863420025E-2</v>
      </c>
      <c r="AE51" s="3">
        <f>(G51+H51-J51)/H51</f>
        <v>0.96688300213657996</v>
      </c>
    </row>
    <row r="52" spans="1:31" x14ac:dyDescent="0.25">
      <c r="A52" s="9" t="s">
        <v>158</v>
      </c>
      <c r="B52" s="1">
        <v>143.723373413085</v>
      </c>
      <c r="C52" s="1">
        <v>60.9114570617675</v>
      </c>
      <c r="D52" s="8">
        <v>142.25639343261699</v>
      </c>
      <c r="E52" s="1">
        <v>91.832000732421804</v>
      </c>
      <c r="F52" s="3">
        <v>1</v>
      </c>
      <c r="G52" s="8">
        <v>142.25639343261699</v>
      </c>
      <c r="H52" s="1">
        <v>142.25639343261699</v>
      </c>
      <c r="I52" s="1">
        <v>91.832000732421804</v>
      </c>
      <c r="J52" s="8">
        <v>165.66899108886699</v>
      </c>
      <c r="K52" s="1">
        <v>99.872001647949205</v>
      </c>
      <c r="L52" s="3">
        <v>0.68051534891128496</v>
      </c>
      <c r="M52" s="3">
        <v>0.80002170801162698</v>
      </c>
      <c r="N52" s="11">
        <v>23</v>
      </c>
      <c r="O52" s="11">
        <v>0</v>
      </c>
      <c r="P52" s="11">
        <v>0</v>
      </c>
      <c r="Q52" s="11">
        <v>0</v>
      </c>
      <c r="R52" s="11">
        <v>2</v>
      </c>
      <c r="S52" s="11">
        <v>100</v>
      </c>
      <c r="T52" s="10">
        <v>0.40000000596046398</v>
      </c>
      <c r="U52" s="10">
        <v>1.1000000238418499</v>
      </c>
      <c r="V52" s="10">
        <v>0.80000001192092896</v>
      </c>
      <c r="W52" s="2">
        <v>2.2844168415758699E-4</v>
      </c>
      <c r="X52" s="2">
        <v>2.6009095017798202E-4</v>
      </c>
      <c r="Y52" s="2">
        <v>7.2609727794770097E-5</v>
      </c>
      <c r="Z52" s="2">
        <v>7.2564624133519801E-5</v>
      </c>
      <c r="AA52" s="3">
        <f>ABS((G52-B52)/B52)</f>
        <v>1.0206968745797981E-2</v>
      </c>
      <c r="AB52" s="3">
        <f>ABS((J52-C52)/C52)</f>
        <v>1.7198330015463217</v>
      </c>
      <c r="AC52" s="3">
        <f>(J52-G52)/G52</f>
        <v>0.1645802841707773</v>
      </c>
      <c r="AD52" s="3">
        <f>(J52-D52)/D52</f>
        <v>0.1645802841707773</v>
      </c>
      <c r="AE52" s="3">
        <f>(G52+H52-J52)/H52</f>
        <v>0.8354197158292227</v>
      </c>
    </row>
    <row r="53" spans="1:31" x14ac:dyDescent="0.25">
      <c r="A53" s="9" t="s">
        <v>158</v>
      </c>
      <c r="B53" s="1">
        <v>145.17599487304599</v>
      </c>
      <c r="C53" s="1">
        <v>53.869369506835902</v>
      </c>
      <c r="D53" s="8">
        <v>143.92599487304599</v>
      </c>
      <c r="E53" s="1">
        <v>92.888999938964801</v>
      </c>
      <c r="F53" s="3">
        <v>1</v>
      </c>
      <c r="G53" s="8">
        <v>143.92599487304599</v>
      </c>
      <c r="H53" s="1">
        <v>143.92599487304599</v>
      </c>
      <c r="I53" s="1">
        <v>92.888999938964801</v>
      </c>
      <c r="J53" s="8">
        <v>147.25762939453099</v>
      </c>
      <c r="K53" s="1">
        <v>90.593002319335895</v>
      </c>
      <c r="L53" s="3">
        <v>0.63612639904022195</v>
      </c>
      <c r="M53" s="3">
        <v>0.74497318267822199</v>
      </c>
      <c r="N53" s="11">
        <v>24</v>
      </c>
      <c r="O53" s="11">
        <v>0</v>
      </c>
      <c r="P53" s="11">
        <v>0</v>
      </c>
      <c r="Q53" s="11">
        <v>0</v>
      </c>
      <c r="R53" s="11">
        <v>2</v>
      </c>
      <c r="S53" s="11">
        <v>100</v>
      </c>
      <c r="T53" s="10">
        <v>0.80000001192092896</v>
      </c>
      <c r="U53" s="10">
        <v>1.29999995231628</v>
      </c>
      <c r="V53" s="10">
        <v>0.89999997615814198</v>
      </c>
      <c r="W53" s="2">
        <v>2.2679565881844599E-4</v>
      </c>
      <c r="X53" s="2">
        <v>2.5349383940920201E-4</v>
      </c>
      <c r="Y53" s="2">
        <v>7.3200702900066904E-5</v>
      </c>
      <c r="Z53" s="2">
        <v>7.2223439929075498E-5</v>
      </c>
      <c r="AA53" s="3">
        <f>ABS((G53-B53)/B53)</f>
        <v>8.6102389110066322E-3</v>
      </c>
      <c r="AB53" s="3">
        <f>ABS((J53-C53)/C53)</f>
        <v>1.7336059572006746</v>
      </c>
      <c r="AC53" s="3">
        <f>(J53-G53)/G53</f>
        <v>2.3148247294894595E-2</v>
      </c>
      <c r="AD53" s="3">
        <f>(J53-D53)/D53</f>
        <v>2.3148247294894595E-2</v>
      </c>
      <c r="AE53" s="3">
        <f>(G53+H53-J53)/H53</f>
        <v>0.97685175270510538</v>
      </c>
    </row>
    <row r="54" spans="1:31" x14ac:dyDescent="0.25">
      <c r="A54" s="9" t="s">
        <v>158</v>
      </c>
      <c r="B54" s="1">
        <v>187.05674743652301</v>
      </c>
      <c r="C54" s="1">
        <v>53.869369506835902</v>
      </c>
      <c r="D54" s="8">
        <v>185.958572387695</v>
      </c>
      <c r="E54" s="1">
        <v>133.28599548339801</v>
      </c>
      <c r="F54" s="3">
        <v>1</v>
      </c>
      <c r="G54" s="8">
        <v>185.958572387695</v>
      </c>
      <c r="H54" s="1">
        <v>185.958572387695</v>
      </c>
      <c r="I54" s="1">
        <v>133.28599548339801</v>
      </c>
      <c r="J54" s="8">
        <v>147.25762939453099</v>
      </c>
      <c r="K54" s="1">
        <v>90.593002319335895</v>
      </c>
      <c r="L54" s="3">
        <v>0.64514052867889404</v>
      </c>
      <c r="M54" s="3">
        <v>0.76966357231140103</v>
      </c>
      <c r="N54" s="11">
        <v>20</v>
      </c>
      <c r="O54" s="11">
        <v>0</v>
      </c>
      <c r="P54" s="11">
        <v>0</v>
      </c>
      <c r="Q54" s="11">
        <v>0</v>
      </c>
      <c r="R54" s="11">
        <v>2</v>
      </c>
      <c r="S54" s="11">
        <v>4</v>
      </c>
      <c r="T54" s="10">
        <v>0.40000000596046398</v>
      </c>
      <c r="U54" s="10">
        <v>1.29999995231628</v>
      </c>
      <c r="V54" s="10">
        <v>0.89999997615814198</v>
      </c>
      <c r="W54" s="2">
        <v>2.7860802947543502E-4</v>
      </c>
      <c r="X54" s="2">
        <v>2.7742204838432301E-4</v>
      </c>
      <c r="Y54" s="2">
        <v>7.5524942076299299E-5</v>
      </c>
      <c r="Z54" s="2">
        <v>7.6562195317819701E-5</v>
      </c>
      <c r="AA54" s="3">
        <f>ABS((G54-B54)/B54)</f>
        <v>5.8708122742307002E-3</v>
      </c>
      <c r="AB54" s="3">
        <f>ABS((J54-C54)/C54)</f>
        <v>1.7336059572006746</v>
      </c>
      <c r="AC54" s="3">
        <f>(J54-G54)/G54</f>
        <v>-0.20811593946031429</v>
      </c>
      <c r="AD54" s="3">
        <f>(J54-D54)/D54</f>
        <v>-0.20811593946031429</v>
      </c>
      <c r="AE54" s="3">
        <f>(G54+H54-J54)/H54</f>
        <v>1.2081159394603143</v>
      </c>
    </row>
    <row r="55" spans="1:31" x14ac:dyDescent="0.25">
      <c r="A55" s="9" t="s">
        <v>158</v>
      </c>
      <c r="B55" s="1">
        <v>116.378860473632</v>
      </c>
      <c r="C55" s="1">
        <v>50.020580291747997</v>
      </c>
      <c r="D55" s="8">
        <v>115.19825744628901</v>
      </c>
      <c r="E55" s="1">
        <v>75.508003234863196</v>
      </c>
      <c r="F55" s="3">
        <v>1</v>
      </c>
      <c r="G55" s="8">
        <v>115.19825744628901</v>
      </c>
      <c r="H55" s="1">
        <v>115.19825744628901</v>
      </c>
      <c r="I55" s="1">
        <v>75.508003234863196</v>
      </c>
      <c r="J55" s="8">
        <v>134.41476440429599</v>
      </c>
      <c r="K55" s="1">
        <v>84.148002624511705</v>
      </c>
      <c r="L55" s="3">
        <v>0.70911425352096502</v>
      </c>
      <c r="M55" s="3">
        <v>0.81302046775817804</v>
      </c>
      <c r="N55" s="11">
        <v>20</v>
      </c>
      <c r="O55" s="11">
        <v>0</v>
      </c>
      <c r="P55" s="11">
        <v>0</v>
      </c>
      <c r="Q55" s="11">
        <v>0</v>
      </c>
      <c r="R55" s="11">
        <v>2</v>
      </c>
      <c r="S55" s="11">
        <v>100</v>
      </c>
      <c r="T55" s="10">
        <v>0.10000000149011599</v>
      </c>
      <c r="U55" s="10">
        <v>1.29999995231628</v>
      </c>
      <c r="V55" s="10">
        <v>0.89999997615814198</v>
      </c>
      <c r="W55" s="2">
        <v>1.9864503701683101E-4</v>
      </c>
      <c r="X55" s="2">
        <v>2.5245189317502E-4</v>
      </c>
      <c r="Y55" s="2">
        <v>7.2700328018981896E-5</v>
      </c>
      <c r="Z55" s="2">
        <v>7.2996539529412904E-5</v>
      </c>
      <c r="AA55" s="3">
        <f>ABS((G55-B55)/B55)</f>
        <v>1.0144480041635108E-2</v>
      </c>
      <c r="AB55" s="3">
        <f>ABS((J55-C55)/C55)</f>
        <v>1.6871892253211362</v>
      </c>
      <c r="AC55" s="3">
        <f>(J55-G55)/G55</f>
        <v>0.16681247949402925</v>
      </c>
      <c r="AD55" s="3">
        <f>(J55-D55)/D55</f>
        <v>0.16681247949402925</v>
      </c>
      <c r="AE55" s="3">
        <f>(G55+H55-J55)/H55</f>
        <v>0.83318752050597078</v>
      </c>
    </row>
    <row r="56" spans="1:31" x14ac:dyDescent="0.25">
      <c r="A56" s="9" t="s">
        <v>160</v>
      </c>
      <c r="B56" s="1">
        <v>144.61033630371</v>
      </c>
      <c r="C56" s="1">
        <v>53.869369506835902</v>
      </c>
      <c r="D56" s="8">
        <v>144.79428100585901</v>
      </c>
      <c r="E56" s="1">
        <v>93.802001953125</v>
      </c>
      <c r="F56" s="3">
        <v>1</v>
      </c>
      <c r="G56" s="8">
        <v>144.79428100585901</v>
      </c>
      <c r="H56" s="1">
        <v>144.79428100585901</v>
      </c>
      <c r="I56" s="1">
        <v>93.802001953125</v>
      </c>
      <c r="J56" s="8">
        <v>137.27592468261699</v>
      </c>
      <c r="K56" s="1">
        <v>84.474998474121094</v>
      </c>
      <c r="L56" s="3">
        <v>0.63787460327148404</v>
      </c>
      <c r="M56" s="3">
        <v>0.77814930677413896</v>
      </c>
      <c r="N56" s="11">
        <v>23</v>
      </c>
      <c r="O56" s="11">
        <v>0</v>
      </c>
      <c r="P56" s="11">
        <v>0</v>
      </c>
      <c r="Q56" s="11">
        <v>0</v>
      </c>
      <c r="R56" s="11">
        <v>2</v>
      </c>
      <c r="S56" s="11">
        <v>100</v>
      </c>
      <c r="T56" s="10">
        <v>0.40000000596046398</v>
      </c>
      <c r="U56" s="10">
        <v>1.29999995231628</v>
      </c>
      <c r="V56" s="10">
        <v>0.89999997615814198</v>
      </c>
      <c r="W56" s="2">
        <v>2.3867844720371E-4</v>
      </c>
      <c r="X56" s="2">
        <v>2.5453674606978801E-4</v>
      </c>
      <c r="Y56" s="2">
        <v>7.1858004957903095E-5</v>
      </c>
      <c r="Z56" s="2">
        <v>7.1925176598597304E-5</v>
      </c>
      <c r="AA56" s="3">
        <f>ABS((G56-B56)/B56)</f>
        <v>1.2720024505211444E-3</v>
      </c>
      <c r="AB56" s="3">
        <f>ABS((J56-C56)/C56)</f>
        <v>1.5483113305270257</v>
      </c>
      <c r="AC56" s="3">
        <f>(J56-G56)/G56</f>
        <v>-5.1924401095218613E-2</v>
      </c>
      <c r="AD56" s="3">
        <f>(J56-D56)/D56</f>
        <v>-5.1924401095218613E-2</v>
      </c>
      <c r="AE56" s="3">
        <f>(G56+H56-J56)/H56</f>
        <v>1.0519244010952187</v>
      </c>
    </row>
    <row r="57" spans="1:31" x14ac:dyDescent="0.25">
      <c r="A57" s="9" t="s">
        <v>160</v>
      </c>
      <c r="B57" s="1">
        <v>135.26777648925699</v>
      </c>
      <c r="C57" s="1">
        <v>60.9114570617675</v>
      </c>
      <c r="D57" s="8">
        <v>135.36427307128901</v>
      </c>
      <c r="E57" s="1">
        <v>87.001998901367102</v>
      </c>
      <c r="F57" s="3">
        <v>1</v>
      </c>
      <c r="G57" s="8">
        <v>135.36427307128901</v>
      </c>
      <c r="H57" s="1">
        <v>135.36427307128901</v>
      </c>
      <c r="I57" s="1">
        <v>87.001998901367102</v>
      </c>
      <c r="J57" s="8">
        <v>155.26499938964801</v>
      </c>
      <c r="K57" s="1">
        <v>93.444999694824205</v>
      </c>
      <c r="L57" s="3">
        <v>0.63387972116470304</v>
      </c>
      <c r="M57" s="3">
        <v>0.76691573858261097</v>
      </c>
      <c r="N57" s="11">
        <v>23</v>
      </c>
      <c r="O57" s="11">
        <v>0</v>
      </c>
      <c r="P57" s="11">
        <v>0</v>
      </c>
      <c r="Q57" s="11">
        <v>0</v>
      </c>
      <c r="R57" s="11">
        <v>2</v>
      </c>
      <c r="S57" s="11">
        <v>100</v>
      </c>
      <c r="T57" s="10">
        <v>0.40000000596046398</v>
      </c>
      <c r="U57" s="10">
        <v>1.1000000238418499</v>
      </c>
      <c r="V57" s="10">
        <v>0.80000001192092896</v>
      </c>
      <c r="W57" s="2">
        <v>2.4568440858274698E-4</v>
      </c>
      <c r="X57" s="2">
        <v>2.5592063320800602E-4</v>
      </c>
      <c r="Y57" s="2">
        <v>7.2083814302459305E-5</v>
      </c>
      <c r="Z57" s="2">
        <v>7.2307811933569597E-5</v>
      </c>
      <c r="AA57" s="3">
        <f>ABS((G57-B57)/B57)</f>
        <v>7.1337449713813536E-4</v>
      </c>
      <c r="AB57" s="3">
        <f>ABS((J57-C57)/C57)</f>
        <v>1.5490278328459774</v>
      </c>
      <c r="AC57" s="3">
        <f>(J57-G57)/G57</f>
        <v>0.14701609122429501</v>
      </c>
      <c r="AD57" s="3">
        <f>(J57-D57)/D57</f>
        <v>0.14701609122429501</v>
      </c>
      <c r="AE57" s="3">
        <f>(G57+H57-J57)/H57</f>
        <v>0.85298390877570496</v>
      </c>
    </row>
    <row r="58" spans="1:31" x14ac:dyDescent="0.25">
      <c r="A58" s="9" t="s">
        <v>160</v>
      </c>
      <c r="B58" s="1">
        <v>351.44070434570301</v>
      </c>
      <c r="C58" s="1">
        <v>53.869369506835902</v>
      </c>
      <c r="D58" s="8">
        <v>351.744049072265</v>
      </c>
      <c r="E58" s="1">
        <v>260.59698486328102</v>
      </c>
      <c r="F58" s="3">
        <v>1</v>
      </c>
      <c r="G58" s="8">
        <v>351.744049072265</v>
      </c>
      <c r="H58" s="1">
        <v>351.744049072265</v>
      </c>
      <c r="I58" s="1">
        <v>260.59698486328102</v>
      </c>
      <c r="J58" s="8">
        <v>135.99298095703099</v>
      </c>
      <c r="K58" s="1">
        <v>83.775001525878906</v>
      </c>
      <c r="L58" s="3">
        <v>0.77709800004959095</v>
      </c>
      <c r="M58" s="3">
        <v>0.885686635971069</v>
      </c>
      <c r="N58" s="11">
        <v>25</v>
      </c>
      <c r="O58" s="11">
        <v>0</v>
      </c>
      <c r="P58" s="11">
        <v>0</v>
      </c>
      <c r="Q58" s="11">
        <v>0</v>
      </c>
      <c r="R58" s="11">
        <v>2</v>
      </c>
      <c r="S58" s="11">
        <v>100</v>
      </c>
      <c r="T58" s="10">
        <v>0.80000001192092896</v>
      </c>
      <c r="U58" s="10">
        <v>1.29999995231628</v>
      </c>
      <c r="V58" s="10">
        <v>0.89999997615814198</v>
      </c>
      <c r="W58" s="2">
        <v>2.4602576741017401E-4</v>
      </c>
      <c r="X58" s="2">
        <v>2.5348379858769401E-4</v>
      </c>
      <c r="Y58" s="2">
        <v>7.1642287366557799E-5</v>
      </c>
      <c r="Z58" s="2">
        <v>7.1809983637649498E-5</v>
      </c>
      <c r="AA58" s="3">
        <f>ABS((G58-B58)/B58)</f>
        <v>8.6314625144728863E-4</v>
      </c>
      <c r="AB58" s="3">
        <f>ABS((J58-C58)/C58)</f>
        <v>1.5244955009130705</v>
      </c>
      <c r="AC58" s="3">
        <f>(J58-G58)/G58</f>
        <v>-0.61337517630869276</v>
      </c>
      <c r="AD58" s="3">
        <f>(J58-D58)/D58</f>
        <v>-0.61337517630869276</v>
      </c>
      <c r="AE58" s="3">
        <f>(G58+H58-J58)/H58</f>
        <v>1.6133751763086925</v>
      </c>
    </row>
    <row r="59" spans="1:31" x14ac:dyDescent="0.25">
      <c r="A59" s="9" t="s">
        <v>160</v>
      </c>
      <c r="B59" s="1">
        <v>182.80294799804599</v>
      </c>
      <c r="C59" s="1">
        <v>53.869369506835902</v>
      </c>
      <c r="D59" s="8">
        <v>181.115951538085</v>
      </c>
      <c r="E59" s="1">
        <v>128.72799682617099</v>
      </c>
      <c r="F59" s="3">
        <v>1</v>
      </c>
      <c r="G59" s="8">
        <v>181.115951538085</v>
      </c>
      <c r="H59" s="1">
        <v>181.115951538085</v>
      </c>
      <c r="I59" s="1">
        <v>128.72799682617099</v>
      </c>
      <c r="J59" s="8">
        <v>135.99298095703099</v>
      </c>
      <c r="K59" s="1">
        <v>83.775001525878906</v>
      </c>
      <c r="L59" s="3">
        <v>0.633167564868927</v>
      </c>
      <c r="M59" s="3">
        <v>0.77881026268005304</v>
      </c>
      <c r="N59" s="11">
        <v>20</v>
      </c>
      <c r="O59" s="11">
        <v>0</v>
      </c>
      <c r="P59" s="11">
        <v>0</v>
      </c>
      <c r="Q59" s="11">
        <v>0</v>
      </c>
      <c r="R59" s="11">
        <v>2</v>
      </c>
      <c r="S59" s="11">
        <v>4</v>
      </c>
      <c r="T59" s="10">
        <v>0.40000000596046398</v>
      </c>
      <c r="U59" s="10">
        <v>1.29999995231628</v>
      </c>
      <c r="V59" s="10">
        <v>0.89999997615814198</v>
      </c>
      <c r="W59" s="2">
        <v>2.8590729925781402E-4</v>
      </c>
      <c r="X59" s="2">
        <v>2.75254948064684E-4</v>
      </c>
      <c r="Y59" s="2">
        <v>7.7401287853717804E-5</v>
      </c>
      <c r="Z59" s="2">
        <v>7.5743293564300903E-5</v>
      </c>
      <c r="AA59" s="3">
        <f>ABS((G59-B59)/B59)</f>
        <v>9.2284970151522219E-3</v>
      </c>
      <c r="AB59" s="3">
        <f>ABS((J59-C59)/C59)</f>
        <v>1.5244955009130705</v>
      </c>
      <c r="AC59" s="3">
        <f>(J59-G59)/G59</f>
        <v>-0.24913857778874635</v>
      </c>
      <c r="AD59" s="3">
        <f>(J59-D59)/D59</f>
        <v>-0.24913857778874635</v>
      </c>
      <c r="AE59" s="3">
        <f>(G59+H59-J59)/H59</f>
        <v>1.2491385777887463</v>
      </c>
    </row>
    <row r="60" spans="1:31" x14ac:dyDescent="0.25">
      <c r="A60" s="9" t="s">
        <v>160</v>
      </c>
      <c r="B60" s="1">
        <v>113.841575622558</v>
      </c>
      <c r="C60" s="1">
        <v>50.020580291747997</v>
      </c>
      <c r="D60" s="8">
        <v>114.425407409667</v>
      </c>
      <c r="E60" s="1">
        <v>73.778999328613196</v>
      </c>
      <c r="F60" s="3">
        <v>1</v>
      </c>
      <c r="G60" s="8">
        <v>114.425407409667</v>
      </c>
      <c r="H60" s="1">
        <v>114.425407409667</v>
      </c>
      <c r="I60" s="1">
        <v>73.778999328613196</v>
      </c>
      <c r="J60" s="8">
        <v>124.553428649902</v>
      </c>
      <c r="K60" s="1">
        <v>78.030998229980398</v>
      </c>
      <c r="L60" s="3">
        <v>0.63462990522384599</v>
      </c>
      <c r="M60" s="3">
        <v>0.76057487726211503</v>
      </c>
      <c r="N60" s="11">
        <v>20</v>
      </c>
      <c r="O60" s="11">
        <v>0</v>
      </c>
      <c r="P60" s="11">
        <v>0</v>
      </c>
      <c r="Q60" s="11">
        <v>0</v>
      </c>
      <c r="R60" s="11">
        <v>2</v>
      </c>
      <c r="S60" s="11">
        <v>100</v>
      </c>
      <c r="T60" s="10">
        <v>0.10000000149011599</v>
      </c>
      <c r="U60" s="10">
        <v>1.29999995231628</v>
      </c>
      <c r="V60" s="10">
        <v>0.89999997615814198</v>
      </c>
      <c r="W60" s="2">
        <v>2.3344368673861E-4</v>
      </c>
      <c r="X60" s="2">
        <v>2.5318682310171398E-4</v>
      </c>
      <c r="Y60" s="2">
        <v>7.2923612606245997E-5</v>
      </c>
      <c r="Z60" s="2">
        <v>7.2934199124574593E-5</v>
      </c>
      <c r="AA60" s="3">
        <f>ABS((G60-B60)/B60)</f>
        <v>5.1284584205396203E-3</v>
      </c>
      <c r="AB60" s="3">
        <f>ABS((J60-C60)/C60)</f>
        <v>1.4900436564997199</v>
      </c>
      <c r="AC60" s="3">
        <f>(J60-G60)/G60</f>
        <v>8.8511996325908254E-2</v>
      </c>
      <c r="AD60" s="3">
        <f>(J60-D60)/D60</f>
        <v>8.8511996325908254E-2</v>
      </c>
      <c r="AE60" s="3">
        <f>(G60+H60-J60)/H60</f>
        <v>0.91148800367409177</v>
      </c>
    </row>
    <row r="61" spans="1:31" x14ac:dyDescent="0.25">
      <c r="A61" s="9" t="s">
        <v>156</v>
      </c>
      <c r="B61" s="1">
        <v>95.073623657226506</v>
      </c>
      <c r="C61" s="1">
        <v>53.869369506835902</v>
      </c>
      <c r="D61" s="8">
        <v>95.525650024414006</v>
      </c>
      <c r="E61" s="1">
        <v>65.044998168945298</v>
      </c>
      <c r="F61" s="3">
        <v>1</v>
      </c>
      <c r="G61" s="8">
        <v>95.380447387695298</v>
      </c>
      <c r="H61" s="1">
        <v>48.400005340576101</v>
      </c>
      <c r="I61" s="1">
        <v>64.963996887207003</v>
      </c>
      <c r="J61" s="8">
        <v>126.641052246093</v>
      </c>
      <c r="K61" s="1">
        <v>80.760002136230398</v>
      </c>
      <c r="L61" s="3">
        <v>0.70038503408431996</v>
      </c>
      <c r="M61" s="3">
        <v>0.776025831699371</v>
      </c>
      <c r="N61" s="11">
        <v>22</v>
      </c>
      <c r="O61" s="11">
        <v>0</v>
      </c>
      <c r="P61" s="11">
        <v>0</v>
      </c>
      <c r="Q61" s="11">
        <v>0</v>
      </c>
      <c r="R61" s="11">
        <v>2</v>
      </c>
      <c r="S61" s="11">
        <v>100</v>
      </c>
      <c r="T61" s="10">
        <v>0.40000000596046398</v>
      </c>
      <c r="U61" s="10">
        <v>1.29999995231628</v>
      </c>
      <c r="V61" s="10">
        <v>0.89999997615814198</v>
      </c>
      <c r="W61" s="2">
        <v>1.9156056805513799E-4</v>
      </c>
      <c r="X61" s="2">
        <v>2.5531291612423902E-4</v>
      </c>
      <c r="Y61" s="2">
        <v>7.2474234912078801E-5</v>
      </c>
      <c r="Z61" s="2">
        <v>7.2266280767507797E-5</v>
      </c>
      <c r="AA61" s="3">
        <f>ABS((G61-B61)/B61)</f>
        <v>3.2272224268530981E-3</v>
      </c>
      <c r="AB61" s="3">
        <f>ABS((J61-C61)/C61)</f>
        <v>1.3508916737928878</v>
      </c>
      <c r="AC61" s="3">
        <f>(J61-G61)/G61</f>
        <v>0.3277464691618811</v>
      </c>
      <c r="AD61" s="3">
        <f>(J61-D61)/D61</f>
        <v>0.3257282438143751</v>
      </c>
      <c r="AE61" s="3">
        <f>(G61+H61-J61)/H61</f>
        <v>0.35411980559864942</v>
      </c>
    </row>
    <row r="62" spans="1:31" x14ac:dyDescent="0.25">
      <c r="A62" s="9" t="s">
        <v>156</v>
      </c>
      <c r="B62" s="1">
        <v>102.318710327148</v>
      </c>
      <c r="C62" s="1">
        <v>60.9114570617675</v>
      </c>
      <c r="D62" s="8">
        <v>101.542556762695</v>
      </c>
      <c r="E62" s="1">
        <v>68.122001647949205</v>
      </c>
      <c r="F62" s="3">
        <v>1</v>
      </c>
      <c r="G62" s="8">
        <v>101.542556762695</v>
      </c>
      <c r="H62" s="1">
        <v>101.542556762695</v>
      </c>
      <c r="I62" s="1">
        <v>68.122001647949205</v>
      </c>
      <c r="J62" s="8">
        <v>158.79377746582</v>
      </c>
      <c r="K62" s="1">
        <v>96.968002319335895</v>
      </c>
      <c r="L62" s="3">
        <v>0.71364396810531605</v>
      </c>
      <c r="M62" s="3">
        <v>0.783588886260986</v>
      </c>
      <c r="N62" s="11">
        <v>22</v>
      </c>
      <c r="O62" s="11">
        <v>0</v>
      </c>
      <c r="P62" s="11">
        <v>0</v>
      </c>
      <c r="Q62" s="11">
        <v>0</v>
      </c>
      <c r="R62" s="11">
        <v>2</v>
      </c>
      <c r="S62" s="11">
        <v>100</v>
      </c>
      <c r="T62" s="10">
        <v>0.40000000596046398</v>
      </c>
      <c r="U62" s="10">
        <v>1.1000000238418499</v>
      </c>
      <c r="V62" s="10">
        <v>0.80000001192092896</v>
      </c>
      <c r="W62" s="2">
        <v>2.08124591154046E-4</v>
      </c>
      <c r="X62" s="2">
        <v>2.5870787794701701E-4</v>
      </c>
      <c r="Y62" s="2">
        <v>7.3245777457486797E-5</v>
      </c>
      <c r="Z62" s="2">
        <v>7.2735085268504904E-5</v>
      </c>
      <c r="AA62" s="3">
        <f>ABS((G62-B62)/B62)</f>
        <v>7.585646476302995E-3</v>
      </c>
      <c r="AB62" s="3">
        <f>ABS((J62-C62)/C62)</f>
        <v>1.6069607447543828</v>
      </c>
      <c r="AC62" s="3">
        <f>(J62-G62)/G62</f>
        <v>0.56381504000259841</v>
      </c>
      <c r="AD62" s="3">
        <f>(J62-D62)/D62</f>
        <v>0.56381504000259841</v>
      </c>
      <c r="AE62" s="3">
        <f>(G62+H62-J62)/H62</f>
        <v>0.43618495999740159</v>
      </c>
    </row>
    <row r="63" spans="1:31" x14ac:dyDescent="0.25">
      <c r="A63" s="9" t="s">
        <v>156</v>
      </c>
      <c r="B63" s="1">
        <v>95.073623657226506</v>
      </c>
      <c r="C63" s="1">
        <v>53.869369506835902</v>
      </c>
      <c r="D63" s="8">
        <v>94.518081665039006</v>
      </c>
      <c r="E63" s="1">
        <v>64.611000061035099</v>
      </c>
      <c r="F63" s="3">
        <v>1</v>
      </c>
      <c r="G63" s="8">
        <v>94.518081665039006</v>
      </c>
      <c r="H63" s="1">
        <v>94.518081665039006</v>
      </c>
      <c r="I63" s="1">
        <v>64.611000061035099</v>
      </c>
      <c r="J63" s="8">
        <v>125.6455078125</v>
      </c>
      <c r="K63" s="1">
        <v>80.288002014160099</v>
      </c>
      <c r="L63" s="3">
        <v>0.70038503408431996</v>
      </c>
      <c r="M63" s="3">
        <v>0.776025831699371</v>
      </c>
      <c r="N63" s="11">
        <v>22</v>
      </c>
      <c r="O63" s="11">
        <v>0</v>
      </c>
      <c r="P63" s="11">
        <v>0</v>
      </c>
      <c r="Q63" s="11">
        <v>0</v>
      </c>
      <c r="R63" s="11">
        <v>2</v>
      </c>
      <c r="S63" s="11">
        <v>100</v>
      </c>
      <c r="T63" s="10">
        <v>0.80000001192092896</v>
      </c>
      <c r="U63" s="10">
        <v>1.29999995231628</v>
      </c>
      <c r="V63" s="10">
        <v>0.89999997615814198</v>
      </c>
      <c r="W63" s="2">
        <v>1.9019411411136299E-4</v>
      </c>
      <c r="X63" s="2">
        <v>2.5394343538209698E-4</v>
      </c>
      <c r="Y63" s="2">
        <v>7.1946233219932697E-5</v>
      </c>
      <c r="Z63" s="2">
        <v>7.1957329055294394E-5</v>
      </c>
      <c r="AA63" s="3">
        <f>ABS((G63-B63)/B63)</f>
        <v>5.8432819831336419E-3</v>
      </c>
      <c r="AB63" s="3">
        <f>ABS((J63-C63)/C63)</f>
        <v>1.3324109593774967</v>
      </c>
      <c r="AC63" s="3">
        <f>(J63-G63)/G63</f>
        <v>0.32932773919145908</v>
      </c>
      <c r="AD63" s="3">
        <f>(J63-D63)/D63</f>
        <v>0.32932773919145908</v>
      </c>
      <c r="AE63" s="3">
        <f>(G63+H63-J63)/H63</f>
        <v>0.67067226080854092</v>
      </c>
    </row>
    <row r="64" spans="1:31" x14ac:dyDescent="0.25">
      <c r="A64" s="9" t="s">
        <v>156</v>
      </c>
      <c r="B64" s="1">
        <v>116.645774841308</v>
      </c>
      <c r="C64" s="1">
        <v>53.869369506835902</v>
      </c>
      <c r="D64" s="8">
        <v>114.99550628662099</v>
      </c>
      <c r="E64" s="1">
        <v>84.036003112792898</v>
      </c>
      <c r="F64" s="3">
        <v>1</v>
      </c>
      <c r="G64" s="8">
        <v>114.99550628662099</v>
      </c>
      <c r="H64" s="1">
        <v>114.99550628662099</v>
      </c>
      <c r="I64" s="1">
        <v>84.036003112792898</v>
      </c>
      <c r="J64" s="8">
        <v>125.6455078125</v>
      </c>
      <c r="K64" s="1">
        <v>80.288002014160099</v>
      </c>
      <c r="L64" s="3">
        <v>0.74666780233383101</v>
      </c>
      <c r="M64" s="3">
        <v>0.82149630784988403</v>
      </c>
      <c r="N64" s="11">
        <v>20</v>
      </c>
      <c r="O64" s="11">
        <v>0</v>
      </c>
      <c r="P64" s="11">
        <v>0</v>
      </c>
      <c r="Q64" s="11">
        <v>0</v>
      </c>
      <c r="R64" s="11">
        <v>2</v>
      </c>
      <c r="S64" s="11">
        <v>4</v>
      </c>
      <c r="T64" s="10">
        <v>0.40000000596046398</v>
      </c>
      <c r="U64" s="10">
        <v>1.29999995231628</v>
      </c>
      <c r="V64" s="10">
        <v>0.89999997615814198</v>
      </c>
      <c r="W64" s="2">
        <v>2.8169099823571698E-4</v>
      </c>
      <c r="X64" s="2">
        <v>2.79108615359291E-4</v>
      </c>
      <c r="Y64" s="2">
        <v>7.5670126534532701E-5</v>
      </c>
      <c r="Z64" s="2">
        <v>7.6850621553603506E-5</v>
      </c>
      <c r="AA64" s="3">
        <f>ABS((G64-B64)/B64)</f>
        <v>1.4147692506926447E-2</v>
      </c>
      <c r="AB64" s="3">
        <f>ABS((J64-C64)/C64)</f>
        <v>1.3324109593774967</v>
      </c>
      <c r="AC64" s="3">
        <f>(J64-G64)/G64</f>
        <v>9.2612327818570303E-2</v>
      </c>
      <c r="AD64" s="3">
        <f>(J64-D64)/D64</f>
        <v>9.2612327818570303E-2</v>
      </c>
      <c r="AE64" s="3">
        <f>(G64+H64-J64)/H64</f>
        <v>0.90738767218142968</v>
      </c>
    </row>
    <row r="65" spans="1:31" x14ac:dyDescent="0.25">
      <c r="A65" s="9" t="s">
        <v>156</v>
      </c>
      <c r="B65" s="1">
        <v>95.073623657226506</v>
      </c>
      <c r="C65" s="1">
        <v>50.020580291747997</v>
      </c>
      <c r="D65" s="8">
        <v>94.518081665039006</v>
      </c>
      <c r="E65" s="1">
        <v>64.611000061035099</v>
      </c>
      <c r="F65" s="3">
        <v>1</v>
      </c>
      <c r="G65" s="8">
        <v>94.518081665039006</v>
      </c>
      <c r="H65" s="1">
        <v>94.518081665039006</v>
      </c>
      <c r="I65" s="1">
        <v>64.611000061035099</v>
      </c>
      <c r="J65" s="8">
        <v>117.237487792968</v>
      </c>
      <c r="K65" s="1">
        <v>76.085998535156193</v>
      </c>
      <c r="L65" s="3">
        <v>0.70038503408431996</v>
      </c>
      <c r="M65" s="3">
        <v>0.776025831699371</v>
      </c>
      <c r="N65" s="11">
        <v>22</v>
      </c>
      <c r="O65" s="11">
        <v>0</v>
      </c>
      <c r="P65" s="11">
        <v>0</v>
      </c>
      <c r="Q65" s="11">
        <v>0</v>
      </c>
      <c r="R65" s="11">
        <v>2</v>
      </c>
      <c r="S65" s="11">
        <v>100</v>
      </c>
      <c r="T65" s="10">
        <v>0.10000000149011599</v>
      </c>
      <c r="U65" s="10">
        <v>1.29999995231628</v>
      </c>
      <c r="V65" s="10">
        <v>0.89999997615814198</v>
      </c>
      <c r="W65" s="2">
        <v>1.8849209300242299E-4</v>
      </c>
      <c r="X65" s="2">
        <v>2.53565231105312E-4</v>
      </c>
      <c r="Y65" s="2">
        <v>7.2709794039838002E-5</v>
      </c>
      <c r="Z65" s="2">
        <v>7.2770853876136203E-5</v>
      </c>
      <c r="AA65" s="3">
        <f>ABS((G65-B65)/B65)</f>
        <v>5.8432819831336419E-3</v>
      </c>
      <c r="AB65" s="3">
        <f>ABS((J65-C65)/C65)</f>
        <v>1.3437850402608966</v>
      </c>
      <c r="AC65" s="3">
        <f>(J65-G65)/G65</f>
        <v>0.24037100338582729</v>
      </c>
      <c r="AD65" s="3">
        <f>(J65-D65)/D65</f>
        <v>0.24037100338582729</v>
      </c>
      <c r="AE65" s="3">
        <f>(G65+H65-J65)/H65</f>
        <v>0.75962899661417271</v>
      </c>
    </row>
    <row r="66" spans="1:31" x14ac:dyDescent="0.25">
      <c r="A66" t="s">
        <v>81</v>
      </c>
      <c r="B66" s="1">
        <v>87.426521301269503</v>
      </c>
      <c r="C66" s="1">
        <v>53.869369506835902</v>
      </c>
      <c r="D66" s="8">
        <v>93.092239379882798</v>
      </c>
      <c r="E66" s="1">
        <v>59.855998992919901</v>
      </c>
      <c r="F66" s="3">
        <v>0.89300000667571999</v>
      </c>
      <c r="G66" s="8">
        <v>87.308631896972599</v>
      </c>
      <c r="H66" s="1">
        <v>54.052330017089801</v>
      </c>
      <c r="I66" s="1">
        <v>56.150001525878899</v>
      </c>
      <c r="J66" s="8">
        <v>96.556632995605398</v>
      </c>
      <c r="K66" s="1">
        <v>60.505001068115199</v>
      </c>
      <c r="L66" s="3">
        <v>0.37985119223594599</v>
      </c>
      <c r="M66" s="3">
        <v>0.62432110309600797</v>
      </c>
      <c r="N66">
        <v>21</v>
      </c>
      <c r="O66">
        <v>0</v>
      </c>
      <c r="P66">
        <v>0</v>
      </c>
      <c r="Q66">
        <v>0</v>
      </c>
      <c r="R66">
        <v>2</v>
      </c>
      <c r="S66">
        <v>100</v>
      </c>
      <c r="T66">
        <v>0.40000000596046398</v>
      </c>
      <c r="U66">
        <v>1.29999995231628</v>
      </c>
      <c r="V66">
        <v>0.89999997615814198</v>
      </c>
      <c r="W66" s="2">
        <v>2.61608423897996E-4</v>
      </c>
      <c r="X66" s="2">
        <v>2.5544612435623998E-4</v>
      </c>
      <c r="Y66" s="2">
        <v>1.3883741339668599E-3</v>
      </c>
      <c r="Z66" s="2">
        <v>7.1830720116849894E-5</v>
      </c>
      <c r="AA66" s="3">
        <f>ABS((G66-B66)/B66)</f>
        <v>1.3484398388752038E-3</v>
      </c>
      <c r="AB66" s="3">
        <f>ABS((J66-C66)/C66)</f>
        <v>0.79242181372389331</v>
      </c>
      <c r="AC66" s="3">
        <f>(J66-G66)/G66</f>
        <v>0.1059231017334664</v>
      </c>
      <c r="AD66" s="3">
        <f>(J66-D66)/D66</f>
        <v>3.7214633988826934E-2</v>
      </c>
      <c r="AE66" s="3">
        <f>(G66+H66-J66)/H66</f>
        <v>0.82890652270292775</v>
      </c>
    </row>
    <row r="67" spans="1:31" x14ac:dyDescent="0.25">
      <c r="A67" s="9" t="s">
        <v>81</v>
      </c>
      <c r="B67" s="1">
        <v>91.391754150390597</v>
      </c>
      <c r="C67" s="1">
        <v>60.9114570617675</v>
      </c>
      <c r="D67" s="8">
        <v>98.260108947753906</v>
      </c>
      <c r="E67" s="1">
        <v>62.028999328613203</v>
      </c>
      <c r="F67" s="3">
        <v>0.90799999237060502</v>
      </c>
      <c r="G67" s="8">
        <v>90.692924499511705</v>
      </c>
      <c r="H67" s="1">
        <v>82.252174377441406</v>
      </c>
      <c r="I67" s="1">
        <v>57.458000183105398</v>
      </c>
      <c r="J67" s="8">
        <v>115.09770965576099</v>
      </c>
      <c r="K67" s="1">
        <v>69.303001403808594</v>
      </c>
      <c r="L67" s="3">
        <v>0.44260784983634899</v>
      </c>
      <c r="M67" s="3">
        <v>0.684284627437591</v>
      </c>
      <c r="N67" s="11">
        <v>22</v>
      </c>
      <c r="O67" s="11">
        <v>0</v>
      </c>
      <c r="P67" s="11">
        <v>0</v>
      </c>
      <c r="Q67" s="11">
        <v>0</v>
      </c>
      <c r="R67" s="11">
        <v>2</v>
      </c>
      <c r="S67" s="11">
        <v>100</v>
      </c>
      <c r="T67" s="10">
        <v>0.40000000596046398</v>
      </c>
      <c r="U67" s="10">
        <v>1.1000000238418499</v>
      </c>
      <c r="V67" s="10">
        <v>0.80000001192092896</v>
      </c>
      <c r="W67" s="2">
        <v>2.5258073583245202E-4</v>
      </c>
      <c r="X67" s="2">
        <v>2.5180930970236599E-4</v>
      </c>
      <c r="Y67" s="2">
        <v>1.4615592081099701E-3</v>
      </c>
      <c r="Z67" s="2">
        <v>7.1930968260858194E-5</v>
      </c>
      <c r="AA67" s="3">
        <f>ABS((G67-B67)/B67)</f>
        <v>7.6465284792425151E-3</v>
      </c>
      <c r="AB67" s="3">
        <f>ABS((J67-C67)/C67)</f>
        <v>0.88959048441487309</v>
      </c>
      <c r="AC67" s="3">
        <f>(J67-G67)/G67</f>
        <v>0.26909249305750071</v>
      </c>
      <c r="AD67" s="3">
        <f>(J67-D67)/D67</f>
        <v>0.17135743984326177</v>
      </c>
      <c r="AE67" s="3">
        <f>(G67+H67-J67)/H67</f>
        <v>0.70329313065622046</v>
      </c>
    </row>
    <row r="68" spans="1:31" x14ac:dyDescent="0.25">
      <c r="A68" s="9" t="s">
        <v>81</v>
      </c>
      <c r="B68" s="1">
        <v>110.07907104492099</v>
      </c>
      <c r="C68" s="1">
        <v>53.869369506835902</v>
      </c>
      <c r="D68" s="8">
        <v>114.12343597412099</v>
      </c>
      <c r="E68" s="1">
        <v>72.880996704101506</v>
      </c>
      <c r="F68" s="3">
        <v>0.90799999237060502</v>
      </c>
      <c r="G68" s="8">
        <v>108.58424377441401</v>
      </c>
      <c r="H68" s="1">
        <v>60.208690643310497</v>
      </c>
      <c r="I68" s="1">
        <v>69.323997497558594</v>
      </c>
      <c r="J68" s="8">
        <v>95.755729675292898</v>
      </c>
      <c r="K68" s="1">
        <v>59.5989990234375</v>
      </c>
      <c r="L68" s="3">
        <v>0.46429783105850198</v>
      </c>
      <c r="M68" s="3">
        <v>0.71419441699981601</v>
      </c>
      <c r="N68" s="11">
        <v>22</v>
      </c>
      <c r="O68" s="11">
        <v>0</v>
      </c>
      <c r="P68" s="11">
        <v>0</v>
      </c>
      <c r="Q68" s="11">
        <v>0</v>
      </c>
      <c r="R68" s="11">
        <v>2</v>
      </c>
      <c r="S68" s="11">
        <v>100</v>
      </c>
      <c r="T68" s="10">
        <v>0.80000001192092896</v>
      </c>
      <c r="U68" s="10">
        <v>1.29999995231628</v>
      </c>
      <c r="V68" s="10">
        <v>0.89999997615814198</v>
      </c>
      <c r="W68" s="2">
        <v>2.4726882111281102E-4</v>
      </c>
      <c r="X68" s="2">
        <v>2.5565084069967199E-4</v>
      </c>
      <c r="Y68" s="2">
        <v>8.56966187711805E-4</v>
      </c>
      <c r="Z68" s="2">
        <v>7.2029761213343496E-5</v>
      </c>
      <c r="AA68" s="3">
        <f>ABS((G68-B68)/B68)</f>
        <v>1.3579577446624528E-2</v>
      </c>
      <c r="AB68" s="3">
        <f>ABS((J68-C68)/C68)</f>
        <v>0.77755430501449829</v>
      </c>
      <c r="AC68" s="3">
        <f>(J68-G68)/G68</f>
        <v>-0.118143421671496</v>
      </c>
      <c r="AD68" s="3">
        <f>(J68-D68)/D68</f>
        <v>-0.16094596295710215</v>
      </c>
      <c r="AE68" s="3">
        <f>(G68+H68-J68)/H68</f>
        <v>1.2130674818211882</v>
      </c>
    </row>
    <row r="69" spans="1:31" x14ac:dyDescent="0.25">
      <c r="A69" s="9" t="s">
        <v>81</v>
      </c>
      <c r="B69" s="1">
        <v>100.296173095703</v>
      </c>
      <c r="C69" s="1">
        <v>53.869369506835902</v>
      </c>
      <c r="D69" s="8">
        <v>102.77507781982401</v>
      </c>
      <c r="E69" s="1">
        <v>69.900001525878906</v>
      </c>
      <c r="F69" s="3">
        <v>0.90799999237060502</v>
      </c>
      <c r="G69" s="8">
        <v>97.235855102539006</v>
      </c>
      <c r="H69" s="1">
        <v>60.208690643310497</v>
      </c>
      <c r="I69" s="1">
        <v>66.343002319335895</v>
      </c>
      <c r="J69" s="8">
        <v>95.755729675292898</v>
      </c>
      <c r="K69" s="1">
        <v>59.5989990234375</v>
      </c>
      <c r="L69" s="3">
        <v>0.39367175102233798</v>
      </c>
      <c r="M69" s="3">
        <v>0.64906507730483998</v>
      </c>
      <c r="N69" s="11">
        <v>20</v>
      </c>
      <c r="O69" s="11">
        <v>0</v>
      </c>
      <c r="P69" s="11">
        <v>0</v>
      </c>
      <c r="Q69" s="11">
        <v>0</v>
      </c>
      <c r="R69" s="11">
        <v>2</v>
      </c>
      <c r="S69" s="11">
        <v>4</v>
      </c>
      <c r="T69" s="10">
        <v>0.40000000596046398</v>
      </c>
      <c r="U69" s="10">
        <v>1.29999995231628</v>
      </c>
      <c r="V69" s="10">
        <v>0.89999997615814198</v>
      </c>
      <c r="W69" s="2">
        <v>2.8025038773193901E-4</v>
      </c>
      <c r="X69" s="2">
        <v>2.7661456260830099E-4</v>
      </c>
      <c r="Y69" s="2">
        <v>8.6489351815544001E-5</v>
      </c>
      <c r="Z69" s="2">
        <v>7.6255259045865305E-5</v>
      </c>
      <c r="AA69" s="3">
        <f>ABS((G69-B69)/B69)</f>
        <v>3.051280920004619E-2</v>
      </c>
      <c r="AB69" s="3">
        <f>ABS((J69-C69)/C69)</f>
        <v>0.77755430501449829</v>
      </c>
      <c r="AC69" s="3">
        <f>(J69-G69)/G69</f>
        <v>-1.5222012761498913E-2</v>
      </c>
      <c r="AD69" s="3">
        <f>(J69-D69)/D69</f>
        <v>-6.8298154508204756E-2</v>
      </c>
      <c r="AE69" s="3">
        <f>(G69+H69-J69)/H69</f>
        <v>1.0245832522087996</v>
      </c>
    </row>
    <row r="70" spans="1:31" x14ac:dyDescent="0.25">
      <c r="A70" s="9" t="s">
        <v>81</v>
      </c>
      <c r="B70" s="1">
        <v>79.893646240234304</v>
      </c>
      <c r="C70" s="1">
        <v>50.020580291747997</v>
      </c>
      <c r="D70" s="8">
        <v>84.703338623046804</v>
      </c>
      <c r="E70" s="1">
        <v>55.126998901367102</v>
      </c>
      <c r="F70" s="3">
        <v>0.90799999237060502</v>
      </c>
      <c r="G70" s="8">
        <v>79.498153686523395</v>
      </c>
      <c r="H70" s="1">
        <v>56.578258514404297</v>
      </c>
      <c r="I70" s="1">
        <v>51.7369995117187</v>
      </c>
      <c r="J70" s="8">
        <v>87.677330017089801</v>
      </c>
      <c r="K70" s="1">
        <v>55.547000885009702</v>
      </c>
      <c r="L70" s="3">
        <v>0.40020203590393</v>
      </c>
      <c r="M70" s="3">
        <v>0.68091017007827703</v>
      </c>
      <c r="N70" s="11">
        <v>22</v>
      </c>
      <c r="O70" s="11">
        <v>0</v>
      </c>
      <c r="P70" s="11">
        <v>0</v>
      </c>
      <c r="Q70" s="11">
        <v>0</v>
      </c>
      <c r="R70" s="11">
        <v>2</v>
      </c>
      <c r="S70" s="11">
        <v>100</v>
      </c>
      <c r="T70" s="10">
        <v>0.10000000149011599</v>
      </c>
      <c r="U70" s="10">
        <v>1.29999995231628</v>
      </c>
      <c r="V70" s="10">
        <v>0.89999997615814198</v>
      </c>
      <c r="W70" s="2">
        <v>2.42920796154066E-4</v>
      </c>
      <c r="X70" s="2">
        <v>2.5502467178739602E-4</v>
      </c>
      <c r="Y70" s="2">
        <v>1.7703635385259899E-3</v>
      </c>
      <c r="Z70" s="2">
        <v>7.2919021476991393E-5</v>
      </c>
      <c r="AA70" s="3">
        <f>ABS((G70-B70)/B70)</f>
        <v>4.9502378765101307E-3</v>
      </c>
      <c r="AB70" s="3">
        <f>ABS((J70-C70)/C70)</f>
        <v>0.75282512729173834</v>
      </c>
      <c r="AC70" s="3">
        <f>(J70-G70)/G70</f>
        <v>0.10288511055009505</v>
      </c>
      <c r="AD70" s="3">
        <f>(J70-D70)/D70</f>
        <v>3.5110675002765573E-2</v>
      </c>
      <c r="AE70" s="3">
        <f>(G70+H70-J70)/H70</f>
        <v>0.85543605361264208</v>
      </c>
    </row>
    <row r="71" spans="1:31" x14ac:dyDescent="0.25">
      <c r="A71" t="s">
        <v>40</v>
      </c>
      <c r="B71" s="1">
        <v>168.65248107910099</v>
      </c>
      <c r="C71" s="1">
        <v>53.869369506835902</v>
      </c>
      <c r="D71" s="8">
        <v>168.45529174804599</v>
      </c>
      <c r="E71" s="1">
        <v>103.554000854492</v>
      </c>
      <c r="F71" s="3">
        <v>1</v>
      </c>
      <c r="G71" s="8">
        <v>168.45529174804599</v>
      </c>
      <c r="H71" s="1">
        <v>168.45529174804599</v>
      </c>
      <c r="I71" s="1">
        <v>103.554000854492</v>
      </c>
      <c r="J71" s="8">
        <v>136.90791320800699</v>
      </c>
      <c r="K71" s="1">
        <v>83.741996765136705</v>
      </c>
      <c r="L71" s="3">
        <v>0.65069419145584095</v>
      </c>
      <c r="M71" s="3">
        <v>0.83433431386947599</v>
      </c>
      <c r="N71">
        <v>23</v>
      </c>
      <c r="O71">
        <v>0</v>
      </c>
      <c r="P71">
        <v>0</v>
      </c>
      <c r="Q71">
        <v>0</v>
      </c>
      <c r="R71">
        <v>2</v>
      </c>
      <c r="S71">
        <v>100</v>
      </c>
      <c r="T71">
        <v>0.40000000596046398</v>
      </c>
      <c r="U71">
        <v>1.29999995231628</v>
      </c>
      <c r="V71">
        <v>0.89999997615814198</v>
      </c>
      <c r="W71" s="2">
        <v>2.41421075770631E-4</v>
      </c>
      <c r="X71" s="2">
        <v>2.5225692661479099E-4</v>
      </c>
      <c r="Y71" s="2">
        <v>1.18664291221648E-3</v>
      </c>
      <c r="Z71" s="2">
        <v>7.1861169999465306E-5</v>
      </c>
      <c r="AA71" s="3">
        <f>ABS((G71-B71)/B71)</f>
        <v>1.1692050410009377E-3</v>
      </c>
      <c r="AB71" s="3">
        <f>ABS((J71-C71)/C71)</f>
        <v>1.5414797771233182</v>
      </c>
      <c r="AC71" s="3">
        <f>(J71-G71)/G71</f>
        <v>-0.1872744881604762</v>
      </c>
      <c r="AD71" s="3">
        <f>(J71-D71)/D71</f>
        <v>-0.1872744881604762</v>
      </c>
      <c r="AE71" s="3">
        <f>(G71+H71-J71)/H71</f>
        <v>1.1872744881604762</v>
      </c>
    </row>
    <row r="72" spans="1:31" x14ac:dyDescent="0.25">
      <c r="A72" s="9" t="s">
        <v>40</v>
      </c>
      <c r="B72" s="1">
        <v>159.75358581542901</v>
      </c>
      <c r="C72" s="1">
        <v>60.9114570617675</v>
      </c>
      <c r="D72" s="8">
        <v>158.79925537109301</v>
      </c>
      <c r="E72" s="1">
        <v>98.160003662109304</v>
      </c>
      <c r="F72" s="3">
        <v>1</v>
      </c>
      <c r="G72" s="8">
        <v>158.79925537109301</v>
      </c>
      <c r="H72" s="1">
        <v>158.79925537109301</v>
      </c>
      <c r="I72" s="1">
        <v>98.160003662109304</v>
      </c>
      <c r="J72" s="8">
        <v>155.10557556152301</v>
      </c>
      <c r="K72" s="1">
        <v>92.694000244140597</v>
      </c>
      <c r="L72" s="3">
        <v>0.65069419145584095</v>
      </c>
      <c r="M72" s="3">
        <v>0.83433431386947599</v>
      </c>
      <c r="N72" s="11">
        <v>24</v>
      </c>
      <c r="O72" s="11">
        <v>0</v>
      </c>
      <c r="P72" s="11">
        <v>0</v>
      </c>
      <c r="Q72" s="11">
        <v>0</v>
      </c>
      <c r="R72" s="11">
        <v>2</v>
      </c>
      <c r="S72" s="11">
        <v>100</v>
      </c>
      <c r="T72" s="10">
        <v>0.40000000596046398</v>
      </c>
      <c r="U72" s="10">
        <v>1.1000000238418499</v>
      </c>
      <c r="V72" s="10">
        <v>0.80000001192092896</v>
      </c>
      <c r="W72" s="2">
        <v>2.4640801711939199E-4</v>
      </c>
      <c r="X72" s="2">
        <v>2.5335207465104699E-4</v>
      </c>
      <c r="Y72" s="2">
        <v>1.2654967140406301E-3</v>
      </c>
      <c r="Z72" s="2">
        <v>7.2124341386370307E-5</v>
      </c>
      <c r="AA72" s="3">
        <f>ABS((G72-B72)/B72)</f>
        <v>5.9737654054199335E-3</v>
      </c>
      <c r="AB72" s="3">
        <f>ABS((J72-C72)/C72)</f>
        <v>1.5464105283877483</v>
      </c>
      <c r="AC72" s="3">
        <f>(J72-G72)/G72</f>
        <v>-2.326005749169513E-2</v>
      </c>
      <c r="AD72" s="3">
        <f>(J72-D72)/D72</f>
        <v>-2.326005749169513E-2</v>
      </c>
      <c r="AE72" s="3">
        <f>(G72+H72-J72)/H72</f>
        <v>1.023260057491695</v>
      </c>
    </row>
    <row r="73" spans="1:31" x14ac:dyDescent="0.25">
      <c r="A73" s="9" t="s">
        <v>40</v>
      </c>
      <c r="B73" s="1">
        <v>173.04142761230401</v>
      </c>
      <c r="C73" s="1">
        <v>53.869369506835902</v>
      </c>
      <c r="D73" s="8">
        <v>172.31495666503901</v>
      </c>
      <c r="E73" s="1">
        <v>105.63500213623</v>
      </c>
      <c r="F73" s="3">
        <v>1</v>
      </c>
      <c r="G73" s="8">
        <v>172.31495666503901</v>
      </c>
      <c r="H73" s="1">
        <v>172.31495666503901</v>
      </c>
      <c r="I73" s="1">
        <v>105.63500213623</v>
      </c>
      <c r="J73" s="8">
        <v>135.98861694335901</v>
      </c>
      <c r="K73" s="1">
        <v>83.079002380371094</v>
      </c>
      <c r="L73" s="3">
        <v>0.65118867158889704</v>
      </c>
      <c r="M73" s="3">
        <v>0.83536475896835305</v>
      </c>
      <c r="N73" s="11">
        <v>22</v>
      </c>
      <c r="O73" s="11">
        <v>0</v>
      </c>
      <c r="P73" s="11">
        <v>0</v>
      </c>
      <c r="Q73" s="11">
        <v>0</v>
      </c>
      <c r="R73" s="11">
        <v>2</v>
      </c>
      <c r="S73" s="11">
        <v>100</v>
      </c>
      <c r="T73" s="10">
        <v>0.80000001192092896</v>
      </c>
      <c r="U73" s="10">
        <v>1.29999995231628</v>
      </c>
      <c r="V73" s="10">
        <v>0.89999997615814198</v>
      </c>
      <c r="W73" s="2">
        <v>2.4367719015572201E-4</v>
      </c>
      <c r="X73" s="2">
        <v>2.54229787969961E-4</v>
      </c>
      <c r="Y73" s="2">
        <v>7.48093007132411E-4</v>
      </c>
      <c r="Z73" s="2">
        <v>7.1695074439048699E-5</v>
      </c>
      <c r="AA73" s="3">
        <f>ABS((G73-B73)/B73)</f>
        <v>4.1982486927502928E-3</v>
      </c>
      <c r="AB73" s="3">
        <f>ABS((J73-C73)/C73)</f>
        <v>1.5244144898726233</v>
      </c>
      <c r="AC73" s="3">
        <f>(J73-G73)/G73</f>
        <v>-0.21081361957624109</v>
      </c>
      <c r="AD73" s="3">
        <f>(J73-D73)/D73</f>
        <v>-0.21081361957624109</v>
      </c>
      <c r="AE73" s="3">
        <f>(G73+H73-J73)/H73</f>
        <v>1.2108136195762411</v>
      </c>
    </row>
    <row r="74" spans="1:31" x14ac:dyDescent="0.25">
      <c r="A74" s="9" t="s">
        <v>40</v>
      </c>
      <c r="B74" s="1">
        <v>188.27322387695301</v>
      </c>
      <c r="C74" s="1">
        <v>53.869369506835902</v>
      </c>
      <c r="D74" s="8">
        <v>187.73455810546801</v>
      </c>
      <c r="E74" s="1">
        <v>134.70199584960901</v>
      </c>
      <c r="F74" s="3">
        <v>1</v>
      </c>
      <c r="G74" s="8">
        <v>187.73455810546801</v>
      </c>
      <c r="H74" s="1">
        <v>187.73455810546801</v>
      </c>
      <c r="I74" s="1">
        <v>134.70199584960901</v>
      </c>
      <c r="J74" s="8">
        <v>135.98861694335901</v>
      </c>
      <c r="K74" s="1">
        <v>83.079002380371094</v>
      </c>
      <c r="L74" s="3">
        <v>0.60279035568237305</v>
      </c>
      <c r="M74" s="3">
        <v>0.77115517854690496</v>
      </c>
      <c r="N74" s="11">
        <v>24</v>
      </c>
      <c r="O74" s="11">
        <v>0</v>
      </c>
      <c r="P74" s="11">
        <v>0</v>
      </c>
      <c r="Q74" s="11">
        <v>0</v>
      </c>
      <c r="R74" s="11">
        <v>2</v>
      </c>
      <c r="S74" s="11">
        <v>4</v>
      </c>
      <c r="T74" s="10">
        <v>0.40000000596046398</v>
      </c>
      <c r="U74" s="10">
        <v>1.29999995231628</v>
      </c>
      <c r="V74" s="10">
        <v>0.89999997615814198</v>
      </c>
      <c r="W74" s="2">
        <v>2.7938734274357498E-4</v>
      </c>
      <c r="X74" s="2">
        <v>2.7605268405750302E-4</v>
      </c>
      <c r="Y74" s="2">
        <v>8.1853962910827195E-5</v>
      </c>
      <c r="Z74" s="2">
        <v>7.6112162787467201E-5</v>
      </c>
      <c r="AA74" s="3">
        <f>ABS((G74-B74)/B74)</f>
        <v>2.8610853970241048E-3</v>
      </c>
      <c r="AB74" s="3">
        <f>ABS((J74-C74)/C74)</f>
        <v>1.5244144898726233</v>
      </c>
      <c r="AC74" s="3">
        <f>(J74-G74)/G74</f>
        <v>-0.27563354176399685</v>
      </c>
      <c r="AD74" s="3">
        <f>(J74-D74)/D74</f>
        <v>-0.27563354176399685</v>
      </c>
      <c r="AE74" s="3">
        <f>(G74+H74-J74)/H74</f>
        <v>1.2756335417639968</v>
      </c>
    </row>
    <row r="75" spans="1:31" x14ac:dyDescent="0.25">
      <c r="A75" s="9" t="s">
        <v>40</v>
      </c>
      <c r="B75" s="1">
        <v>107.481811523437</v>
      </c>
      <c r="C75" s="1">
        <v>50.020580291747997</v>
      </c>
      <c r="D75" s="8">
        <v>106.398971557617</v>
      </c>
      <c r="E75" s="1">
        <v>69.012001037597599</v>
      </c>
      <c r="F75" s="3">
        <v>1</v>
      </c>
      <c r="G75" s="8">
        <v>106.398971557617</v>
      </c>
      <c r="H75" s="1">
        <v>106.398971557617</v>
      </c>
      <c r="I75" s="1">
        <v>69.012001037597599</v>
      </c>
      <c r="J75" s="8">
        <v>124.06576538085901</v>
      </c>
      <c r="K75" s="1">
        <v>77.106002807617102</v>
      </c>
      <c r="L75" s="3">
        <v>0.60652428865432695</v>
      </c>
      <c r="M75" s="3">
        <v>0.79781764745712203</v>
      </c>
      <c r="N75" s="11">
        <v>28</v>
      </c>
      <c r="O75" s="11">
        <v>0</v>
      </c>
      <c r="P75" s="11">
        <v>0</v>
      </c>
      <c r="Q75" s="11">
        <v>0</v>
      </c>
      <c r="R75" s="11">
        <v>2</v>
      </c>
      <c r="S75" s="11">
        <v>100</v>
      </c>
      <c r="T75" s="10">
        <v>0.10000000149011599</v>
      </c>
      <c r="U75" s="10">
        <v>1.29999995231628</v>
      </c>
      <c r="V75" s="10">
        <v>0.89999997615814198</v>
      </c>
      <c r="W75" s="2">
        <v>2.36360137932933E-4</v>
      </c>
      <c r="X75" s="2">
        <v>2.5352174998261002E-4</v>
      </c>
      <c r="Y75" s="2">
        <v>1.87217525672167E-3</v>
      </c>
      <c r="Z75" s="2">
        <v>7.3068142228294096E-5</v>
      </c>
      <c r="AA75" s="3">
        <f>ABS((G75-B75)/B75)</f>
        <v>1.0074634493705761E-2</v>
      </c>
      <c r="AB75" s="3">
        <f>ABS((J75-C75)/C75)</f>
        <v>1.4802944039680885</v>
      </c>
      <c r="AC75" s="3">
        <f>(J75-G75)/G75</f>
        <v>0.16604290027065824</v>
      </c>
      <c r="AD75" s="3">
        <f>(J75-D75)/D75</f>
        <v>0.16604290027065824</v>
      </c>
      <c r="AE75" s="3">
        <f>(G75+H75-J75)/H75</f>
        <v>0.83395709972934173</v>
      </c>
    </row>
    <row r="76" spans="1:31" x14ac:dyDescent="0.25">
      <c r="A76" t="s">
        <v>43</v>
      </c>
      <c r="B76" s="1">
        <v>117.81324768066401</v>
      </c>
      <c r="C76" s="1">
        <v>53.869369506835902</v>
      </c>
      <c r="D76" s="8">
        <v>118.672790527343</v>
      </c>
      <c r="E76" s="1">
        <v>73.129997253417898</v>
      </c>
      <c r="F76" s="3">
        <v>0.99000000953674305</v>
      </c>
      <c r="G76" s="8">
        <v>118.89828491210901</v>
      </c>
      <c r="H76" s="1">
        <v>10.092308998107899</v>
      </c>
      <c r="I76" s="1">
        <v>73.055999755859304</v>
      </c>
      <c r="J76" s="8">
        <v>100.696853637695</v>
      </c>
      <c r="K76" s="1">
        <v>62.291000366210902</v>
      </c>
      <c r="L76" s="3">
        <v>0.60159152746200495</v>
      </c>
      <c r="M76" s="3">
        <v>0.73702001571655196</v>
      </c>
      <c r="N76">
        <v>23</v>
      </c>
      <c r="O76">
        <v>0</v>
      </c>
      <c r="P76">
        <v>0</v>
      </c>
      <c r="Q76">
        <v>0</v>
      </c>
      <c r="R76">
        <v>2</v>
      </c>
      <c r="S76">
        <v>100</v>
      </c>
      <c r="T76">
        <v>0.40000000596046398</v>
      </c>
      <c r="U76">
        <v>1.29999995231628</v>
      </c>
      <c r="V76">
        <v>0.89999997615814198</v>
      </c>
      <c r="W76" s="2">
        <v>2.4441399727947999E-4</v>
      </c>
      <c r="X76" s="2">
        <v>2.5408700457774103E-4</v>
      </c>
      <c r="Y76" s="2">
        <v>1.3539494248107E-3</v>
      </c>
      <c r="Z76" s="2">
        <v>7.2253431426361203E-5</v>
      </c>
      <c r="AA76" s="3">
        <f>ABS((G76-B76)/B76)</f>
        <v>9.2098066457349734E-3</v>
      </c>
      <c r="AB76" s="3">
        <f>ABS((J76-C76)/C76)</f>
        <v>0.86927848904778426</v>
      </c>
      <c r="AC76" s="3">
        <f>(J76-G76)/G76</f>
        <v>-0.15308405237189682</v>
      </c>
      <c r="AD76" s="3">
        <f>(J76-D76)/D76</f>
        <v>-0.15147479729573074</v>
      </c>
      <c r="AE76" s="3">
        <f>(G76+H76-J76)/H76</f>
        <v>2.8034952435390563</v>
      </c>
    </row>
    <row r="77" spans="1:31" x14ac:dyDescent="0.25">
      <c r="A77" s="9" t="s">
        <v>43</v>
      </c>
      <c r="B77" s="1">
        <v>118.726356506347</v>
      </c>
      <c r="C77" s="1">
        <v>60.9114570617675</v>
      </c>
      <c r="D77" s="8">
        <v>121.56922912597599</v>
      </c>
      <c r="E77" s="1">
        <v>74.932998657226506</v>
      </c>
      <c r="F77" s="3">
        <v>0.98500001430511397</v>
      </c>
      <c r="G77" s="8">
        <v>121.984687805175</v>
      </c>
      <c r="H77" s="1">
        <v>28.433334350585898</v>
      </c>
      <c r="I77" s="1">
        <v>74.537002563476506</v>
      </c>
      <c r="J77" s="8">
        <v>118.170860290527</v>
      </c>
      <c r="K77" s="1">
        <v>71.616996765136705</v>
      </c>
      <c r="L77" s="3">
        <v>0.63494062423705999</v>
      </c>
      <c r="M77" s="3">
        <v>0.78482717275619496</v>
      </c>
      <c r="N77" s="11">
        <v>24</v>
      </c>
      <c r="O77" s="11">
        <v>0</v>
      </c>
      <c r="P77" s="11">
        <v>0</v>
      </c>
      <c r="Q77" s="11">
        <v>0</v>
      </c>
      <c r="R77" s="11">
        <v>2</v>
      </c>
      <c r="S77" s="11">
        <v>100</v>
      </c>
      <c r="T77" s="10">
        <v>0.40000000596046398</v>
      </c>
      <c r="U77" s="10">
        <v>1.1000000238418499</v>
      </c>
      <c r="V77" s="10">
        <v>0.80000001192092896</v>
      </c>
      <c r="W77" s="2">
        <v>2.5183529942296402E-4</v>
      </c>
      <c r="X77" s="2">
        <v>2.55990424193441E-4</v>
      </c>
      <c r="Y77" s="2">
        <v>1.43478962127119E-3</v>
      </c>
      <c r="Z77" s="2">
        <v>7.1900489274412394E-5</v>
      </c>
      <c r="AA77" s="3">
        <f>ABS((G77-B77)/B77)</f>
        <v>2.7444043552821481E-2</v>
      </c>
      <c r="AB77" s="3">
        <f>ABS((J77-C77)/C77)</f>
        <v>0.94004323637662091</v>
      </c>
      <c r="AC77" s="3">
        <f>(J77-G77)/G77</f>
        <v>-3.126480530686903E-2</v>
      </c>
      <c r="AD77" s="3">
        <f>(J77-D77)/D77</f>
        <v>-2.7954185939004641E-2</v>
      </c>
      <c r="AE77" s="3">
        <f>(G77+H77-J77)/H77</f>
        <v>1.1341322641805958</v>
      </c>
    </row>
    <row r="78" spans="1:31" x14ac:dyDescent="0.25">
      <c r="A78" s="9" t="s">
        <v>43</v>
      </c>
      <c r="B78" s="1">
        <v>238.89733886718699</v>
      </c>
      <c r="C78" s="1">
        <v>53.869369506835902</v>
      </c>
      <c r="D78" s="8">
        <v>243.78010559082</v>
      </c>
      <c r="E78" s="1">
        <v>177.66000366210901</v>
      </c>
      <c r="F78" s="3">
        <v>0.98500001430511397</v>
      </c>
      <c r="G78" s="8">
        <v>245.470947265625</v>
      </c>
      <c r="H78" s="1">
        <v>21.599996566772401</v>
      </c>
      <c r="I78" s="1">
        <v>177.34599304199199</v>
      </c>
      <c r="J78" s="8">
        <v>101.89288330078099</v>
      </c>
      <c r="K78" s="1">
        <v>63.455001831054602</v>
      </c>
      <c r="L78" s="3">
        <v>0.71528911590576105</v>
      </c>
      <c r="M78" s="3">
        <v>0.83488678932189897</v>
      </c>
      <c r="N78" s="11">
        <v>25</v>
      </c>
      <c r="O78" s="11">
        <v>0</v>
      </c>
      <c r="P78" s="11">
        <v>0</v>
      </c>
      <c r="Q78" s="11">
        <v>0</v>
      </c>
      <c r="R78" s="11">
        <v>2</v>
      </c>
      <c r="S78" s="11">
        <v>100</v>
      </c>
      <c r="T78" s="10">
        <v>0.80000001192092896</v>
      </c>
      <c r="U78" s="10">
        <v>1.29999995231628</v>
      </c>
      <c r="V78" s="10">
        <v>0.89999997615814198</v>
      </c>
      <c r="W78" s="2">
        <v>2.5245227152481599E-4</v>
      </c>
      <c r="X78" s="2">
        <v>2.5475121219642401E-4</v>
      </c>
      <c r="Y78" s="2">
        <v>3.9350628503598202E-4</v>
      </c>
      <c r="Z78" s="2">
        <v>7.2097762313205695E-5</v>
      </c>
      <c r="AA78" s="3">
        <f>ABS((G78-B78)/B78)</f>
        <v>2.7516457192905588E-2</v>
      </c>
      <c r="AB78" s="3">
        <f>ABS((J78-C78)/C78)</f>
        <v>0.89148089598210378</v>
      </c>
      <c r="AC78" s="3">
        <f>(J78-G78)/G78</f>
        <v>-0.58490858313052285</v>
      </c>
      <c r="AD78" s="3">
        <f>(J78-D78)/D78</f>
        <v>-0.58202953824375581</v>
      </c>
      <c r="AE78" s="3">
        <f>(G78+H78-J78)/H78</f>
        <v>7.6471336474984586</v>
      </c>
    </row>
    <row r="79" spans="1:31" x14ac:dyDescent="0.25">
      <c r="A79" s="9" t="s">
        <v>43</v>
      </c>
      <c r="B79" s="1">
        <v>140.48114013671801</v>
      </c>
      <c r="C79" s="1">
        <v>53.869369506835902</v>
      </c>
      <c r="D79" s="8">
        <v>143.39973449707</v>
      </c>
      <c r="E79" s="1">
        <v>102.79900360107401</v>
      </c>
      <c r="F79" s="3">
        <v>0.98500001430511397</v>
      </c>
      <c r="G79" s="8">
        <v>144.17897033691401</v>
      </c>
      <c r="H79" s="1">
        <v>21.599996566772401</v>
      </c>
      <c r="I79" s="1">
        <v>102.48500061035099</v>
      </c>
      <c r="J79" s="8">
        <v>101.89288330078099</v>
      </c>
      <c r="K79" s="1">
        <v>63.455001831054602</v>
      </c>
      <c r="L79" s="3">
        <v>0.54251605272293002</v>
      </c>
      <c r="M79" s="3">
        <v>0.68230336904525701</v>
      </c>
      <c r="N79" s="11">
        <v>21</v>
      </c>
      <c r="O79" s="11">
        <v>0</v>
      </c>
      <c r="P79" s="11">
        <v>0</v>
      </c>
      <c r="Q79" s="11">
        <v>0</v>
      </c>
      <c r="R79" s="11">
        <v>2</v>
      </c>
      <c r="S79" s="11">
        <v>4</v>
      </c>
      <c r="T79" s="10">
        <v>0.40000000596046398</v>
      </c>
      <c r="U79" s="10">
        <v>1.29999995231628</v>
      </c>
      <c r="V79" s="10">
        <v>0.89999997615814198</v>
      </c>
      <c r="W79" s="2">
        <v>2.7914615930058002E-4</v>
      </c>
      <c r="X79" s="2">
        <v>2.77820974588394E-4</v>
      </c>
      <c r="Y79" s="2">
        <v>8.5660045442637002E-5</v>
      </c>
      <c r="Z79" s="2">
        <v>7.6465279562398696E-5</v>
      </c>
      <c r="AA79" s="3">
        <f>ABS((G79-B79)/B79)</f>
        <v>2.6322609544578154E-2</v>
      </c>
      <c r="AB79" s="3">
        <f>ABS((J79-C79)/C79)</f>
        <v>0.89148089598210378</v>
      </c>
      <c r="AC79" s="3">
        <f>(J79-G79)/G79</f>
        <v>-0.29328886825394773</v>
      </c>
      <c r="AD79" s="3">
        <f>(J79-D79)/D79</f>
        <v>-0.28944859167181436</v>
      </c>
      <c r="AE79" s="3">
        <f>(G79+H79-J79)/H79</f>
        <v>2.9576895258021634</v>
      </c>
    </row>
    <row r="80" spans="1:31" x14ac:dyDescent="0.25">
      <c r="A80" s="9" t="s">
        <v>43</v>
      </c>
      <c r="B80" s="1">
        <v>87.200553894042898</v>
      </c>
      <c r="C80" s="1">
        <v>50.020580291747997</v>
      </c>
      <c r="D80" s="8">
        <v>90.304893493652301</v>
      </c>
      <c r="E80" s="1">
        <v>58.419998168945298</v>
      </c>
      <c r="F80" s="3">
        <v>0.98500001430511397</v>
      </c>
      <c r="G80" s="8">
        <v>90.589797973632798</v>
      </c>
      <c r="H80" s="1">
        <v>22.099998474121001</v>
      </c>
      <c r="I80" s="1">
        <v>58.099998474121001</v>
      </c>
      <c r="J80" s="8">
        <v>93.457679748535099</v>
      </c>
      <c r="K80" s="1">
        <v>59.226001739501903</v>
      </c>
      <c r="L80" s="3">
        <v>0.55561208724975497</v>
      </c>
      <c r="M80" s="3">
        <v>0.68145477771759</v>
      </c>
      <c r="N80" s="11">
        <v>24</v>
      </c>
      <c r="O80" s="11">
        <v>0</v>
      </c>
      <c r="P80" s="11">
        <v>0</v>
      </c>
      <c r="Q80" s="11">
        <v>0</v>
      </c>
      <c r="R80" s="11">
        <v>2</v>
      </c>
      <c r="S80" s="11">
        <v>100</v>
      </c>
      <c r="T80" s="10">
        <v>0.10000000149011599</v>
      </c>
      <c r="U80" s="10">
        <v>1.29999995231628</v>
      </c>
      <c r="V80" s="10">
        <v>0.89999997615814198</v>
      </c>
      <c r="W80" s="2">
        <v>2.4039420532062601E-4</v>
      </c>
      <c r="X80" s="2">
        <v>2.5360815925523601E-4</v>
      </c>
      <c r="Y80" s="2">
        <v>1.9286167807877001E-3</v>
      </c>
      <c r="Z80" s="2">
        <v>7.2994422225747203E-5</v>
      </c>
      <c r="AA80" s="3">
        <f>ABS((G80-B80)/B80)</f>
        <v>3.886723109245567E-2</v>
      </c>
      <c r="AB80" s="3">
        <f>ABS((J80-C80)/C80)</f>
        <v>0.86838455698509787</v>
      </c>
      <c r="AC80" s="3">
        <f>(J80-G80)/G80</f>
        <v>3.1657889067563998E-2</v>
      </c>
      <c r="AD80" s="3">
        <f>(J80-D80)/D80</f>
        <v>3.4912684494826554E-2</v>
      </c>
      <c r="AE80" s="3">
        <f>(G80+H80-J80)/H80</f>
        <v>0.87023158493605401</v>
      </c>
    </row>
    <row r="81" spans="1:31" x14ac:dyDescent="0.25">
      <c r="A81" t="s">
        <v>38</v>
      </c>
      <c r="B81" s="1">
        <v>91.314987182617102</v>
      </c>
      <c r="C81" s="1">
        <v>53.869369506835902</v>
      </c>
      <c r="D81" s="8">
        <v>100.47508239746</v>
      </c>
      <c r="E81" s="1">
        <v>64.345001220703097</v>
      </c>
      <c r="F81" s="3">
        <v>0.87000000476837103</v>
      </c>
      <c r="G81" s="8">
        <v>92.652648925781193</v>
      </c>
      <c r="H81" s="1">
        <v>60.172283172607401</v>
      </c>
      <c r="I81" s="1">
        <v>59.245998382568303</v>
      </c>
      <c r="J81" s="8">
        <v>99.652687072753906</v>
      </c>
      <c r="K81" s="1">
        <v>62.504001617431598</v>
      </c>
      <c r="L81" s="3">
        <v>0.51792114973068204</v>
      </c>
      <c r="M81" s="3">
        <v>0.70370638370513905</v>
      </c>
      <c r="N81">
        <v>22</v>
      </c>
      <c r="O81">
        <v>0</v>
      </c>
      <c r="P81">
        <v>0</v>
      </c>
      <c r="Q81">
        <v>0</v>
      </c>
      <c r="R81">
        <v>2</v>
      </c>
      <c r="S81">
        <v>100</v>
      </c>
      <c r="T81">
        <v>0.40000000596046398</v>
      </c>
      <c r="U81">
        <v>1.29999995231628</v>
      </c>
      <c r="V81">
        <v>0.89999997615814198</v>
      </c>
      <c r="W81" s="2">
        <v>2.4766247952356902E-4</v>
      </c>
      <c r="X81" s="2">
        <v>2.5514976005069901E-4</v>
      </c>
      <c r="Y81" s="2">
        <v>1.4277624431997501E-3</v>
      </c>
      <c r="Z81" s="2">
        <v>7.2011840529739803E-5</v>
      </c>
      <c r="AA81" s="3">
        <f>ABS((G81-B81)/B81)</f>
        <v>1.4648874017678566E-2</v>
      </c>
      <c r="AB81" s="3">
        <f>ABS((J81-C81)/C81)</f>
        <v>0.84989518134434827</v>
      </c>
      <c r="AC81" s="3">
        <f>(J81-G81)/G81</f>
        <v>7.5551408709102846E-2</v>
      </c>
      <c r="AD81" s="3">
        <f>(J81-D81)/D81</f>
        <v>-8.1850674324690422E-3</v>
      </c>
      <c r="AE81" s="3">
        <f>(G81+H81-J81)/H81</f>
        <v>0.88366673528254303</v>
      </c>
    </row>
    <row r="82" spans="1:31" x14ac:dyDescent="0.25">
      <c r="A82" s="9" t="s">
        <v>38</v>
      </c>
      <c r="B82" s="1">
        <v>91.962051391601506</v>
      </c>
      <c r="C82" s="1">
        <v>60.9114570617675</v>
      </c>
      <c r="D82" s="8">
        <v>104.19295501708901</v>
      </c>
      <c r="E82" s="1">
        <v>66.360000610351506</v>
      </c>
      <c r="F82" s="3">
        <v>0.855000019073486</v>
      </c>
      <c r="G82" s="8">
        <v>92.486946105957003</v>
      </c>
      <c r="H82" s="1">
        <v>80.731010437011705</v>
      </c>
      <c r="I82" s="1">
        <v>59.240001678466797</v>
      </c>
      <c r="J82" s="8">
        <v>121.026550292968</v>
      </c>
      <c r="K82" s="1">
        <v>73.347000122070298</v>
      </c>
      <c r="L82" s="3">
        <v>0.53496891260147095</v>
      </c>
      <c r="M82" s="3">
        <v>0.68295705318450906</v>
      </c>
      <c r="N82" s="11">
        <v>22</v>
      </c>
      <c r="O82" s="11">
        <v>0</v>
      </c>
      <c r="P82" s="11">
        <v>0</v>
      </c>
      <c r="Q82" s="11">
        <v>0</v>
      </c>
      <c r="R82" s="11">
        <v>2</v>
      </c>
      <c r="S82" s="11">
        <v>100</v>
      </c>
      <c r="T82" s="10">
        <v>0.40000000596046398</v>
      </c>
      <c r="U82" s="10">
        <v>1.1000000238418499</v>
      </c>
      <c r="V82" s="10">
        <v>0.80000001192092896</v>
      </c>
      <c r="W82" s="2">
        <v>2.7334687183610997E-4</v>
      </c>
      <c r="X82" s="2">
        <v>2.5762279983609899E-4</v>
      </c>
      <c r="Y82" s="2">
        <v>1.58186140470206E-3</v>
      </c>
      <c r="Z82" s="2">
        <v>7.2759889008011601E-5</v>
      </c>
      <c r="AA82" s="3">
        <f>ABS((G82-B82)/B82)</f>
        <v>5.7077316829345272E-3</v>
      </c>
      <c r="AB82" s="3">
        <f>ABS((J82-C82)/C82)</f>
        <v>0.98692587784003516</v>
      </c>
      <c r="AC82" s="3">
        <f>(J82-G82)/G82</f>
        <v>0.30857980924480738</v>
      </c>
      <c r="AD82" s="3">
        <f>(J82-D82)/D82</f>
        <v>0.16156174160832718</v>
      </c>
      <c r="AE82" s="3">
        <f>(G82+H82-J82)/H82</f>
        <v>0.6464852349484923</v>
      </c>
    </row>
    <row r="83" spans="1:31" x14ac:dyDescent="0.25">
      <c r="A83" s="9" t="s">
        <v>38</v>
      </c>
      <c r="B83" s="1">
        <v>121.387367248535</v>
      </c>
      <c r="C83" s="1">
        <v>53.869369506835902</v>
      </c>
      <c r="D83" s="8">
        <v>128.43885803222599</v>
      </c>
      <c r="E83" s="1">
        <v>82.581001281738196</v>
      </c>
      <c r="F83" s="3">
        <v>0.855000019073486</v>
      </c>
      <c r="G83" s="8">
        <v>119.966789245605</v>
      </c>
      <c r="H83" s="1">
        <v>58.427566528320298</v>
      </c>
      <c r="I83" s="1">
        <v>77.0780029296875</v>
      </c>
      <c r="J83" s="8">
        <v>99.671745300292898</v>
      </c>
      <c r="K83" s="1">
        <v>62.6380004882812</v>
      </c>
      <c r="L83" s="3">
        <v>0.55577313899993896</v>
      </c>
      <c r="M83" s="3">
        <v>0.75192183256149203</v>
      </c>
      <c r="N83" s="11">
        <v>22</v>
      </c>
      <c r="O83" s="11">
        <v>0</v>
      </c>
      <c r="P83" s="11">
        <v>0</v>
      </c>
      <c r="Q83" s="11">
        <v>0</v>
      </c>
      <c r="R83" s="11">
        <v>2</v>
      </c>
      <c r="S83" s="11">
        <v>100</v>
      </c>
      <c r="T83" s="10">
        <v>0.80000001192092896</v>
      </c>
      <c r="U83" s="10">
        <v>1.29999995231628</v>
      </c>
      <c r="V83" s="10">
        <v>0.89999997615814198</v>
      </c>
      <c r="W83" s="2">
        <v>2.4377014779020101E-4</v>
      </c>
      <c r="X83" s="2">
        <v>2.5222630938515002E-4</v>
      </c>
      <c r="Y83" s="2">
        <v>8.7993231136351802E-4</v>
      </c>
      <c r="Z83" s="2">
        <v>7.1663649578113095E-5</v>
      </c>
      <c r="AA83" s="3">
        <f>ABS((G83-B83)/B83)</f>
        <v>1.1702848781796484E-2</v>
      </c>
      <c r="AB83" s="3">
        <f>ABS((J83-C83)/C83)</f>
        <v>0.85024896732167576</v>
      </c>
      <c r="AC83" s="3">
        <f>(J83-G83)/G83</f>
        <v>-0.16917218567684233</v>
      </c>
      <c r="AD83" s="3">
        <f>(J83-D83)/D83</f>
        <v>-0.22397515185564226</v>
      </c>
      <c r="AE83" s="3">
        <f>(G83+H83-J83)/H83</f>
        <v>1.3473539144484981</v>
      </c>
    </row>
    <row r="84" spans="1:31" x14ac:dyDescent="0.25">
      <c r="A84" s="9" t="s">
        <v>38</v>
      </c>
      <c r="B84" s="1">
        <v>136.13537597656199</v>
      </c>
      <c r="C84" s="1">
        <v>53.869369506835902</v>
      </c>
      <c r="D84" s="8">
        <v>138.66883850097599</v>
      </c>
      <c r="E84" s="1">
        <v>96.309997558593693</v>
      </c>
      <c r="F84" s="3">
        <v>0.855000019073486</v>
      </c>
      <c r="G84" s="8">
        <v>130.19679260253901</v>
      </c>
      <c r="H84" s="1">
        <v>58.427566528320298</v>
      </c>
      <c r="I84" s="1">
        <v>90.806999206542898</v>
      </c>
      <c r="J84" s="8">
        <v>99.671745300292898</v>
      </c>
      <c r="K84" s="1">
        <v>62.6380004882812</v>
      </c>
      <c r="L84" s="3">
        <v>0.54440224170684803</v>
      </c>
      <c r="M84" s="3">
        <v>0.80607563257217396</v>
      </c>
      <c r="N84" s="11">
        <v>19</v>
      </c>
      <c r="O84" s="11">
        <v>0</v>
      </c>
      <c r="P84" s="11">
        <v>0</v>
      </c>
      <c r="Q84" s="11">
        <v>0</v>
      </c>
      <c r="R84" s="11">
        <v>2</v>
      </c>
      <c r="S84" s="11">
        <v>4</v>
      </c>
      <c r="T84" s="10">
        <v>0.40000000596046398</v>
      </c>
      <c r="U84" s="10">
        <v>1.29999995231628</v>
      </c>
      <c r="V84" s="10">
        <v>0.89999997615814198</v>
      </c>
      <c r="W84" s="2">
        <v>2.8220604872331002E-4</v>
      </c>
      <c r="X84" s="2">
        <v>2.7631851844489499E-4</v>
      </c>
      <c r="Y84" s="2">
        <v>8.8247616076841896E-5</v>
      </c>
      <c r="Z84" s="2">
        <v>7.6259726483840495E-5</v>
      </c>
      <c r="AA84" s="3">
        <f>ABS((G84-B84)/B84)</f>
        <v>4.3622631747426255E-2</v>
      </c>
      <c r="AB84" s="3">
        <f>ABS((J84-C84)/C84)</f>
        <v>0.85024896732167576</v>
      </c>
      <c r="AC84" s="3">
        <f>(J84-G84)/G84</f>
        <v>-0.23445314352276009</v>
      </c>
      <c r="AD84" s="3">
        <f>(J84-D84)/D84</f>
        <v>-0.28122463288973626</v>
      </c>
      <c r="AE84" s="3">
        <f>(G84+H84-J84)/H84</f>
        <v>1.5224425577856369</v>
      </c>
    </row>
    <row r="85" spans="1:31" x14ac:dyDescent="0.25">
      <c r="A85" s="9" t="s">
        <v>38</v>
      </c>
      <c r="B85" s="1">
        <v>88.599342346191406</v>
      </c>
      <c r="C85" s="1">
        <v>50.020580291747997</v>
      </c>
      <c r="D85" s="8">
        <v>98.468566894531193</v>
      </c>
      <c r="E85" s="1">
        <v>64.069999694824205</v>
      </c>
      <c r="F85" s="3">
        <v>0.855000019073486</v>
      </c>
      <c r="G85" s="8">
        <v>90.390548706054602</v>
      </c>
      <c r="H85" s="1">
        <v>55.7103271484375</v>
      </c>
      <c r="I85" s="1">
        <v>58.763999938964801</v>
      </c>
      <c r="J85" s="8">
        <v>91.984161376953097</v>
      </c>
      <c r="K85" s="1">
        <v>58.779998779296797</v>
      </c>
      <c r="L85" s="3">
        <v>0.50832128524780196</v>
      </c>
      <c r="M85" s="3">
        <v>0.68305790424346902</v>
      </c>
      <c r="N85" s="11">
        <v>24</v>
      </c>
      <c r="O85" s="11">
        <v>0</v>
      </c>
      <c r="P85" s="11">
        <v>0</v>
      </c>
      <c r="Q85" s="11">
        <v>0</v>
      </c>
      <c r="R85" s="11">
        <v>2</v>
      </c>
      <c r="S85" s="11">
        <v>100</v>
      </c>
      <c r="T85" s="10">
        <v>0.10000000149011599</v>
      </c>
      <c r="U85" s="10">
        <v>1.29999995231628</v>
      </c>
      <c r="V85" s="10">
        <v>0.89999997615814198</v>
      </c>
      <c r="W85" s="2">
        <v>2.4617213057354E-4</v>
      </c>
      <c r="X85" s="2">
        <v>2.5369477225467498E-4</v>
      </c>
      <c r="Y85" s="2">
        <v>1.7096649389714E-3</v>
      </c>
      <c r="Z85" s="2">
        <v>7.2934883064590394E-5</v>
      </c>
      <c r="AA85" s="3">
        <f>ABS((G85-B85)/B85)</f>
        <v>2.0216926135458994E-2</v>
      </c>
      <c r="AB85" s="3">
        <f>ABS((J85-C85)/C85)</f>
        <v>0.83892631473785439</v>
      </c>
      <c r="AC85" s="3">
        <f>(J85-G85)/G85</f>
        <v>1.7630301991869088E-2</v>
      </c>
      <c r="AD85" s="3">
        <f>(J85-D85)/D85</f>
        <v>-6.5852542817277773E-2</v>
      </c>
      <c r="AE85" s="3">
        <f>(G85+H85-J85)/H85</f>
        <v>0.9713946632075523</v>
      </c>
    </row>
    <row r="86" spans="1:31" x14ac:dyDescent="0.25">
      <c r="A86" s="9" t="s">
        <v>204</v>
      </c>
      <c r="B86" s="1">
        <v>88.913619995117102</v>
      </c>
      <c r="C86" s="1">
        <v>53.869369506835902</v>
      </c>
      <c r="D86" s="8">
        <v>95.159805297851506</v>
      </c>
      <c r="E86" s="1">
        <v>61.1380004882812</v>
      </c>
      <c r="F86" s="3">
        <v>0.90200001001357999</v>
      </c>
      <c r="G86" s="8">
        <v>89.3994140625</v>
      </c>
      <c r="H86" s="1">
        <v>58.779579162597599</v>
      </c>
      <c r="I86" s="1">
        <v>57.387001037597599</v>
      </c>
      <c r="J86" s="8">
        <v>97.699806213378906</v>
      </c>
      <c r="K86" s="1">
        <v>61.132999420166001</v>
      </c>
      <c r="L86" s="3">
        <v>0.55442517995834295</v>
      </c>
      <c r="M86" s="3">
        <v>0.84039926528930597</v>
      </c>
      <c r="N86" s="11">
        <v>25</v>
      </c>
      <c r="O86" s="11">
        <v>0</v>
      </c>
      <c r="P86" s="11">
        <v>0</v>
      </c>
      <c r="Q86" s="11">
        <v>0</v>
      </c>
      <c r="R86" s="11">
        <v>2</v>
      </c>
      <c r="S86" s="11">
        <v>100</v>
      </c>
      <c r="T86" s="10">
        <v>0.40000000596046398</v>
      </c>
      <c r="U86" s="10">
        <v>1.29999995231628</v>
      </c>
      <c r="V86" s="10">
        <v>0.89999997615814198</v>
      </c>
      <c r="W86" s="2">
        <v>2.4487252812832502E-4</v>
      </c>
      <c r="X86" s="2">
        <v>2.5985189131461003E-4</v>
      </c>
      <c r="Y86" s="2">
        <v>7.2800292400643202E-5</v>
      </c>
      <c r="Z86" s="2">
        <v>7.2988579631783E-5</v>
      </c>
      <c r="AA86" s="3">
        <f>ABS((G86-B86)/B86)</f>
        <v>5.4636631306831983E-3</v>
      </c>
      <c r="AB86" s="3">
        <f>ABS((J86-C86)/C86)</f>
        <v>0.81364302400051336</v>
      </c>
      <c r="AC86" s="3">
        <f>(J86-G86)/G86</f>
        <v>9.2846158310120705E-2</v>
      </c>
      <c r="AD86" s="3">
        <f>(J86-D86)/D86</f>
        <v>2.6691951581628005E-2</v>
      </c>
      <c r="AE86" s="3">
        <f>(G86+H86-J86)/H86</f>
        <v>0.85878782616122262</v>
      </c>
    </row>
    <row r="87" spans="1:31" x14ac:dyDescent="0.25">
      <c r="A87" s="9" t="s">
        <v>204</v>
      </c>
      <c r="B87" s="1">
        <v>100.03492736816401</v>
      </c>
      <c r="C87" s="1">
        <v>60.9114570617675</v>
      </c>
      <c r="D87" s="8">
        <v>107.94894409179599</v>
      </c>
      <c r="E87" s="1">
        <v>67.436996459960895</v>
      </c>
      <c r="F87" s="3">
        <v>0.90799999237060502</v>
      </c>
      <c r="G87" s="8">
        <v>100.536933898925</v>
      </c>
      <c r="H87" s="1">
        <v>80.565193176269503</v>
      </c>
      <c r="I87" s="1">
        <v>62.932998657226499</v>
      </c>
      <c r="J87" s="8">
        <v>117.412940979003</v>
      </c>
      <c r="K87" s="1">
        <v>71.080001831054602</v>
      </c>
      <c r="L87" s="3">
        <v>0.62809312343597401</v>
      </c>
      <c r="M87" s="3">
        <v>0.78561258316039995</v>
      </c>
      <c r="N87" s="11">
        <v>24</v>
      </c>
      <c r="O87" s="11">
        <v>0</v>
      </c>
      <c r="P87" s="11">
        <v>0</v>
      </c>
      <c r="Q87" s="11">
        <v>0</v>
      </c>
      <c r="R87" s="11">
        <v>2</v>
      </c>
      <c r="S87" s="11">
        <v>100</v>
      </c>
      <c r="T87" s="10">
        <v>0.40000000596046398</v>
      </c>
      <c r="U87" s="10">
        <v>1.1000000238418499</v>
      </c>
      <c r="V87" s="10">
        <v>0.80000001192092896</v>
      </c>
      <c r="W87" s="2">
        <v>2.5074934819713202E-4</v>
      </c>
      <c r="X87" s="2">
        <v>2.6714990963227998E-4</v>
      </c>
      <c r="Y87" s="2">
        <v>7.2389637352898703E-5</v>
      </c>
      <c r="Z87" s="2">
        <v>7.4832154496107196E-5</v>
      </c>
      <c r="AA87" s="3">
        <f>ABS((G87-B87)/B87)</f>
        <v>5.0183125431123863E-3</v>
      </c>
      <c r="AB87" s="3">
        <f>ABS((J87-C87)/C87)</f>
        <v>0.92760026836888743</v>
      </c>
      <c r="AC87" s="3">
        <f>(J87-G87)/G87</f>
        <v>0.16785878010805783</v>
      </c>
      <c r="AD87" s="3">
        <f>(J87-D87)/D87</f>
        <v>8.7671046408375725E-2</v>
      </c>
      <c r="AE87" s="3">
        <f>(G87+H87-J87)/H87</f>
        <v>0.79052980059074918</v>
      </c>
    </row>
    <row r="88" spans="1:31" x14ac:dyDescent="0.25">
      <c r="A88" s="9" t="s">
        <v>204</v>
      </c>
      <c r="B88" s="1">
        <v>105.48939514160099</v>
      </c>
      <c r="C88" s="1">
        <v>53.869369506835902</v>
      </c>
      <c r="D88" s="8">
        <v>111.621772766113</v>
      </c>
      <c r="E88" s="1">
        <v>72.501998901367102</v>
      </c>
      <c r="F88" s="3">
        <v>0.90799999237060502</v>
      </c>
      <c r="G88" s="8">
        <v>106.251739501953</v>
      </c>
      <c r="H88" s="1">
        <v>58.369548797607401</v>
      </c>
      <c r="I88" s="1">
        <v>69.018997192382798</v>
      </c>
      <c r="J88" s="8">
        <v>97.464958190917898</v>
      </c>
      <c r="K88" s="1">
        <v>61.068000793457003</v>
      </c>
      <c r="L88" s="3">
        <v>0.59831178188323897</v>
      </c>
      <c r="M88" s="3">
        <v>0.831534624099731</v>
      </c>
      <c r="N88" s="11">
        <v>22</v>
      </c>
      <c r="O88" s="11">
        <v>0</v>
      </c>
      <c r="P88" s="11">
        <v>0</v>
      </c>
      <c r="Q88" s="11">
        <v>0</v>
      </c>
      <c r="R88" s="11">
        <v>2</v>
      </c>
      <c r="S88" s="11">
        <v>100</v>
      </c>
      <c r="T88" s="10">
        <v>0.80000001192092896</v>
      </c>
      <c r="U88" s="10">
        <v>1.29999995231628</v>
      </c>
      <c r="V88" s="10">
        <v>0.89999997615814198</v>
      </c>
      <c r="W88" s="2">
        <v>2.4377611407544399E-4</v>
      </c>
      <c r="X88" s="2">
        <v>2.5455708964727803E-4</v>
      </c>
      <c r="Y88" s="2">
        <v>7.1554743044543998E-5</v>
      </c>
      <c r="Z88" s="2">
        <v>7.1982336521614302E-5</v>
      </c>
      <c r="AA88" s="3">
        <f>ABS((G88-B88)/B88)</f>
        <v>7.2267393260591695E-3</v>
      </c>
      <c r="AB88" s="3">
        <f>ABS((J88-C88)/C88)</f>
        <v>0.809283440351939</v>
      </c>
      <c r="AC88" s="3">
        <f>(J88-G88)/G88</f>
        <v>-8.2697764311647728E-2</v>
      </c>
      <c r="AD88" s="3">
        <f>(J88-D88)/D88</f>
        <v>-0.12682843341736402</v>
      </c>
      <c r="AE88" s="3">
        <f>(G88+H88-J88)/H88</f>
        <v>1.1505370778434951</v>
      </c>
    </row>
    <row r="89" spans="1:31" x14ac:dyDescent="0.25">
      <c r="A89" s="9" t="s">
        <v>204</v>
      </c>
      <c r="B89" s="1">
        <v>128.86708068847599</v>
      </c>
      <c r="C89" s="1">
        <v>53.869369506835902</v>
      </c>
      <c r="D89" s="8">
        <v>132.65347290039</v>
      </c>
      <c r="E89" s="1">
        <v>91.611000061035099</v>
      </c>
      <c r="F89" s="3">
        <v>0.90799999237060502</v>
      </c>
      <c r="G89" s="8">
        <v>127.28346252441401</v>
      </c>
      <c r="H89" s="1">
        <v>58.369548797607401</v>
      </c>
      <c r="I89" s="1">
        <v>88.127998352050696</v>
      </c>
      <c r="J89" s="8">
        <v>97.464958190917898</v>
      </c>
      <c r="K89" s="1">
        <v>61.068000793457003</v>
      </c>
      <c r="L89" s="3">
        <v>0.56381905078887895</v>
      </c>
      <c r="M89" s="3">
        <v>0.86041569709777799</v>
      </c>
      <c r="N89" s="11">
        <v>23</v>
      </c>
      <c r="O89" s="11">
        <v>0</v>
      </c>
      <c r="P89" s="11">
        <v>0</v>
      </c>
      <c r="Q89" s="11">
        <v>0</v>
      </c>
      <c r="R89" s="11">
        <v>2</v>
      </c>
      <c r="S89" s="11">
        <v>4</v>
      </c>
      <c r="T89" s="10">
        <v>0.40000000596046398</v>
      </c>
      <c r="U89" s="10">
        <v>1.29999995231628</v>
      </c>
      <c r="V89" s="10">
        <v>0.89999997615814198</v>
      </c>
      <c r="W89" s="2">
        <v>2.7902843430638302E-4</v>
      </c>
      <c r="X89" s="2">
        <v>2.7892473735846498E-4</v>
      </c>
      <c r="Y89" s="2">
        <v>7.5730167736764997E-5</v>
      </c>
      <c r="Z89" s="2">
        <v>7.6664764492306804E-5</v>
      </c>
      <c r="AA89" s="3">
        <f>ABS((G89-B89)/B89)</f>
        <v>1.2288771931524048E-2</v>
      </c>
      <c r="AB89" s="3">
        <f>ABS((J89-C89)/C89)</f>
        <v>0.809283440351939</v>
      </c>
      <c r="AC89" s="3">
        <f>(J89-G89)/G89</f>
        <v>-0.23426848816103407</v>
      </c>
      <c r="AD89" s="3">
        <f>(J89-D89)/D89</f>
        <v>-0.26526644150428907</v>
      </c>
      <c r="AE89" s="3">
        <f>(G89+H89-J89)/H89</f>
        <v>1.5108572011904668</v>
      </c>
    </row>
    <row r="90" spans="1:31" x14ac:dyDescent="0.25">
      <c r="A90" s="9" t="s">
        <v>204</v>
      </c>
      <c r="B90" s="1">
        <v>88.298110961914006</v>
      </c>
      <c r="C90" s="1">
        <v>50.020580291747997</v>
      </c>
      <c r="D90" s="8">
        <v>94.612602233886705</v>
      </c>
      <c r="E90" s="1">
        <v>60.715999603271399</v>
      </c>
      <c r="F90" s="3">
        <v>0.90799999237060502</v>
      </c>
      <c r="G90" s="8">
        <v>89.528587341308594</v>
      </c>
      <c r="H90" s="1">
        <v>55.260860443115199</v>
      </c>
      <c r="I90" s="1">
        <v>57.375999450683501</v>
      </c>
      <c r="J90" s="8">
        <v>89.435783386230398</v>
      </c>
      <c r="K90" s="1">
        <v>57.037998199462798</v>
      </c>
      <c r="L90" s="3">
        <v>0.55152523517608598</v>
      </c>
      <c r="M90" s="3">
        <v>0.83804476261138905</v>
      </c>
      <c r="N90" s="11">
        <v>25</v>
      </c>
      <c r="O90" s="11">
        <v>0</v>
      </c>
      <c r="P90" s="11">
        <v>0</v>
      </c>
      <c r="Q90" s="11">
        <v>0</v>
      </c>
      <c r="R90" s="11">
        <v>2</v>
      </c>
      <c r="S90" s="11">
        <v>100</v>
      </c>
      <c r="T90" s="10">
        <v>0.10000000149011599</v>
      </c>
      <c r="U90" s="10">
        <v>1.29999995231628</v>
      </c>
      <c r="V90" s="10">
        <v>0.89999997615814198</v>
      </c>
      <c r="W90" s="2">
        <v>2.4215332814492201E-4</v>
      </c>
      <c r="X90" s="2">
        <v>2.5350056239403698E-4</v>
      </c>
      <c r="Y90" s="2">
        <v>7.2552255005575703E-5</v>
      </c>
      <c r="Z90" s="2">
        <v>7.2808841650839895E-5</v>
      </c>
      <c r="AA90" s="3">
        <f>ABS((G90-B90)/B90)</f>
        <v>1.3935477961984199E-2</v>
      </c>
      <c r="AB90" s="3">
        <f>ABS((J90-C90)/C90)</f>
        <v>0.7879797248370749</v>
      </c>
      <c r="AC90" s="3">
        <f>(J90-G90)/G90</f>
        <v>-1.0365846020154526E-3</v>
      </c>
      <c r="AD90" s="3">
        <f>(J90-D90)/D90</f>
        <v>-5.4715954591957765E-2</v>
      </c>
      <c r="AE90" s="3">
        <f>(G90+H90-J90)/H90</f>
        <v>1.0016793794800523</v>
      </c>
    </row>
    <row r="91" spans="1:31" x14ac:dyDescent="0.25">
      <c r="A91" s="9" t="s">
        <v>197</v>
      </c>
      <c r="B91" s="1">
        <v>136.32804870605401</v>
      </c>
      <c r="C91" s="1">
        <v>53.869369506835902</v>
      </c>
      <c r="D91" s="8">
        <v>136.53712463378901</v>
      </c>
      <c r="E91" s="1">
        <v>85.949996948242102</v>
      </c>
      <c r="F91" s="3">
        <v>1</v>
      </c>
      <c r="G91" s="8">
        <v>136.53712463378901</v>
      </c>
      <c r="H91" s="1">
        <v>136.53712463378901</v>
      </c>
      <c r="I91" s="1">
        <v>85.949996948242102</v>
      </c>
      <c r="J91" s="8">
        <v>138.68197631835901</v>
      </c>
      <c r="K91" s="1">
        <v>84.842002868652301</v>
      </c>
      <c r="L91" s="3">
        <v>0.65718924999237005</v>
      </c>
      <c r="M91" s="3">
        <v>0.81146442890167203</v>
      </c>
      <c r="N91" s="11">
        <v>24</v>
      </c>
      <c r="O91" s="11">
        <v>0</v>
      </c>
      <c r="P91" s="11">
        <v>0</v>
      </c>
      <c r="Q91" s="11">
        <v>0</v>
      </c>
      <c r="R91" s="11">
        <v>2</v>
      </c>
      <c r="S91" s="11">
        <v>100</v>
      </c>
      <c r="T91" s="10">
        <v>0.40000000596046398</v>
      </c>
      <c r="U91" s="10">
        <v>1.29999995231628</v>
      </c>
      <c r="V91" s="10">
        <v>0.89999997615814198</v>
      </c>
      <c r="W91" s="2">
        <v>2.4278399359900499E-4</v>
      </c>
      <c r="X91" s="2">
        <v>2.5928925606422099E-4</v>
      </c>
      <c r="Y91" s="2">
        <v>7.2787515819072696E-5</v>
      </c>
      <c r="Z91" s="2">
        <v>7.2977090894710205E-5</v>
      </c>
      <c r="AA91" s="3">
        <f>ABS((G91-B91)/B91)</f>
        <v>1.5336237092764588E-3</v>
      </c>
      <c r="AB91" s="3">
        <f>ABS((J91-C91)/C91)</f>
        <v>1.5744124645966122</v>
      </c>
      <c r="AC91" s="3">
        <f>(J91-G91)/G91</f>
        <v>1.5708926713688908E-2</v>
      </c>
      <c r="AD91" s="3">
        <f>(J91-D91)/D91</f>
        <v>1.5708926713688908E-2</v>
      </c>
      <c r="AE91" s="3">
        <f>(G91+H91-J91)/H91</f>
        <v>0.98429107328631105</v>
      </c>
    </row>
    <row r="92" spans="1:31" x14ac:dyDescent="0.25">
      <c r="A92" s="9" t="s">
        <v>197</v>
      </c>
      <c r="B92" s="1">
        <v>135.25404357910099</v>
      </c>
      <c r="C92" s="1">
        <v>60.9114570617675</v>
      </c>
      <c r="D92" s="8">
        <v>133.42021179199199</v>
      </c>
      <c r="E92" s="1">
        <v>84.321998596191406</v>
      </c>
      <c r="F92" s="3">
        <v>1</v>
      </c>
      <c r="G92" s="8">
        <v>133.42021179199199</v>
      </c>
      <c r="H92" s="1">
        <v>133.42021179199199</v>
      </c>
      <c r="I92" s="1">
        <v>84.321998596191406</v>
      </c>
      <c r="J92" s="8">
        <v>154.68835449218699</v>
      </c>
      <c r="K92" s="1">
        <v>92.549003601074205</v>
      </c>
      <c r="L92" s="3">
        <v>0.64306437969207697</v>
      </c>
      <c r="M92" s="3">
        <v>0.79133027791976895</v>
      </c>
      <c r="N92" s="11">
        <v>24</v>
      </c>
      <c r="O92" s="11">
        <v>0</v>
      </c>
      <c r="P92" s="11">
        <v>0</v>
      </c>
      <c r="Q92" s="11">
        <v>0</v>
      </c>
      <c r="R92" s="11">
        <v>2</v>
      </c>
      <c r="S92" s="11">
        <v>100</v>
      </c>
      <c r="T92" s="10">
        <v>0.40000000596046398</v>
      </c>
      <c r="U92" s="10">
        <v>1.1000000238418499</v>
      </c>
      <c r="V92" s="10">
        <v>0.80000001192092896</v>
      </c>
      <c r="W92" s="2">
        <v>2.4649841361679099E-4</v>
      </c>
      <c r="X92" s="2">
        <v>2.50634708208963E-4</v>
      </c>
      <c r="Y92" s="2">
        <v>7.1963899245020002E-5</v>
      </c>
      <c r="Z92" s="2">
        <v>7.1451198891736499E-5</v>
      </c>
      <c r="AA92" s="3">
        <f>ABS((G92-B92)/B92)</f>
        <v>1.3558424861704934E-2</v>
      </c>
      <c r="AB92" s="3">
        <f>ABS((J92-C92)/C92)</f>
        <v>1.5395608963240637</v>
      </c>
      <c r="AC92" s="3">
        <f>(J92-G92)/G92</f>
        <v>0.15940720236116079</v>
      </c>
      <c r="AD92" s="3">
        <f>(J92-D92)/D92</f>
        <v>0.15940720236116079</v>
      </c>
      <c r="AE92" s="3">
        <f>(G92+H92-J92)/H92</f>
        <v>0.84059279763883921</v>
      </c>
    </row>
    <row r="93" spans="1:31" x14ac:dyDescent="0.25">
      <c r="A93" s="9" t="s">
        <v>197</v>
      </c>
      <c r="B93" s="1">
        <v>136.76295471191401</v>
      </c>
      <c r="C93" s="1">
        <v>53.869369506835902</v>
      </c>
      <c r="D93" s="8">
        <v>134.89698791503901</v>
      </c>
      <c r="E93" s="1">
        <v>85.641998291015597</v>
      </c>
      <c r="F93" s="3">
        <v>1</v>
      </c>
      <c r="G93" s="8">
        <v>134.89698791503901</v>
      </c>
      <c r="H93" s="1">
        <v>134.89698791503901</v>
      </c>
      <c r="I93" s="1">
        <v>85.641998291015597</v>
      </c>
      <c r="J93" s="8">
        <v>136.24629211425699</v>
      </c>
      <c r="K93" s="1">
        <v>83.282997131347599</v>
      </c>
      <c r="L93" s="3">
        <v>0.62801033258438099</v>
      </c>
      <c r="M93" s="3">
        <v>0.78062331676483099</v>
      </c>
      <c r="N93" s="11">
        <v>23</v>
      </c>
      <c r="O93" s="11">
        <v>0</v>
      </c>
      <c r="P93" s="11">
        <v>0</v>
      </c>
      <c r="Q93" s="11">
        <v>0</v>
      </c>
      <c r="R93" s="11">
        <v>2</v>
      </c>
      <c r="S93" s="11">
        <v>100</v>
      </c>
      <c r="T93" s="10">
        <v>0.80000001192092896</v>
      </c>
      <c r="U93" s="10">
        <v>1.29999995231628</v>
      </c>
      <c r="V93" s="10">
        <v>0.89999997615814198</v>
      </c>
      <c r="W93" s="2">
        <v>2.4347883299924401E-4</v>
      </c>
      <c r="X93" s="2">
        <v>2.5380050647072402E-4</v>
      </c>
      <c r="Y93" s="2">
        <v>7.2183487645816004E-5</v>
      </c>
      <c r="Z93" s="2">
        <v>7.1910879341885393E-5</v>
      </c>
      <c r="AA93" s="3">
        <f>ABS((G93-B93)/B93)</f>
        <v>1.3643802890962604E-2</v>
      </c>
      <c r="AB93" s="3">
        <f>ABS((J93-C93)/C93)</f>
        <v>1.529197823578901</v>
      </c>
      <c r="AC93" s="3">
        <f>(J93-G93)/G93</f>
        <v>1.00024783360456E-2</v>
      </c>
      <c r="AD93" s="3">
        <f>(J93-D93)/D93</f>
        <v>1.00024783360456E-2</v>
      </c>
      <c r="AE93" s="3">
        <f>(G93+H93-J93)/H93</f>
        <v>0.98999752166395438</v>
      </c>
    </row>
    <row r="94" spans="1:31" x14ac:dyDescent="0.25">
      <c r="A94" s="9" t="s">
        <v>197</v>
      </c>
      <c r="B94" s="1">
        <v>205.13523864746</v>
      </c>
      <c r="C94" s="1">
        <v>53.869369506835902</v>
      </c>
      <c r="D94" s="8">
        <v>200.18511962890599</v>
      </c>
      <c r="E94" s="1">
        <v>145.41799926757801</v>
      </c>
      <c r="F94" s="3">
        <v>1</v>
      </c>
      <c r="G94" s="8">
        <v>200.18511962890599</v>
      </c>
      <c r="H94" s="1">
        <v>200.18511962890599</v>
      </c>
      <c r="I94" s="1">
        <v>145.41799926757801</v>
      </c>
      <c r="J94" s="8">
        <v>136.24629211425699</v>
      </c>
      <c r="K94" s="1">
        <v>83.282997131347599</v>
      </c>
      <c r="L94" s="3">
        <v>0.61791706085205</v>
      </c>
      <c r="M94" s="3">
        <v>0.77258789539337103</v>
      </c>
      <c r="N94" s="11">
        <v>21</v>
      </c>
      <c r="O94" s="11">
        <v>0</v>
      </c>
      <c r="P94" s="11">
        <v>0</v>
      </c>
      <c r="Q94" s="11">
        <v>0</v>
      </c>
      <c r="R94" s="11">
        <v>2</v>
      </c>
      <c r="S94" s="11">
        <v>4</v>
      </c>
      <c r="T94" s="10">
        <v>0.40000000596046398</v>
      </c>
      <c r="U94" s="10">
        <v>1.29999995231628</v>
      </c>
      <c r="V94" s="10">
        <v>0.89999997615814198</v>
      </c>
      <c r="W94" s="2">
        <v>2.8047960950061598E-4</v>
      </c>
      <c r="X94" s="2">
        <v>2.7784105623140899E-4</v>
      </c>
      <c r="Y94" s="2">
        <v>7.64568103477358E-5</v>
      </c>
      <c r="Z94" s="2">
        <v>7.6138079748488895E-5</v>
      </c>
      <c r="AA94" s="3">
        <f>ABS((G94-B94)/B94)</f>
        <v>2.4131002801820654E-2</v>
      </c>
      <c r="AB94" s="3">
        <f>ABS((J94-C94)/C94)</f>
        <v>1.529197823578901</v>
      </c>
      <c r="AC94" s="3">
        <f>(J94-G94)/G94</f>
        <v>-0.31939850291158439</v>
      </c>
      <c r="AD94" s="3">
        <f>(J94-D94)/D94</f>
        <v>-0.31939850291158439</v>
      </c>
      <c r="AE94" s="3">
        <f>(G94+H94-J94)/H94</f>
        <v>1.3193985029115844</v>
      </c>
    </row>
    <row r="95" spans="1:31" x14ac:dyDescent="0.25">
      <c r="A95" s="9" t="s">
        <v>197</v>
      </c>
      <c r="B95" s="1">
        <v>108.97060394287099</v>
      </c>
      <c r="C95" s="1">
        <v>50.020580291747997</v>
      </c>
      <c r="D95" s="8">
        <v>108.88027191162099</v>
      </c>
      <c r="E95" s="1">
        <v>70.315002441406193</v>
      </c>
      <c r="F95" s="3">
        <v>1</v>
      </c>
      <c r="G95" s="8">
        <v>108.88027191162099</v>
      </c>
      <c r="H95" s="1">
        <v>108.88027191162099</v>
      </c>
      <c r="I95" s="1">
        <v>70.315002441406193</v>
      </c>
      <c r="J95" s="8">
        <v>124.171463012695</v>
      </c>
      <c r="K95" s="1">
        <v>77.240997314453097</v>
      </c>
      <c r="L95" s="3">
        <v>0.62082976102828902</v>
      </c>
      <c r="M95" s="3">
        <v>0.74707293510437001</v>
      </c>
      <c r="N95" s="11">
        <v>20</v>
      </c>
      <c r="O95" s="11">
        <v>0</v>
      </c>
      <c r="P95" s="11">
        <v>0</v>
      </c>
      <c r="Q95" s="11">
        <v>0</v>
      </c>
      <c r="R95" s="11">
        <v>2</v>
      </c>
      <c r="S95" s="11">
        <v>100</v>
      </c>
      <c r="T95" s="10">
        <v>0.10000000149011599</v>
      </c>
      <c r="U95" s="10">
        <v>1.29999995231628</v>
      </c>
      <c r="V95" s="10">
        <v>0.89999997615814198</v>
      </c>
      <c r="W95" s="2">
        <v>2.3780451738275501E-4</v>
      </c>
      <c r="X95" s="2">
        <v>2.5258155073970502E-4</v>
      </c>
      <c r="Y95" s="2">
        <v>7.2963041020557203E-5</v>
      </c>
      <c r="Z95" s="2">
        <v>7.2900918894447305E-5</v>
      </c>
      <c r="AA95" s="3">
        <f>ABS((G95-B95)/B95)</f>
        <v>8.2895779211572995E-4</v>
      </c>
      <c r="AB95" s="3">
        <f>ABS((J95-C95)/C95)</f>
        <v>1.4824074868475654</v>
      </c>
      <c r="AC95" s="3">
        <f>(J95-G95)/G95</f>
        <v>0.14044041985389227</v>
      </c>
      <c r="AD95" s="3">
        <f>(J95-D95)/D95</f>
        <v>0.14044041985389227</v>
      </c>
      <c r="AE95" s="3">
        <f>(G95+H95-J95)/H95</f>
        <v>0.85955958014610778</v>
      </c>
    </row>
    <row r="96" spans="1:31" x14ac:dyDescent="0.25">
      <c r="A96" s="9" t="s">
        <v>206</v>
      </c>
      <c r="B96" s="1">
        <v>104.313842773437</v>
      </c>
      <c r="C96" s="1">
        <v>53.869369506835902</v>
      </c>
      <c r="D96" s="8">
        <v>104.45806121826099</v>
      </c>
      <c r="E96" s="1">
        <v>65.778999328613196</v>
      </c>
      <c r="F96" s="3">
        <v>0.98600000143051103</v>
      </c>
      <c r="G96" s="8">
        <v>104.643432617187</v>
      </c>
      <c r="H96" s="1">
        <v>12.9555549621582</v>
      </c>
      <c r="I96" s="1">
        <v>65.635002136230398</v>
      </c>
      <c r="J96" s="8">
        <v>100.197700500488</v>
      </c>
      <c r="K96" s="1">
        <v>62.092998504638601</v>
      </c>
      <c r="L96" s="3">
        <v>0.60940039157867398</v>
      </c>
      <c r="M96" s="3">
        <v>0.74080234766006403</v>
      </c>
      <c r="N96" s="11">
        <v>24</v>
      </c>
      <c r="O96" s="11">
        <v>0</v>
      </c>
      <c r="P96" s="11">
        <v>0</v>
      </c>
      <c r="Q96" s="11">
        <v>0</v>
      </c>
      <c r="R96" s="11">
        <v>2</v>
      </c>
      <c r="S96" s="11">
        <v>100</v>
      </c>
      <c r="T96" s="10">
        <v>0.40000000596046398</v>
      </c>
      <c r="U96" s="10">
        <v>1.29999995231628</v>
      </c>
      <c r="V96" s="10">
        <v>0.89999997615814198</v>
      </c>
      <c r="W96" s="2">
        <v>2.43446644162759E-4</v>
      </c>
      <c r="X96" s="2">
        <v>2.6275392156094302E-4</v>
      </c>
      <c r="Y96" s="2">
        <v>7.26695507182739E-5</v>
      </c>
      <c r="Z96" s="2">
        <v>7.3116636485792696E-5</v>
      </c>
      <c r="AA96" s="3">
        <f>ABS((G96-B96)/B96)</f>
        <v>3.159598333136361E-3</v>
      </c>
      <c r="AB96" s="3">
        <f>ABS((J96-C96)/C96)</f>
        <v>0.86001249722763384</v>
      </c>
      <c r="AC96" s="3">
        <f>(J96-G96)/G96</f>
        <v>-4.2484578396454697E-2</v>
      </c>
      <c r="AD96" s="3">
        <f>(J96-D96)/D96</f>
        <v>-4.0785370397322822E-2</v>
      </c>
      <c r="AE96" s="3">
        <f>(G96+H96-J96)/H96</f>
        <v>1.3431525804710427</v>
      </c>
    </row>
    <row r="97" spans="1:31" x14ac:dyDescent="0.25">
      <c r="A97" s="9" t="s">
        <v>206</v>
      </c>
      <c r="B97" s="1">
        <v>99.643959045410099</v>
      </c>
      <c r="C97" s="1">
        <v>60.9114570617675</v>
      </c>
      <c r="D97" s="8">
        <v>100.304054260253</v>
      </c>
      <c r="E97" s="1">
        <v>63.198001861572202</v>
      </c>
      <c r="F97" s="3">
        <v>0.98900002241134599</v>
      </c>
      <c r="G97" s="8">
        <v>100.294052124023</v>
      </c>
      <c r="H97" s="1">
        <v>0.909090936183929</v>
      </c>
      <c r="I97" s="1">
        <v>63.193000793457003</v>
      </c>
      <c r="J97" s="8">
        <v>117.84284210205</v>
      </c>
      <c r="K97" s="1">
        <v>71.174003601074205</v>
      </c>
      <c r="L97" s="3">
        <v>0.59620940685272195</v>
      </c>
      <c r="M97" s="3">
        <v>0.71627217531204201</v>
      </c>
      <c r="N97" s="11">
        <v>24</v>
      </c>
      <c r="O97" s="11">
        <v>0</v>
      </c>
      <c r="P97" s="11">
        <v>0</v>
      </c>
      <c r="Q97" s="11">
        <v>0</v>
      </c>
      <c r="R97" s="11">
        <v>2</v>
      </c>
      <c r="S97" s="11">
        <v>100</v>
      </c>
      <c r="T97" s="10">
        <v>0.40000000596046398</v>
      </c>
      <c r="U97" s="10">
        <v>1.1000000238418499</v>
      </c>
      <c r="V97" s="10">
        <v>0.80000001192092896</v>
      </c>
      <c r="W97" s="2">
        <v>2.4799304082989601E-4</v>
      </c>
      <c r="X97" s="2">
        <v>2.5516454479657103E-4</v>
      </c>
      <c r="Y97" s="2">
        <v>7.2230781370308196E-5</v>
      </c>
      <c r="Z97" s="2">
        <v>7.2429225838277394E-5</v>
      </c>
      <c r="AA97" s="3">
        <f>ABS((G97-B97)/B97)</f>
        <v>6.5241594657698696E-3</v>
      </c>
      <c r="AB97" s="3">
        <f>ABS((J97-C97)/C97)</f>
        <v>0.93465807233195897</v>
      </c>
      <c r="AC97" s="3">
        <f>(J97-G97)/G97</f>
        <v>0.17497338681985128</v>
      </c>
      <c r="AD97" s="3">
        <f>(J97-D97)/D97</f>
        <v>0.17485622062982767</v>
      </c>
      <c r="AE97" s="3">
        <f>(G97+H97-J97)/H97</f>
        <v>-18.303668400535564</v>
      </c>
    </row>
    <row r="98" spans="1:31" x14ac:dyDescent="0.25">
      <c r="A98" s="9" t="s">
        <v>206</v>
      </c>
      <c r="B98" s="1">
        <v>242.35963439941401</v>
      </c>
      <c r="C98" s="1">
        <v>53.869369506835902</v>
      </c>
      <c r="D98" s="8">
        <v>240.32681274414</v>
      </c>
      <c r="E98" s="1">
        <v>175.00399780273401</v>
      </c>
      <c r="F98" s="3">
        <v>0.98900002241134599</v>
      </c>
      <c r="G98" s="8">
        <v>240.32081604003901</v>
      </c>
      <c r="H98" s="1">
        <v>0.545454561710357</v>
      </c>
      <c r="I98" s="1">
        <v>175.00100708007801</v>
      </c>
      <c r="J98" s="8">
        <v>101.25127410888599</v>
      </c>
      <c r="K98" s="1">
        <v>62.851001739501903</v>
      </c>
      <c r="L98" s="3">
        <v>0.71300750970840399</v>
      </c>
      <c r="M98" s="3">
        <v>0.83268475532531705</v>
      </c>
      <c r="N98" s="11">
        <v>25</v>
      </c>
      <c r="O98" s="11">
        <v>0</v>
      </c>
      <c r="P98" s="11">
        <v>0</v>
      </c>
      <c r="Q98" s="11">
        <v>0</v>
      </c>
      <c r="R98" s="11">
        <v>2</v>
      </c>
      <c r="S98" s="11">
        <v>100</v>
      </c>
      <c r="T98" s="10">
        <v>0.80000001192092896</v>
      </c>
      <c r="U98" s="10">
        <v>1.29999995231628</v>
      </c>
      <c r="V98" s="10">
        <v>0.89999997615814198</v>
      </c>
      <c r="W98" s="2">
        <v>2.4804365239106102E-4</v>
      </c>
      <c r="X98" s="2">
        <v>2.5417894357815298E-4</v>
      </c>
      <c r="Y98" s="2">
        <v>7.1051101258490194E-5</v>
      </c>
      <c r="Z98" s="2">
        <v>7.1950722485780702E-5</v>
      </c>
      <c r="AA98" s="3">
        <f>ABS((G98-B98)/B98)</f>
        <v>8.412367696573525E-3</v>
      </c>
      <c r="AB98" s="3">
        <f>ABS((J98-C98)/C98)</f>
        <v>0.87957043187664252</v>
      </c>
      <c r="AC98" s="3">
        <f>(J98-G98)/G98</f>
        <v>-0.57868287992157597</v>
      </c>
      <c r="AD98" s="3">
        <f>(J98-D98)/D98</f>
        <v>-0.57869339274814302</v>
      </c>
      <c r="AE98" s="3">
        <f>(G98+H98-J98)/H98</f>
        <v>255.96081927535633</v>
      </c>
    </row>
    <row r="99" spans="1:31" x14ac:dyDescent="0.25">
      <c r="A99" s="9" t="s">
        <v>206</v>
      </c>
      <c r="B99" s="1">
        <v>143.43841552734301</v>
      </c>
      <c r="C99" s="1">
        <v>53.869369506835902</v>
      </c>
      <c r="D99" s="8">
        <v>145.63948059082</v>
      </c>
      <c r="E99" s="1">
        <v>103.19499969482401</v>
      </c>
      <c r="F99" s="3">
        <v>0.98900002241134599</v>
      </c>
      <c r="G99" s="8">
        <v>145.63348388671801</v>
      </c>
      <c r="H99" s="1">
        <v>0.545454561710357</v>
      </c>
      <c r="I99" s="1">
        <v>103.192001342773</v>
      </c>
      <c r="J99" s="8">
        <v>101.25127410888599</v>
      </c>
      <c r="K99" s="1">
        <v>62.851001739501903</v>
      </c>
      <c r="L99" s="3">
        <v>0.57891386747360196</v>
      </c>
      <c r="M99" s="3">
        <v>0.71041667461395197</v>
      </c>
      <c r="N99" s="11">
        <v>22</v>
      </c>
      <c r="O99" s="11">
        <v>0</v>
      </c>
      <c r="P99" s="11">
        <v>0</v>
      </c>
      <c r="Q99" s="11">
        <v>0</v>
      </c>
      <c r="R99" s="11">
        <v>2</v>
      </c>
      <c r="S99" s="11">
        <v>4</v>
      </c>
      <c r="T99" s="10">
        <v>0.40000000596046398</v>
      </c>
      <c r="U99" s="10">
        <v>1.29999995231628</v>
      </c>
      <c r="V99" s="10">
        <v>0.89999997615814198</v>
      </c>
      <c r="W99" s="2">
        <v>2.8466730145737502E-4</v>
      </c>
      <c r="X99" s="2">
        <v>2.7563280309550399E-4</v>
      </c>
      <c r="Y99" s="2">
        <v>7.6300275395624299E-5</v>
      </c>
      <c r="Z99" s="2">
        <v>7.6278287451714196E-5</v>
      </c>
      <c r="AA99" s="3">
        <f>ABS((G99-B99)/B99)</f>
        <v>1.5303211146783506E-2</v>
      </c>
      <c r="AB99" s="3">
        <f>ABS((J99-C99)/C99)</f>
        <v>0.87957043187664252</v>
      </c>
      <c r="AC99" s="3">
        <f>(J99-G99)/G99</f>
        <v>-0.30475278482217055</v>
      </c>
      <c r="AD99" s="3">
        <f>(J99-D99)/D99</f>
        <v>-0.30478141161904077</v>
      </c>
      <c r="AE99" s="3">
        <f>(G99+H99-J99)/H99</f>
        <v>82.367382167755181</v>
      </c>
    </row>
    <row r="100" spans="1:31" x14ac:dyDescent="0.25">
      <c r="A100" s="9" t="s">
        <v>206</v>
      </c>
      <c r="B100" s="1">
        <v>82.948623657226506</v>
      </c>
      <c r="C100" s="1">
        <v>50.020580291747997</v>
      </c>
      <c r="D100" s="8">
        <v>84.358108520507798</v>
      </c>
      <c r="E100" s="1">
        <v>55.159000396728501</v>
      </c>
      <c r="F100" s="3">
        <v>0.98900002241134599</v>
      </c>
      <c r="G100" s="8">
        <v>84.352111816406193</v>
      </c>
      <c r="H100" s="1">
        <v>0.545454561710357</v>
      </c>
      <c r="I100" s="1">
        <v>55.155998229980398</v>
      </c>
      <c r="J100" s="8">
        <v>92.678482055664006</v>
      </c>
      <c r="K100" s="1">
        <v>58.554000854492102</v>
      </c>
      <c r="L100" s="3">
        <v>0.50844401121139504</v>
      </c>
      <c r="M100" s="3">
        <v>0.63541543483734098</v>
      </c>
      <c r="N100" s="11">
        <v>20</v>
      </c>
      <c r="O100" s="11">
        <v>0</v>
      </c>
      <c r="P100" s="11">
        <v>0</v>
      </c>
      <c r="Q100" s="11">
        <v>0</v>
      </c>
      <c r="R100" s="11">
        <v>2</v>
      </c>
      <c r="S100" s="11">
        <v>100</v>
      </c>
      <c r="T100" s="10">
        <v>0.10000000149011599</v>
      </c>
      <c r="U100" s="10">
        <v>1.29999995231628</v>
      </c>
      <c r="V100" s="10">
        <v>0.89999997615814198</v>
      </c>
      <c r="W100" s="2">
        <v>2.38883018027991E-4</v>
      </c>
      <c r="X100" s="2">
        <v>2.5559711502864903E-4</v>
      </c>
      <c r="Y100" s="2">
        <v>7.2929316957015504E-5</v>
      </c>
      <c r="Z100" s="2">
        <v>7.2644521424081095E-5</v>
      </c>
      <c r="AA100" s="3">
        <f>ABS((G100-B100)/B100)</f>
        <v>1.6919969220699844E-2</v>
      </c>
      <c r="AB100" s="3">
        <f>ABS((J100-C100)/C100)</f>
        <v>0.8528070149348782</v>
      </c>
      <c r="AC100" s="3">
        <f>(J100-G100)/G100</f>
        <v>9.870968325464452E-2</v>
      </c>
      <c r="AD100" s="3">
        <f>(J100-D100)/D100</f>
        <v>9.8631580070734887E-2</v>
      </c>
      <c r="AE100" s="3">
        <f>(G100+H100-J100)/H100</f>
        <v>-14.265011650373209</v>
      </c>
    </row>
    <row r="101" spans="1:31" x14ac:dyDescent="0.25">
      <c r="A101" s="9" t="s">
        <v>195</v>
      </c>
      <c r="B101" s="1">
        <v>97.526466369628906</v>
      </c>
      <c r="C101" s="1">
        <v>53.869369506835902</v>
      </c>
      <c r="D101" s="8">
        <v>105.55311584472599</v>
      </c>
      <c r="E101" s="1">
        <v>66.941001892089801</v>
      </c>
      <c r="F101" s="3">
        <v>0.87099999189376798</v>
      </c>
      <c r="G101" s="8">
        <v>97.523880004882798</v>
      </c>
      <c r="H101" s="1">
        <v>62.241844177246001</v>
      </c>
      <c r="I101" s="1">
        <v>61.7630004882812</v>
      </c>
      <c r="J101" s="8">
        <v>99.927940368652301</v>
      </c>
      <c r="K101" s="1">
        <v>62.873001098632798</v>
      </c>
      <c r="L101" s="3">
        <v>0.56976455450057895</v>
      </c>
      <c r="M101" s="3">
        <v>0.80479347705840998</v>
      </c>
      <c r="N101" s="11">
        <v>22</v>
      </c>
      <c r="O101" s="11">
        <v>0</v>
      </c>
      <c r="P101" s="11">
        <v>0</v>
      </c>
      <c r="Q101" s="11">
        <v>0</v>
      </c>
      <c r="R101" s="11">
        <v>2</v>
      </c>
      <c r="S101" s="11">
        <v>100</v>
      </c>
      <c r="T101" s="10">
        <v>0.40000000596046398</v>
      </c>
      <c r="U101" s="10">
        <v>1.29999995231628</v>
      </c>
      <c r="V101" s="10">
        <v>0.89999997615814198</v>
      </c>
      <c r="W101" s="2">
        <v>2.4625353398732798E-4</v>
      </c>
      <c r="X101" s="2">
        <v>2.6007634005509301E-4</v>
      </c>
      <c r="Y101" s="2">
        <v>7.2896473284345107E-5</v>
      </c>
      <c r="Z101" s="2">
        <v>7.3020972195081399E-5</v>
      </c>
      <c r="AA101" s="3">
        <f>ABS((G101-B101)/B101)</f>
        <v>2.651961915963963E-5</v>
      </c>
      <c r="AB101" s="3">
        <f>ABS((J101-C101)/C101)</f>
        <v>0.85500482525550392</v>
      </c>
      <c r="AC101" s="3">
        <f>(J101-G101)/G101</f>
        <v>2.4650991774005884E-2</v>
      </c>
      <c r="AD101" s="3">
        <f>(J101-D101)/D101</f>
        <v>-5.3292367838279758E-2</v>
      </c>
      <c r="AE101" s="3">
        <f>(G101+H101-J101)/H101</f>
        <v>0.96137549592965998</v>
      </c>
    </row>
    <row r="102" spans="1:31" x14ac:dyDescent="0.25">
      <c r="A102" s="9" t="s">
        <v>195</v>
      </c>
      <c r="B102" s="1">
        <v>107.20330047607401</v>
      </c>
      <c r="C102" s="1">
        <v>60.9114570617675</v>
      </c>
      <c r="D102" s="8">
        <v>116.71383666992099</v>
      </c>
      <c r="E102" s="1">
        <v>71.847999572753906</v>
      </c>
      <c r="F102" s="3">
        <v>0.84200000762939398</v>
      </c>
      <c r="G102" s="8">
        <v>103.555000305175</v>
      </c>
      <c r="H102" s="1">
        <v>83.283523559570298</v>
      </c>
      <c r="I102" s="1">
        <v>63.826000213622997</v>
      </c>
      <c r="J102" s="8">
        <v>115.49578094482401</v>
      </c>
      <c r="K102" s="1">
        <v>69.685997009277301</v>
      </c>
      <c r="L102" s="3">
        <v>0.58907085657119695</v>
      </c>
      <c r="M102" s="3">
        <v>0.81147587299346902</v>
      </c>
      <c r="N102" s="11">
        <v>23</v>
      </c>
      <c r="O102" s="11">
        <v>0</v>
      </c>
      <c r="P102" s="11">
        <v>0</v>
      </c>
      <c r="Q102" s="11">
        <v>0</v>
      </c>
      <c r="R102" s="11">
        <v>2</v>
      </c>
      <c r="S102" s="11">
        <v>100</v>
      </c>
      <c r="T102" s="10">
        <v>0.40000000596046398</v>
      </c>
      <c r="U102" s="10">
        <v>1.1000000238418499</v>
      </c>
      <c r="V102" s="10">
        <v>0.80000001192092896</v>
      </c>
      <c r="W102" s="2">
        <v>2.4966674391180201E-4</v>
      </c>
      <c r="X102" s="2">
        <v>2.5564213865436597E-4</v>
      </c>
      <c r="Y102" s="2">
        <v>7.2287344664800899E-5</v>
      </c>
      <c r="Z102" s="2">
        <v>7.27670631022192E-5</v>
      </c>
      <c r="AA102" s="3">
        <f>ABS((G102-B102)/B102)</f>
        <v>3.4031603082157399E-2</v>
      </c>
      <c r="AB102" s="3">
        <f>ABS((J102-C102)/C102)</f>
        <v>0.89612572931402801</v>
      </c>
      <c r="AC102" s="3">
        <f>(J102-G102)/G102</f>
        <v>0.11530858581874084</v>
      </c>
      <c r="AD102" s="3">
        <f>(J102-D102)/D102</f>
        <v>-1.0436258115152003E-2</v>
      </c>
      <c r="AE102" s="3">
        <f>(G102+H102-J102)/H102</f>
        <v>0.85662493456934363</v>
      </c>
    </row>
    <row r="103" spans="1:31" x14ac:dyDescent="0.25">
      <c r="A103" s="9" t="s">
        <v>195</v>
      </c>
      <c r="B103" s="1">
        <v>106.08269500732401</v>
      </c>
      <c r="C103" s="1">
        <v>53.869369506835902</v>
      </c>
      <c r="D103" s="8">
        <v>111.79070281982401</v>
      </c>
      <c r="E103" s="1">
        <v>72.532997131347599</v>
      </c>
      <c r="F103" s="3">
        <v>0.84200000762939398</v>
      </c>
      <c r="G103" s="8">
        <v>102.06590270996</v>
      </c>
      <c r="H103" s="1">
        <v>61.549346923828097</v>
      </c>
      <c r="I103" s="1">
        <v>66.230003356933594</v>
      </c>
      <c r="J103" s="8">
        <v>96.005813598632798</v>
      </c>
      <c r="K103" s="1">
        <v>59.919998168945298</v>
      </c>
      <c r="L103" s="3">
        <v>0.47582218050956698</v>
      </c>
      <c r="M103" s="3">
        <v>0.70535916090011597</v>
      </c>
      <c r="N103" s="11">
        <v>23</v>
      </c>
      <c r="O103" s="11">
        <v>0</v>
      </c>
      <c r="P103" s="11">
        <v>0</v>
      </c>
      <c r="Q103" s="11">
        <v>0</v>
      </c>
      <c r="R103" s="11">
        <v>2</v>
      </c>
      <c r="S103" s="11">
        <v>100</v>
      </c>
      <c r="T103" s="10">
        <v>0.80000001192092896</v>
      </c>
      <c r="U103" s="10">
        <v>1.29999995231628</v>
      </c>
      <c r="V103" s="10">
        <v>0.89999997615814198</v>
      </c>
      <c r="W103" s="2">
        <v>2.4396131630055601E-4</v>
      </c>
      <c r="X103" s="2">
        <v>2.5455691502429502E-4</v>
      </c>
      <c r="Y103" s="2">
        <v>7.2405455284751897E-5</v>
      </c>
      <c r="Z103" s="2">
        <v>7.2207272751256796E-5</v>
      </c>
      <c r="AA103" s="3">
        <f>ABS((G103-B103)/B103)</f>
        <v>3.7864727108287401E-2</v>
      </c>
      <c r="AB103" s="3">
        <f>ABS((J103-C103)/C103)</f>
        <v>0.78219671916616507</v>
      </c>
      <c r="AC103" s="3">
        <f>(J103-G103)/G103</f>
        <v>-5.9374276329560487E-2</v>
      </c>
      <c r="AD103" s="3">
        <f>(J103-D103)/D103</f>
        <v>-0.14120037555030068</v>
      </c>
      <c r="AE103" s="3">
        <f>(G103+H103-J103)/H103</f>
        <v>1.0984590318858625</v>
      </c>
    </row>
    <row r="104" spans="1:31" x14ac:dyDescent="0.25">
      <c r="A104" s="9" t="s">
        <v>195</v>
      </c>
      <c r="B104" s="1">
        <v>150.09875488281199</v>
      </c>
      <c r="C104" s="1">
        <v>53.869369506835902</v>
      </c>
      <c r="D104" s="8">
        <v>148.24948120117099</v>
      </c>
      <c r="E104" s="1">
        <v>103.65499877929599</v>
      </c>
      <c r="F104" s="3">
        <v>0.84200000762939398</v>
      </c>
      <c r="G104" s="8">
        <v>138.524658203125</v>
      </c>
      <c r="H104" s="1">
        <v>61.549346923828097</v>
      </c>
      <c r="I104" s="1">
        <v>97.351997375488196</v>
      </c>
      <c r="J104" s="8">
        <v>96.005813598632798</v>
      </c>
      <c r="K104" s="1">
        <v>59.919998168945298</v>
      </c>
      <c r="L104" s="3">
        <v>0.57993167638778598</v>
      </c>
      <c r="M104" s="3">
        <v>0.80832958221435502</v>
      </c>
      <c r="N104" s="11">
        <v>22</v>
      </c>
      <c r="O104" s="11">
        <v>0</v>
      </c>
      <c r="P104" s="11">
        <v>0</v>
      </c>
      <c r="Q104" s="11">
        <v>0</v>
      </c>
      <c r="R104" s="11">
        <v>2</v>
      </c>
      <c r="S104" s="11">
        <v>4</v>
      </c>
      <c r="T104" s="10">
        <v>0.40000000596046398</v>
      </c>
      <c r="U104" s="10">
        <v>1.29999995231628</v>
      </c>
      <c r="V104" s="10">
        <v>0.89999997615814198</v>
      </c>
      <c r="W104" s="2">
        <v>2.8362643206492001E-4</v>
      </c>
      <c r="X104" s="2">
        <v>2.7636913000606E-4</v>
      </c>
      <c r="Y104" s="2">
        <v>7.6308795541990494E-5</v>
      </c>
      <c r="Z104" s="2">
        <v>7.6448435720521902E-5</v>
      </c>
      <c r="AA104" s="3">
        <f>ABS((G104-B104)/B104)</f>
        <v>7.7109878018131073E-2</v>
      </c>
      <c r="AB104" s="3">
        <f>ABS((J104-C104)/C104)</f>
        <v>0.78219671916616507</v>
      </c>
      <c r="AC104" s="3">
        <f>(J104-G104)/G104</f>
        <v>-0.30694062094089336</v>
      </c>
      <c r="AD104" s="3">
        <f>(J104-D104)/D104</f>
        <v>-0.35240371284432886</v>
      </c>
      <c r="AE104" s="3">
        <f>(G104+H104-J104)/H104</f>
        <v>1.6908090293323899</v>
      </c>
    </row>
    <row r="105" spans="1:31" x14ac:dyDescent="0.25">
      <c r="A105" s="9" t="s">
        <v>195</v>
      </c>
      <c r="B105" s="1">
        <v>97.335105895996094</v>
      </c>
      <c r="C105" s="1">
        <v>50.020580291747997</v>
      </c>
      <c r="D105" s="8">
        <v>102.78862762451099</v>
      </c>
      <c r="E105" s="1">
        <v>65.321998596191406</v>
      </c>
      <c r="F105" s="3">
        <v>0.84200000762939398</v>
      </c>
      <c r="G105" s="8">
        <v>93.547821044921804</v>
      </c>
      <c r="H105" s="1">
        <v>58.486057281494098</v>
      </c>
      <c r="I105" s="1">
        <v>59.261001586913999</v>
      </c>
      <c r="J105" s="8">
        <v>88.411437988281193</v>
      </c>
      <c r="K105" s="1">
        <v>56.097000122070298</v>
      </c>
      <c r="L105" s="3">
        <v>0.57995218038558904</v>
      </c>
      <c r="M105" s="3">
        <v>0.80709642171859697</v>
      </c>
      <c r="N105" s="11">
        <v>22</v>
      </c>
      <c r="O105" s="11">
        <v>0</v>
      </c>
      <c r="P105" s="11">
        <v>0</v>
      </c>
      <c r="Q105" s="11">
        <v>0</v>
      </c>
      <c r="R105" s="11">
        <v>2</v>
      </c>
      <c r="S105" s="11">
        <v>100</v>
      </c>
      <c r="T105" s="10">
        <v>0.10000000149011599</v>
      </c>
      <c r="U105" s="10">
        <v>1.29999995231628</v>
      </c>
      <c r="V105" s="10">
        <v>0.89999997615814198</v>
      </c>
      <c r="W105" s="2">
        <v>2.42133639403618E-4</v>
      </c>
      <c r="X105" s="2">
        <v>2.5315428501926297E-4</v>
      </c>
      <c r="Y105" s="2">
        <v>7.2644710598979105E-5</v>
      </c>
      <c r="Z105" s="2">
        <v>7.3141818575095304E-5</v>
      </c>
      <c r="AA105" s="3">
        <f>ABS((G105-B105)/B105)</f>
        <v>3.890975220308545E-2</v>
      </c>
      <c r="AB105" s="3">
        <f>ABS((J105-C105)/C105)</f>
        <v>0.7675012459394962</v>
      </c>
      <c r="AC105" s="3">
        <f>(J105-G105)/G105</f>
        <v>-5.4906495942584399E-2</v>
      </c>
      <c r="AD105" s="3">
        <f>(J105-D105)/D105</f>
        <v>-0.13987140375830268</v>
      </c>
      <c r="AE105" s="3">
        <f>(G105+H105-J105)/H105</f>
        <v>1.0878223510933407</v>
      </c>
    </row>
    <row r="106" spans="1:31" x14ac:dyDescent="0.25">
      <c r="A106" t="s">
        <v>99</v>
      </c>
      <c r="B106" s="1">
        <v>116.198532104492</v>
      </c>
      <c r="C106" s="1">
        <v>58.984134674072202</v>
      </c>
      <c r="D106" s="8">
        <v>119.65113067626901</v>
      </c>
      <c r="E106" s="1">
        <v>71.665000915527301</v>
      </c>
      <c r="F106" s="3">
        <v>1</v>
      </c>
      <c r="G106" s="8">
        <v>119.65113067626901</v>
      </c>
      <c r="H106" s="1">
        <v>119.65113067626901</v>
      </c>
      <c r="I106" s="1">
        <v>71.665000915527301</v>
      </c>
      <c r="J106" s="8">
        <v>151.29814147949199</v>
      </c>
      <c r="K106" s="1">
        <v>87.491996765136705</v>
      </c>
      <c r="L106" s="3">
        <v>0.374610185623168</v>
      </c>
      <c r="M106" s="3">
        <v>0.42087009549140902</v>
      </c>
      <c r="N106">
        <v>27</v>
      </c>
      <c r="O106">
        <v>0</v>
      </c>
      <c r="P106">
        <v>0</v>
      </c>
      <c r="Q106">
        <v>0</v>
      </c>
      <c r="R106">
        <v>2</v>
      </c>
      <c r="S106">
        <v>100</v>
      </c>
      <c r="T106">
        <v>0.40000000596046398</v>
      </c>
      <c r="U106">
        <v>1.29999995231628</v>
      </c>
      <c r="V106">
        <v>0.89999997615814198</v>
      </c>
      <c r="W106" s="2">
        <v>2.2267561871558401E-4</v>
      </c>
      <c r="X106" s="2">
        <v>2.59902124525979E-4</v>
      </c>
      <c r="Y106" s="2">
        <v>1.73303752671927E-3</v>
      </c>
      <c r="Z106" s="2">
        <v>7.22467375453561E-5</v>
      </c>
      <c r="AA106" s="3">
        <f>ABS((G106-B106)/B106)</f>
        <v>2.9712927601118398E-2</v>
      </c>
      <c r="AB106" s="3">
        <f>ABS((J106-C106)/C106)</f>
        <v>1.5650650351237325</v>
      </c>
      <c r="AC106" s="3">
        <f>(J106-G106)/G106</f>
        <v>0.26449403883067268</v>
      </c>
      <c r="AD106" s="3">
        <f>(J106-D106)/D106</f>
        <v>0.26449403883067268</v>
      </c>
      <c r="AE106" s="3">
        <f>(G106+H106-J106)/H106</f>
        <v>0.73550596116932732</v>
      </c>
    </row>
    <row r="107" spans="1:31" x14ac:dyDescent="0.25">
      <c r="A107" t="s">
        <v>114</v>
      </c>
      <c r="B107" s="1">
        <v>110.46785736083901</v>
      </c>
      <c r="C107" s="1">
        <v>58.984134674072202</v>
      </c>
      <c r="D107" s="8">
        <v>114.3316116333</v>
      </c>
      <c r="E107" s="1">
        <v>69.166999816894503</v>
      </c>
      <c r="F107" s="3">
        <v>1</v>
      </c>
      <c r="G107" s="8">
        <v>114.3316116333</v>
      </c>
      <c r="H107" s="1">
        <v>114.3316116333</v>
      </c>
      <c r="I107" s="1">
        <v>69.166999816894503</v>
      </c>
      <c r="J107" s="8">
        <v>151.598373413085</v>
      </c>
      <c r="K107" s="1">
        <v>87.709999084472599</v>
      </c>
      <c r="L107" s="3">
        <v>0.50999063253402699</v>
      </c>
      <c r="M107" s="3">
        <v>0.54059201478958097</v>
      </c>
      <c r="N107">
        <v>24</v>
      </c>
      <c r="O107">
        <v>0</v>
      </c>
      <c r="P107">
        <v>0</v>
      </c>
      <c r="Q107">
        <v>0</v>
      </c>
      <c r="R107">
        <v>2</v>
      </c>
      <c r="S107">
        <v>100</v>
      </c>
      <c r="T107">
        <v>0.89999997615814198</v>
      </c>
      <c r="U107">
        <v>1.29999995231628</v>
      </c>
      <c r="V107">
        <v>0.89999997615814198</v>
      </c>
      <c r="W107" s="2">
        <v>2.6490996242500798E-4</v>
      </c>
      <c r="X107" s="2">
        <v>2.60430999333038E-4</v>
      </c>
      <c r="Y107" s="2">
        <v>1.70103297568857E-3</v>
      </c>
      <c r="Z107" s="2">
        <v>7.2280628955922994E-5</v>
      </c>
      <c r="AA107" s="3">
        <f>ABS((G107-B107)/B107)</f>
        <v>3.4976276038741205E-2</v>
      </c>
      <c r="AB107" s="3">
        <f>ABS((J107-C107)/C107)</f>
        <v>1.5701550806970379</v>
      </c>
      <c r="AC107" s="3">
        <f>(J107-G107)/G107</f>
        <v>0.32595326215913112</v>
      </c>
      <c r="AD107" s="3">
        <f>(J107-D107)/D107</f>
        <v>0.32595326215913112</v>
      </c>
      <c r="AE107" s="3">
        <f>(G107+H107-J107)/H107</f>
        <v>0.67404673784086888</v>
      </c>
    </row>
    <row r="108" spans="1:31" x14ac:dyDescent="0.25">
      <c r="A108" t="s">
        <v>93</v>
      </c>
      <c r="B108" s="1">
        <v>213.861892700195</v>
      </c>
      <c r="C108" s="1">
        <v>58.984134674072202</v>
      </c>
      <c r="D108" s="8">
        <v>219.64164733886699</v>
      </c>
      <c r="E108" s="1">
        <v>121.09600067138599</v>
      </c>
      <c r="F108" s="3">
        <v>1</v>
      </c>
      <c r="G108" s="8">
        <v>219.64164733886699</v>
      </c>
      <c r="H108" s="1">
        <v>219.64164733886699</v>
      </c>
      <c r="I108" s="1">
        <v>121.09600067138599</v>
      </c>
      <c r="J108" s="8">
        <v>150.88697814941401</v>
      </c>
      <c r="K108" s="1">
        <v>86.607002258300696</v>
      </c>
      <c r="L108" s="3">
        <v>0.42300954461097701</v>
      </c>
      <c r="M108" s="3">
        <v>0.46075597405433599</v>
      </c>
      <c r="N108">
        <v>25</v>
      </c>
      <c r="O108">
        <v>0</v>
      </c>
      <c r="P108">
        <v>0</v>
      </c>
      <c r="Q108">
        <v>0</v>
      </c>
      <c r="R108">
        <v>2</v>
      </c>
      <c r="S108">
        <v>100</v>
      </c>
      <c r="T108">
        <v>0.40000000596046398</v>
      </c>
      <c r="U108">
        <v>1.29999995231628</v>
      </c>
      <c r="V108">
        <v>0.89999997615814198</v>
      </c>
      <c r="W108" s="2">
        <v>2.2175128106027801E-4</v>
      </c>
      <c r="X108" s="2">
        <v>2.6083397096954199E-4</v>
      </c>
      <c r="Y108" s="2">
        <v>5.8457849081605597E-4</v>
      </c>
      <c r="Z108" s="2">
        <v>7.2602728323545293E-5</v>
      </c>
      <c r="AA108" s="3">
        <f>ABS((G108-B108)/B108)</f>
        <v>2.7025640546324028E-2</v>
      </c>
      <c r="AB108" s="3">
        <f>ABS((J108-C108)/C108)</f>
        <v>1.5580942906625321</v>
      </c>
      <c r="AC108" s="3">
        <f>(J108-G108)/G108</f>
        <v>-0.31303111237085685</v>
      </c>
      <c r="AD108" s="3">
        <f>(J108-D108)/D108</f>
        <v>-0.31303111237085685</v>
      </c>
      <c r="AE108" s="3">
        <f>(G108+H108-J108)/H108</f>
        <v>1.3130311123708569</v>
      </c>
    </row>
    <row r="109" spans="1:31" x14ac:dyDescent="0.25">
      <c r="A109" t="s">
        <v>103</v>
      </c>
      <c r="B109" s="1">
        <v>109.676094055175</v>
      </c>
      <c r="C109" s="1">
        <v>58.984134674072202</v>
      </c>
      <c r="D109" s="8">
        <v>111.385040283203</v>
      </c>
      <c r="E109" s="1">
        <v>66.968002319335895</v>
      </c>
      <c r="F109" s="3">
        <v>1</v>
      </c>
      <c r="G109" s="8">
        <v>111.385040283203</v>
      </c>
      <c r="H109" s="1">
        <v>111.385040283203</v>
      </c>
      <c r="I109" s="1">
        <v>66.968002319335895</v>
      </c>
      <c r="J109" s="8">
        <v>150.81198120117099</v>
      </c>
      <c r="K109" s="1">
        <v>86.628997802734304</v>
      </c>
      <c r="L109" s="3">
        <v>0.48481252789497298</v>
      </c>
      <c r="M109" s="3">
        <v>0.49757418036460799</v>
      </c>
      <c r="N109">
        <v>24</v>
      </c>
      <c r="O109">
        <v>0</v>
      </c>
      <c r="P109">
        <v>0</v>
      </c>
      <c r="Q109">
        <v>0</v>
      </c>
      <c r="R109">
        <v>2</v>
      </c>
      <c r="S109">
        <v>100</v>
      </c>
      <c r="T109">
        <v>0.89999997615814198</v>
      </c>
      <c r="U109">
        <v>1.29999995231628</v>
      </c>
      <c r="V109">
        <v>0.89999997615814198</v>
      </c>
      <c r="W109" s="2">
        <v>2.67961469944566E-4</v>
      </c>
      <c r="X109" s="2">
        <v>2.6040512602776202E-4</v>
      </c>
      <c r="Y109" s="2">
        <v>1.71613076236099E-3</v>
      </c>
      <c r="Z109" s="2">
        <v>7.23849952919408E-5</v>
      </c>
      <c r="AA109" s="3">
        <f>ABS((G109-B109)/B109)</f>
        <v>1.5581756833611106E-2</v>
      </c>
      <c r="AB109" s="3">
        <f>ABS((J109-C109)/C109)</f>
        <v>1.5568228140416167</v>
      </c>
      <c r="AC109" s="3">
        <f>(J109-G109)/G109</f>
        <v>0.35396980436262077</v>
      </c>
      <c r="AD109" s="3">
        <f>(J109-D109)/D109</f>
        <v>0.35396980436262077</v>
      </c>
      <c r="AE109" s="3">
        <f>(G109+H109-J109)/H109</f>
        <v>0.64603019563737929</v>
      </c>
    </row>
    <row r="110" spans="1:31" x14ac:dyDescent="0.25">
      <c r="A110" t="s">
        <v>102</v>
      </c>
      <c r="B110" s="1">
        <v>118.01807403564401</v>
      </c>
      <c r="C110" s="1">
        <v>58.984134674072202</v>
      </c>
      <c r="D110" s="8">
        <v>115.18172454833901</v>
      </c>
      <c r="E110" s="1">
        <v>66.010002136230398</v>
      </c>
      <c r="F110" s="3">
        <v>0.99699997901916504</v>
      </c>
      <c r="G110" s="8">
        <v>115.130531311035</v>
      </c>
      <c r="H110" s="1">
        <v>17.066667556762599</v>
      </c>
      <c r="I110" s="1">
        <v>65.983001708984304</v>
      </c>
      <c r="J110" s="8">
        <v>107.60456085205</v>
      </c>
      <c r="K110" s="1">
        <v>62.2299995422363</v>
      </c>
      <c r="L110" s="3">
        <v>0.473508030176162</v>
      </c>
      <c r="M110" s="3">
        <v>0.56944280862808205</v>
      </c>
      <c r="N110">
        <v>32</v>
      </c>
      <c r="O110">
        <v>0</v>
      </c>
      <c r="P110">
        <v>0</v>
      </c>
      <c r="Q110">
        <v>0</v>
      </c>
      <c r="R110">
        <v>2</v>
      </c>
      <c r="S110">
        <v>100</v>
      </c>
      <c r="T110">
        <v>0.40000000596046398</v>
      </c>
      <c r="U110">
        <v>1.29999995231628</v>
      </c>
      <c r="V110">
        <v>0.89999997615814198</v>
      </c>
      <c r="W110" s="2">
        <v>2.4503102758899299E-4</v>
      </c>
      <c r="X110" s="2">
        <v>2.59349151747301E-4</v>
      </c>
      <c r="Y110" s="2">
        <v>1.8109165830537601E-3</v>
      </c>
      <c r="Z110" s="2">
        <v>7.2289702075067894E-5</v>
      </c>
      <c r="AA110" s="3">
        <f>ABS((G110-B110)/B110)</f>
        <v>2.4466953457797536E-2</v>
      </c>
      <c r="AB110" s="3">
        <f>ABS((J110-C110)/C110)</f>
        <v>0.82429667649850247</v>
      </c>
      <c r="AC110" s="3">
        <f>(J110-G110)/G110</f>
        <v>-6.5369023952933439E-2</v>
      </c>
      <c r="AD110" s="3">
        <f>(J110-D110)/D110</f>
        <v>-6.5784426531216342E-2</v>
      </c>
      <c r="AE110" s="3">
        <f>(G110+H110-J110)/H110</f>
        <v>1.4409748085825262</v>
      </c>
    </row>
    <row r="111" spans="1:31" x14ac:dyDescent="0.25">
      <c r="A111" t="s">
        <v>95</v>
      </c>
      <c r="B111" s="1">
        <v>111.52912902832</v>
      </c>
      <c r="C111" s="1">
        <v>58.984134674072202</v>
      </c>
      <c r="D111" s="8">
        <v>111.45220947265599</v>
      </c>
      <c r="E111" s="1">
        <v>64.740997314453097</v>
      </c>
      <c r="F111" s="3">
        <v>0.99500000476837103</v>
      </c>
      <c r="G111" s="8">
        <v>111.388214111328</v>
      </c>
      <c r="H111" s="1">
        <v>12.800000190734799</v>
      </c>
      <c r="I111" s="1">
        <v>64.708999633789006</v>
      </c>
      <c r="J111" s="8">
        <v>110.662216186523</v>
      </c>
      <c r="K111" s="1">
        <v>64.275001525878906</v>
      </c>
      <c r="L111" s="3">
        <v>0.52080094814300504</v>
      </c>
      <c r="M111" s="3">
        <v>0.62323153018951405</v>
      </c>
      <c r="N111">
        <v>31</v>
      </c>
      <c r="O111">
        <v>0</v>
      </c>
      <c r="P111">
        <v>0</v>
      </c>
      <c r="Q111">
        <v>0</v>
      </c>
      <c r="R111">
        <v>2</v>
      </c>
      <c r="S111">
        <v>100</v>
      </c>
      <c r="T111">
        <v>0.89999997615814198</v>
      </c>
      <c r="U111">
        <v>1.29999995231628</v>
      </c>
      <c r="V111">
        <v>0.89999997615814198</v>
      </c>
      <c r="W111" s="2">
        <v>2.67599651124328E-4</v>
      </c>
      <c r="X111" s="2">
        <v>2.6219489518553002E-4</v>
      </c>
      <c r="Y111" s="2">
        <v>1.7976835370063699E-3</v>
      </c>
      <c r="Z111" s="2">
        <v>7.26706348359584E-5</v>
      </c>
      <c r="AA111" s="3">
        <f>ABS((G111-B111)/B111)</f>
        <v>1.2634808342869869E-3</v>
      </c>
      <c r="AB111" s="3">
        <f>ABS((J111-C111)/C111)</f>
        <v>0.87613528278422048</v>
      </c>
      <c r="AC111" s="3">
        <f>(J111-G111)/G111</f>
        <v>-6.5177265889135695E-3</v>
      </c>
      <c r="AD111" s="3">
        <f>(J111-D111)/D111</f>
        <v>-7.0881796769297466E-3</v>
      </c>
      <c r="AE111" s="3">
        <f>(G111+H111-J111)/H111</f>
        <v>1.0567185870302176</v>
      </c>
    </row>
    <row r="112" spans="1:31" x14ac:dyDescent="0.25">
      <c r="A112" t="s">
        <v>96</v>
      </c>
      <c r="B112" s="1">
        <v>64.621658325195298</v>
      </c>
      <c r="C112" s="1">
        <v>58.984134674072202</v>
      </c>
      <c r="D112" s="8">
        <v>66.008079528808594</v>
      </c>
      <c r="E112" s="1">
        <v>43.205001831054602</v>
      </c>
      <c r="F112" s="3">
        <v>1</v>
      </c>
      <c r="G112" s="8">
        <v>66.008079528808594</v>
      </c>
      <c r="H112" s="1">
        <v>66.008079528808594</v>
      </c>
      <c r="I112" s="1">
        <v>43.205001831054602</v>
      </c>
      <c r="J112" s="8">
        <v>130.52082824707</v>
      </c>
      <c r="K112" s="1">
        <v>75.495002746582003</v>
      </c>
      <c r="L112" s="3">
        <v>8.4647096693515694E-2</v>
      </c>
      <c r="M112" s="3">
        <v>8.7196856737136799E-2</v>
      </c>
      <c r="N112">
        <v>27</v>
      </c>
      <c r="O112">
        <v>0</v>
      </c>
      <c r="P112">
        <v>0</v>
      </c>
      <c r="Q112">
        <v>0</v>
      </c>
      <c r="R112">
        <v>2</v>
      </c>
      <c r="S112">
        <v>100</v>
      </c>
      <c r="T112">
        <v>0.40000000596046398</v>
      </c>
      <c r="U112">
        <v>1.29999995231628</v>
      </c>
      <c r="V112">
        <v>0.89999997615814198</v>
      </c>
      <c r="W112" s="2">
        <v>1.8476124387234401E-4</v>
      </c>
      <c r="X112" s="2">
        <v>2.6202449225820601E-4</v>
      </c>
      <c r="Y112" s="2">
        <v>1.2572261039167599E-3</v>
      </c>
      <c r="Z112" s="2">
        <v>7.3065406468231204E-5</v>
      </c>
      <c r="AA112" s="3">
        <f>ABS((G112-B112)/B112)</f>
        <v>2.1454435549091204E-2</v>
      </c>
      <c r="AB112" s="3">
        <f>ABS((J112-C112)/C112)</f>
        <v>1.2128124616608702</v>
      </c>
      <c r="AC112" s="3">
        <f>(J112-G112)/G112</f>
        <v>0.97734624577443485</v>
      </c>
      <c r="AD112" s="3">
        <f>(J112-D112)/D112</f>
        <v>0.97734624577443485</v>
      </c>
      <c r="AE112" s="3">
        <f>(G112+H112-J112)/H112</f>
        <v>2.2653754225565141E-2</v>
      </c>
    </row>
    <row r="113" spans="1:31" x14ac:dyDescent="0.25">
      <c r="A113" t="s">
        <v>101</v>
      </c>
      <c r="B113" s="1">
        <v>94.530570983886705</v>
      </c>
      <c r="C113" s="1">
        <v>58.984134674072202</v>
      </c>
      <c r="D113" s="8">
        <v>95.855613708496094</v>
      </c>
      <c r="E113" s="1">
        <v>58.051998138427699</v>
      </c>
      <c r="F113" s="3">
        <v>1</v>
      </c>
      <c r="G113" s="8">
        <v>95.855613708496094</v>
      </c>
      <c r="H113" s="1">
        <v>95.855613708496094</v>
      </c>
      <c r="I113" s="1">
        <v>58.051998138427699</v>
      </c>
      <c r="J113" s="8">
        <v>129.86959838867099</v>
      </c>
      <c r="K113" s="1">
        <v>74.910003662109304</v>
      </c>
      <c r="L113" s="3">
        <v>0.45613420009612998</v>
      </c>
      <c r="M113" s="3">
        <v>0.466774702072143</v>
      </c>
      <c r="N113">
        <v>26</v>
      </c>
      <c r="O113">
        <v>0</v>
      </c>
      <c r="P113">
        <v>0</v>
      </c>
      <c r="Q113">
        <v>0</v>
      </c>
      <c r="R113">
        <v>2</v>
      </c>
      <c r="S113">
        <v>100</v>
      </c>
      <c r="T113">
        <v>0.89999997615814198</v>
      </c>
      <c r="U113">
        <v>1.29999995231628</v>
      </c>
      <c r="V113">
        <v>0.89999997615814198</v>
      </c>
      <c r="W113" s="2">
        <v>2.6570231420919299E-4</v>
      </c>
      <c r="X113" s="2">
        <v>2.60876375250518E-4</v>
      </c>
      <c r="Y113" s="2">
        <v>1.3128308346495E-3</v>
      </c>
      <c r="Z113" s="2">
        <v>7.2462709795217893E-5</v>
      </c>
      <c r="AA113" s="3">
        <f>ABS((G113-B113)/B113)</f>
        <v>1.4017081572851713E-2</v>
      </c>
      <c r="AB113" s="3">
        <f>ABS((J113-C113)/C113)</f>
        <v>1.201771698547238</v>
      </c>
      <c r="AC113" s="3">
        <f>(J113-G113)/G113</f>
        <v>0.35484603732874642</v>
      </c>
      <c r="AD113" s="3">
        <f>(J113-D113)/D113</f>
        <v>0.35484603732874642</v>
      </c>
      <c r="AE113" s="3">
        <f>(G113+H113-J113)/H113</f>
        <v>0.64515396267125358</v>
      </c>
    </row>
    <row r="114" spans="1:31" x14ac:dyDescent="0.25">
      <c r="A114" s="9" t="s">
        <v>162</v>
      </c>
      <c r="B114" s="1">
        <v>100.364448547363</v>
      </c>
      <c r="C114" s="1">
        <v>58.984134674072202</v>
      </c>
      <c r="D114" s="8">
        <v>104.68926239013599</v>
      </c>
      <c r="E114" s="1">
        <v>64.232002258300696</v>
      </c>
      <c r="F114" s="3">
        <v>1</v>
      </c>
      <c r="G114" s="8">
        <v>104.68926239013599</v>
      </c>
      <c r="H114" s="1">
        <v>104.68926239013599</v>
      </c>
      <c r="I114" s="1">
        <v>64.232002258300696</v>
      </c>
      <c r="J114" s="8">
        <v>151.598373413085</v>
      </c>
      <c r="K114" s="1">
        <v>87.709999084472599</v>
      </c>
      <c r="L114" s="3">
        <v>0.46189373731613098</v>
      </c>
      <c r="M114" s="3">
        <v>0.53765809535980202</v>
      </c>
      <c r="N114" s="11">
        <v>25</v>
      </c>
      <c r="O114" s="11">
        <v>0</v>
      </c>
      <c r="P114" s="11">
        <v>0</v>
      </c>
      <c r="Q114" s="11">
        <v>0</v>
      </c>
      <c r="R114" s="11">
        <v>2</v>
      </c>
      <c r="S114" s="11">
        <v>100</v>
      </c>
      <c r="T114" s="10">
        <v>0.40000000596046398</v>
      </c>
      <c r="U114" s="10">
        <v>1.29999995231628</v>
      </c>
      <c r="V114" s="10">
        <v>0.89999997615814198</v>
      </c>
      <c r="W114" s="2">
        <v>2.1799209935124901E-4</v>
      </c>
      <c r="X114" s="2">
        <v>2.6189599884673899E-4</v>
      </c>
      <c r="Y114" s="2">
        <v>7.1901340561453199E-5</v>
      </c>
      <c r="Z114" s="2">
        <v>7.2236558480653898E-5</v>
      </c>
      <c r="AA114" s="3">
        <f>ABS((G114-B114)/B114)</f>
        <v>4.309109356319607E-2</v>
      </c>
      <c r="AB114" s="3">
        <f>ABS((J114-C114)/C114)</f>
        <v>1.5701550806970379</v>
      </c>
      <c r="AC114" s="3">
        <f>(J114-G114)/G114</f>
        <v>0.44807948735121533</v>
      </c>
      <c r="AD114" s="3">
        <f>(J114-D114)/D114</f>
        <v>0.44807948735121533</v>
      </c>
      <c r="AE114" s="3">
        <f>(G114+H114-J114)/H114</f>
        <v>0.55192051264878461</v>
      </c>
    </row>
    <row r="115" spans="1:31" x14ac:dyDescent="0.25">
      <c r="A115" s="9" t="s">
        <v>164</v>
      </c>
      <c r="B115" s="1">
        <v>106.799179077148</v>
      </c>
      <c r="C115" s="1">
        <v>58.984134674072202</v>
      </c>
      <c r="D115" s="8">
        <v>108.589469909667</v>
      </c>
      <c r="E115" s="1">
        <v>65.606002807617102</v>
      </c>
      <c r="F115" s="3">
        <v>1</v>
      </c>
      <c r="G115" s="8">
        <v>108.589469909667</v>
      </c>
      <c r="H115" s="1">
        <v>108.589469909667</v>
      </c>
      <c r="I115" s="1">
        <v>65.606002807617102</v>
      </c>
      <c r="J115" s="8">
        <v>150.81198120117099</v>
      </c>
      <c r="K115" s="1">
        <v>86.628997802734304</v>
      </c>
      <c r="L115" s="3">
        <v>0.54237842559814398</v>
      </c>
      <c r="M115" s="3">
        <v>0.57021731138229304</v>
      </c>
      <c r="N115" s="11">
        <v>25</v>
      </c>
      <c r="O115" s="11">
        <v>0</v>
      </c>
      <c r="P115" s="11">
        <v>0</v>
      </c>
      <c r="Q115" s="11">
        <v>0</v>
      </c>
      <c r="R115" s="11">
        <v>2</v>
      </c>
      <c r="S115" s="11">
        <v>100</v>
      </c>
      <c r="T115" s="10">
        <v>0.40000000596046398</v>
      </c>
      <c r="U115" s="10">
        <v>1.29999995231628</v>
      </c>
      <c r="V115" s="10">
        <v>0.89999997615814198</v>
      </c>
      <c r="W115" s="2">
        <v>2.1853958605788599E-4</v>
      </c>
      <c r="X115" s="2">
        <v>2.6507381699047901E-4</v>
      </c>
      <c r="Y115" s="2">
        <v>7.2137823735829402E-5</v>
      </c>
      <c r="Z115" s="2">
        <v>7.3194627475459102E-5</v>
      </c>
      <c r="AA115" s="3">
        <f>ABS((G115-B115)/B115)</f>
        <v>1.6763151627090335E-2</v>
      </c>
      <c r="AB115" s="3">
        <f>ABS((J115-C115)/C115)</f>
        <v>1.5568228140416167</v>
      </c>
      <c r="AC115" s="3">
        <f>(J115-G115)/G115</f>
        <v>0.38882693991072886</v>
      </c>
      <c r="AD115" s="3">
        <f>(J115-D115)/D115</f>
        <v>0.38882693991072886</v>
      </c>
      <c r="AE115" s="3">
        <f>(G115+H115-J115)/H115</f>
        <v>0.61117306008927119</v>
      </c>
    </row>
    <row r="116" spans="1:31" x14ac:dyDescent="0.25">
      <c r="A116" s="9" t="s">
        <v>165</v>
      </c>
      <c r="B116" s="1">
        <v>106.31250762939401</v>
      </c>
      <c r="C116" s="1">
        <v>58.984134674072202</v>
      </c>
      <c r="D116" s="8">
        <v>107.24461364746</v>
      </c>
      <c r="E116" s="1">
        <v>62.562000274658203</v>
      </c>
      <c r="F116" s="3">
        <v>0.99500000476837103</v>
      </c>
      <c r="G116" s="8">
        <v>107.180618286132</v>
      </c>
      <c r="H116" s="1">
        <v>12.800000190734799</v>
      </c>
      <c r="I116" s="1">
        <v>62.529998779296797</v>
      </c>
      <c r="J116" s="8">
        <v>110.662216186523</v>
      </c>
      <c r="K116" s="1">
        <v>64.275001525878906</v>
      </c>
      <c r="L116" s="3">
        <v>0.44413867592811501</v>
      </c>
      <c r="M116" s="3">
        <v>0.55484944581985396</v>
      </c>
      <c r="N116" s="11">
        <v>25</v>
      </c>
      <c r="O116" s="11">
        <v>0</v>
      </c>
      <c r="P116" s="11">
        <v>0</v>
      </c>
      <c r="Q116" s="11">
        <v>0</v>
      </c>
      <c r="R116" s="11">
        <v>2</v>
      </c>
      <c r="S116" s="11">
        <v>100</v>
      </c>
      <c r="T116" s="10">
        <v>0.40000000596046398</v>
      </c>
      <c r="U116" s="10">
        <v>1.29999995231628</v>
      </c>
      <c r="V116" s="10">
        <v>0.89999997615814198</v>
      </c>
      <c r="W116" s="2">
        <v>2.3530914040748E-4</v>
      </c>
      <c r="X116" s="2">
        <v>2.6096013607457199E-4</v>
      </c>
      <c r="Y116" s="2">
        <v>7.1808550273999504E-5</v>
      </c>
      <c r="Z116" s="2">
        <v>7.1856964495964294E-5</v>
      </c>
      <c r="AA116" s="3">
        <f>ABS((G116-B116)/B116)</f>
        <v>8.16564933040838E-3</v>
      </c>
      <c r="AB116" s="3">
        <f>ABS((J116-C116)/C116)</f>
        <v>0.87613528278422048</v>
      </c>
      <c r="AC116" s="3">
        <f>(J116-G116)/G116</f>
        <v>3.2483465350950258E-2</v>
      </c>
      <c r="AD116" s="3">
        <f>(J116-D116)/D116</f>
        <v>3.1867358395243198E-2</v>
      </c>
      <c r="AE116" s="3">
        <f>(G116+H116-J116)/H116</f>
        <v>0.72800016808506496</v>
      </c>
    </row>
    <row r="117" spans="1:31" x14ac:dyDescent="0.25">
      <c r="A117" s="9" t="s">
        <v>161</v>
      </c>
      <c r="B117" s="1">
        <v>82.602485656738196</v>
      </c>
      <c r="C117" s="1">
        <v>58.984134674072202</v>
      </c>
      <c r="D117" s="8">
        <v>83.302383422851506</v>
      </c>
      <c r="E117" s="1">
        <v>51.622001647949197</v>
      </c>
      <c r="F117" s="3">
        <v>1</v>
      </c>
      <c r="G117" s="8">
        <v>83.302383422851506</v>
      </c>
      <c r="H117" s="1">
        <v>83.302383422851506</v>
      </c>
      <c r="I117" s="1">
        <v>51.622001647949197</v>
      </c>
      <c r="J117" s="8">
        <v>129.86959838867099</v>
      </c>
      <c r="K117" s="1">
        <v>74.910003662109304</v>
      </c>
      <c r="L117" s="3">
        <v>0.44576403498649497</v>
      </c>
      <c r="M117" s="3">
        <v>0.45878154039382901</v>
      </c>
      <c r="N117" s="11">
        <v>25</v>
      </c>
      <c r="O117" s="11">
        <v>0</v>
      </c>
      <c r="P117" s="11">
        <v>0</v>
      </c>
      <c r="Q117" s="11">
        <v>0</v>
      </c>
      <c r="R117" s="11">
        <v>2</v>
      </c>
      <c r="S117" s="11">
        <v>100</v>
      </c>
      <c r="T117" s="10">
        <v>0.40000000596046398</v>
      </c>
      <c r="U117" s="10">
        <v>1.29999995231628</v>
      </c>
      <c r="V117" s="10">
        <v>0.89999997615814198</v>
      </c>
      <c r="W117" s="2">
        <v>1.8198175530415001E-4</v>
      </c>
      <c r="X117" s="2">
        <v>2.6087538572028198E-4</v>
      </c>
      <c r="Y117" s="2">
        <v>7.3550014349166304E-5</v>
      </c>
      <c r="Z117" s="2">
        <v>7.1836031565908302E-5</v>
      </c>
      <c r="AA117" s="3">
        <f>ABS((G117-B117)/B117)</f>
        <v>8.473083594866572E-3</v>
      </c>
      <c r="AB117" s="3">
        <f>ABS((J117-C117)/C117)</f>
        <v>1.201771698547238</v>
      </c>
      <c r="AC117" s="3">
        <f>(J117-G117)/G117</f>
        <v>0.55901419686204523</v>
      </c>
      <c r="AD117" s="3">
        <f>(J117-D117)/D117</f>
        <v>0.55901419686204523</v>
      </c>
      <c r="AE117" s="3">
        <f>(G117+H117-J117)/H117</f>
        <v>0.44098580313795471</v>
      </c>
    </row>
    <row r="118" spans="1:31" x14ac:dyDescent="0.25">
      <c r="A118" t="s">
        <v>121</v>
      </c>
      <c r="B118" s="1">
        <v>35.729183197021399</v>
      </c>
      <c r="C118" s="1">
        <v>58.984134674072202</v>
      </c>
      <c r="D118" s="8">
        <v>62.270244598388601</v>
      </c>
      <c r="E118" s="1">
        <v>35.168998718261697</v>
      </c>
      <c r="F118" s="3">
        <v>0.47699999809265098</v>
      </c>
      <c r="G118" s="8">
        <v>56.513484954833899</v>
      </c>
      <c r="H118" s="1">
        <v>11.007266044616699</v>
      </c>
      <c r="I118" s="1">
        <v>32.284999847412102</v>
      </c>
      <c r="J118" s="8">
        <v>55.9898872375488</v>
      </c>
      <c r="K118" s="1">
        <v>32.0260009765625</v>
      </c>
      <c r="L118" s="3">
        <v>0.31198921799659701</v>
      </c>
      <c r="M118" s="3">
        <v>0.32457453012466397</v>
      </c>
      <c r="N118">
        <v>26</v>
      </c>
      <c r="O118">
        <v>0</v>
      </c>
      <c r="P118">
        <v>0</v>
      </c>
      <c r="Q118">
        <v>0</v>
      </c>
      <c r="R118">
        <v>2</v>
      </c>
      <c r="S118">
        <v>100</v>
      </c>
      <c r="T118">
        <v>0.40000000596046398</v>
      </c>
      <c r="U118">
        <v>1.29999995231628</v>
      </c>
      <c r="V118">
        <v>0.89999997615814198</v>
      </c>
      <c r="W118" s="2">
        <v>2.4744763504713698E-4</v>
      </c>
      <c r="X118" s="2">
        <v>2.62666988419368E-4</v>
      </c>
      <c r="Y118" s="2">
        <v>1.478266203776E-3</v>
      </c>
      <c r="Z118" s="2">
        <v>7.2546084993518794E-5</v>
      </c>
      <c r="AA118" s="3">
        <f>ABS((G118-B118)/B118)</f>
        <v>0.5817177975550587</v>
      </c>
      <c r="AB118" s="3">
        <f>ABS((J118-C118)/C118)</f>
        <v>5.0763607079576105E-2</v>
      </c>
      <c r="AC118" s="3">
        <f>(J118-G118)/G118</f>
        <v>-9.2650049400344638E-3</v>
      </c>
      <c r="AD118" s="3">
        <f>(J118-D118)/D118</f>
        <v>-0.1008564748917386</v>
      </c>
      <c r="AE118" s="3">
        <f>(G118+H118-J118)/H118</f>
        <v>1.0475683712161363</v>
      </c>
    </row>
    <row r="119" spans="1:31" x14ac:dyDescent="0.25">
      <c r="A119" t="s">
        <v>94</v>
      </c>
      <c r="B119" s="1">
        <v>25.041000366210898</v>
      </c>
      <c r="C119" s="1">
        <v>58.984134674072202</v>
      </c>
      <c r="D119" s="8">
        <v>39.389595031738203</v>
      </c>
      <c r="E119" s="1">
        <v>21.6940002441406</v>
      </c>
      <c r="F119" s="3">
        <v>0.28700000047683699</v>
      </c>
      <c r="G119" s="8">
        <v>36.796409606933501</v>
      </c>
      <c r="H119" s="1">
        <v>3.6370265483856201</v>
      </c>
      <c r="I119" s="1">
        <v>20.395999908447202</v>
      </c>
      <c r="J119" s="8">
        <v>30.406856536865199</v>
      </c>
      <c r="K119" s="1">
        <v>17.202999114990199</v>
      </c>
      <c r="L119" s="3">
        <v>0.47484061121940602</v>
      </c>
      <c r="M119" s="3">
        <v>0.49202951788902199</v>
      </c>
      <c r="N119">
        <v>27</v>
      </c>
      <c r="O119">
        <v>0</v>
      </c>
      <c r="P119">
        <v>0</v>
      </c>
      <c r="Q119">
        <v>0</v>
      </c>
      <c r="R119">
        <v>2</v>
      </c>
      <c r="S119">
        <v>100</v>
      </c>
      <c r="T119">
        <v>0.40000000596046398</v>
      </c>
      <c r="U119">
        <v>1.29999995231628</v>
      </c>
      <c r="V119">
        <v>0.89999997615814198</v>
      </c>
      <c r="W119" s="2">
        <v>2.5291336351074202E-4</v>
      </c>
      <c r="X119" s="2">
        <v>2.6273654657416002E-4</v>
      </c>
      <c r="Y119" s="2">
        <v>1.03106233291327E-3</v>
      </c>
      <c r="Z119" s="2">
        <v>7.2912698669824695E-5</v>
      </c>
      <c r="AA119" s="3">
        <f>ABS((G119-B119)/B119)</f>
        <v>0.46944647054056104</v>
      </c>
      <c r="AB119" s="3">
        <f>ABS((J119-C119)/C119)</f>
        <v>0.48449092785909403</v>
      </c>
      <c r="AC119" s="3">
        <f>(J119-G119)/G119</f>
        <v>-0.17364610129963134</v>
      </c>
      <c r="AD119" s="3">
        <f>(J119-D119)/D119</f>
        <v>-0.22804851097441226</v>
      </c>
      <c r="AE119" s="3">
        <f>(G119+H119-J119)/H119</f>
        <v>2.7568068269681607</v>
      </c>
    </row>
    <row r="120" spans="1:31" x14ac:dyDescent="0.25">
      <c r="A120" t="s">
        <v>122</v>
      </c>
      <c r="B120" s="1">
        <v>25.084383010864201</v>
      </c>
      <c r="C120" s="1">
        <v>58.984134674072202</v>
      </c>
      <c r="D120" s="8">
        <v>46.611549377441399</v>
      </c>
      <c r="E120" s="1">
        <v>26.5429992675781</v>
      </c>
      <c r="F120" s="3">
        <v>0.42800000309944097</v>
      </c>
      <c r="G120" s="8">
        <v>46.035152435302699</v>
      </c>
      <c r="H120" s="1">
        <v>1.0076923370361299</v>
      </c>
      <c r="I120" s="1">
        <v>26.252000808715799</v>
      </c>
      <c r="J120" s="8">
        <v>39.507213592529297</v>
      </c>
      <c r="K120" s="1">
        <v>22.982000350952099</v>
      </c>
      <c r="L120" s="3">
        <v>0.49564322829246499</v>
      </c>
      <c r="M120" s="3">
        <v>0.490668475627899</v>
      </c>
      <c r="N120">
        <v>25</v>
      </c>
      <c r="O120">
        <v>0</v>
      </c>
      <c r="P120">
        <v>0</v>
      </c>
      <c r="Q120">
        <v>0</v>
      </c>
      <c r="R120">
        <v>2</v>
      </c>
      <c r="S120">
        <v>100</v>
      </c>
      <c r="T120">
        <v>0.40000000596046398</v>
      </c>
      <c r="U120">
        <v>1.29999995231628</v>
      </c>
      <c r="V120">
        <v>0.89999997615814198</v>
      </c>
      <c r="W120" s="2">
        <v>2.5261277914978499E-4</v>
      </c>
      <c r="X120" s="2">
        <v>2.6695223641581801E-4</v>
      </c>
      <c r="Y120" s="2">
        <v>1.59621436614543E-3</v>
      </c>
      <c r="Z120" s="2">
        <v>7.3529728979337906E-5</v>
      </c>
      <c r="AA120" s="3">
        <f>ABS((G120-B120)/B120)</f>
        <v>0.83521166996073171</v>
      </c>
      <c r="AB120" s="3">
        <f>ABS((J120-C120)/C120)</f>
        <v>0.33020610015161284</v>
      </c>
      <c r="AC120" s="3">
        <f>(J120-G120)/G120</f>
        <v>-0.14180335021042226</v>
      </c>
      <c r="AD120" s="3">
        <f>(J120-D120)/D120</f>
        <v>-0.15241578277915793</v>
      </c>
      <c r="AE120" s="3">
        <f>(G120+H120-J120)/H120</f>
        <v>7.4781070599124257</v>
      </c>
    </row>
    <row r="121" spans="1:31" x14ac:dyDescent="0.25">
      <c r="A121" t="s">
        <v>119</v>
      </c>
      <c r="B121" s="1">
        <v>38.27827835083</v>
      </c>
      <c r="C121" s="1">
        <v>58.984134674072202</v>
      </c>
      <c r="D121" s="8">
        <v>58.295070648193303</v>
      </c>
      <c r="E121" s="1">
        <v>33.208999633788999</v>
      </c>
      <c r="F121" s="3">
        <v>0.51899999380111606</v>
      </c>
      <c r="G121" s="8">
        <v>51.327510833740199</v>
      </c>
      <c r="H121" s="1">
        <v>14.4856557846069</v>
      </c>
      <c r="I121" s="1">
        <v>29.7000007629394</v>
      </c>
      <c r="J121" s="8">
        <v>55.612277984619098</v>
      </c>
      <c r="K121" s="1">
        <v>31.8589992523193</v>
      </c>
      <c r="L121" s="3">
        <v>0.30712866783142001</v>
      </c>
      <c r="M121" s="3">
        <v>0.33218958973884499</v>
      </c>
      <c r="N121">
        <v>25</v>
      </c>
      <c r="O121">
        <v>0</v>
      </c>
      <c r="P121">
        <v>0</v>
      </c>
      <c r="Q121">
        <v>0</v>
      </c>
      <c r="R121">
        <v>2</v>
      </c>
      <c r="S121">
        <v>100</v>
      </c>
      <c r="T121">
        <v>0.40000000596046398</v>
      </c>
      <c r="U121">
        <v>1.29999995231628</v>
      </c>
      <c r="V121">
        <v>0.89999997615814198</v>
      </c>
      <c r="W121" s="2">
        <v>2.5692762574180901E-4</v>
      </c>
      <c r="X121" s="2">
        <v>2.6174125378020102E-4</v>
      </c>
      <c r="Y121" s="2">
        <v>1.52573222294449E-3</v>
      </c>
      <c r="Z121" s="2">
        <v>7.2553368227090605E-5</v>
      </c>
      <c r="AA121" s="3">
        <f>ABS((G121-B121)/B121)</f>
        <v>0.3409043730575006</v>
      </c>
      <c r="AB121" s="3">
        <f>ABS((J121-C121)/C121)</f>
        <v>5.7165485398487655E-2</v>
      </c>
      <c r="AC121" s="3">
        <f>(J121-G121)/G121</f>
        <v>8.347895857950513E-2</v>
      </c>
      <c r="AD121" s="3">
        <f>(J121-D121)/D121</f>
        <v>-4.6020917956591419E-2</v>
      </c>
      <c r="AE121" s="3">
        <f>(G121+H121-J121)/H121</f>
        <v>0.70420620132144207</v>
      </c>
    </row>
    <row r="122" spans="1:31" x14ac:dyDescent="0.25">
      <c r="A122" s="9" t="s">
        <v>207</v>
      </c>
      <c r="B122" s="1">
        <v>29.348588943481399</v>
      </c>
      <c r="C122" s="1">
        <v>58.984134674072202</v>
      </c>
      <c r="D122" s="8">
        <v>48.901496887207003</v>
      </c>
      <c r="E122" s="1">
        <v>28.052999496459901</v>
      </c>
      <c r="F122" s="3">
        <v>0.47900000214576699</v>
      </c>
      <c r="G122" s="8">
        <v>43.133953094482401</v>
      </c>
      <c r="H122" s="1">
        <v>11.070249557495099</v>
      </c>
      <c r="I122" s="1">
        <v>25.158000946044901</v>
      </c>
      <c r="J122" s="8">
        <v>53.051471710205</v>
      </c>
      <c r="K122" s="1">
        <v>30.1089992523193</v>
      </c>
      <c r="L122" s="3">
        <v>0.38892588019370999</v>
      </c>
      <c r="M122" s="3">
        <v>0.41314914822578402</v>
      </c>
      <c r="N122" s="11">
        <v>26</v>
      </c>
      <c r="O122" s="11">
        <v>0</v>
      </c>
      <c r="P122" s="11">
        <v>0</v>
      </c>
      <c r="Q122" s="11">
        <v>0</v>
      </c>
      <c r="R122" s="11">
        <v>2</v>
      </c>
      <c r="S122" s="11">
        <v>100</v>
      </c>
      <c r="T122" s="10">
        <v>0.40000000596046398</v>
      </c>
      <c r="U122" s="10">
        <v>1.29999995231628</v>
      </c>
      <c r="V122" s="10">
        <v>0.89999997615814198</v>
      </c>
      <c r="W122" s="2">
        <v>2.40583380218595E-4</v>
      </c>
      <c r="X122" s="2">
        <v>2.6855396572500402E-4</v>
      </c>
      <c r="Y122" s="2">
        <v>7.2869974246714196E-5</v>
      </c>
      <c r="Z122" s="2">
        <v>7.2938964876811897E-5</v>
      </c>
      <c r="AA122" s="3">
        <f>ABS((G122-B122)/B122)</f>
        <v>0.46971130971742553</v>
      </c>
      <c r="AB122" s="3">
        <f>ABS((J122-C122)/C122)</f>
        <v>0.10058065608064327</v>
      </c>
      <c r="AC122" s="3">
        <f>(J122-G122)/G122</f>
        <v>0.22992371216240848</v>
      </c>
      <c r="AD122" s="3">
        <f>(J122-D122)/D122</f>
        <v>8.4863963010581411E-2</v>
      </c>
      <c r="AE122" s="3">
        <f>(G122+H122-J122)/H122</f>
        <v>0.10412872228269157</v>
      </c>
    </row>
    <row r="123" spans="1:31" x14ac:dyDescent="0.25">
      <c r="A123" s="9" t="s">
        <v>208</v>
      </c>
      <c r="B123" s="1">
        <v>17.557783126831001</v>
      </c>
      <c r="C123" s="1">
        <v>58.984134674072202</v>
      </c>
      <c r="D123" s="8">
        <v>29.876844406127901</v>
      </c>
      <c r="E123" s="1">
        <v>17.271999359130799</v>
      </c>
      <c r="F123" s="3">
        <v>0.28200000524520802</v>
      </c>
      <c r="G123" s="8">
        <v>27.236839294433501</v>
      </c>
      <c r="H123" s="1">
        <v>3.6768801212310702</v>
      </c>
      <c r="I123" s="1">
        <v>15.9519996643066</v>
      </c>
      <c r="J123" s="8">
        <v>31.574853897094702</v>
      </c>
      <c r="K123" s="1">
        <v>18.1149997711181</v>
      </c>
      <c r="L123" s="3">
        <v>0.50085663795471103</v>
      </c>
      <c r="M123" s="3">
        <v>0.52021253108978205</v>
      </c>
      <c r="N123" s="11">
        <v>25</v>
      </c>
      <c r="O123" s="11">
        <v>0</v>
      </c>
      <c r="P123" s="11">
        <v>0</v>
      </c>
      <c r="Q123" s="11">
        <v>0</v>
      </c>
      <c r="R123" s="11">
        <v>2</v>
      </c>
      <c r="S123" s="11">
        <v>100</v>
      </c>
      <c r="T123" s="10">
        <v>0.40000000596046398</v>
      </c>
      <c r="U123" s="10">
        <v>1.29999995231628</v>
      </c>
      <c r="V123" s="10">
        <v>0.89999997615814198</v>
      </c>
      <c r="W123" s="2">
        <v>2.4440561537630802E-4</v>
      </c>
      <c r="X123" s="2">
        <v>2.6772171258926299E-4</v>
      </c>
      <c r="Y123" s="2">
        <v>7.3054070526268306E-5</v>
      </c>
      <c r="Z123" s="2">
        <v>7.2811737481970299E-5</v>
      </c>
      <c r="AA123" s="3">
        <f>ABS((G123-B123)/B123)</f>
        <v>0.5512686936434138</v>
      </c>
      <c r="AB123" s="3">
        <f>ABS((J123-C123)/C123)</f>
        <v>0.46468903762736496</v>
      </c>
      <c r="AC123" s="3">
        <f>(J123-G123)/G123</f>
        <v>0.15927011779034791</v>
      </c>
      <c r="AD123" s="3">
        <f>(J123-D123)/D123</f>
        <v>5.683362900998104E-2</v>
      </c>
      <c r="AE123" s="3">
        <f>(G123+H123-J123)/H123</f>
        <v>-0.179808549539758</v>
      </c>
    </row>
    <row r="124" spans="1:31" x14ac:dyDescent="0.25">
      <c r="A124" s="9" t="s">
        <v>210</v>
      </c>
      <c r="B124" s="1">
        <v>21.4297065734863</v>
      </c>
      <c r="C124" s="1">
        <v>58.984134674072202</v>
      </c>
      <c r="D124" s="8">
        <v>40.2235717773437</v>
      </c>
      <c r="E124" s="1">
        <v>23.3619995117187</v>
      </c>
      <c r="F124" s="3">
        <v>0.41200000047683699</v>
      </c>
      <c r="G124" s="8">
        <v>39.3839721679687</v>
      </c>
      <c r="H124" s="1">
        <v>1.4278912544250399</v>
      </c>
      <c r="I124" s="1">
        <v>22.937999725341701</v>
      </c>
      <c r="J124" s="8">
        <v>39.814376831054602</v>
      </c>
      <c r="K124" s="1">
        <v>23.135999679565401</v>
      </c>
      <c r="L124" s="3">
        <v>0.47277528047561601</v>
      </c>
      <c r="M124" s="3">
        <v>0.46864348649978599</v>
      </c>
      <c r="N124" s="11">
        <v>24</v>
      </c>
      <c r="O124" s="11">
        <v>0</v>
      </c>
      <c r="P124" s="11">
        <v>0</v>
      </c>
      <c r="Q124" s="11">
        <v>0</v>
      </c>
      <c r="R124" s="11">
        <v>2</v>
      </c>
      <c r="S124" s="11">
        <v>100</v>
      </c>
      <c r="T124" s="10">
        <v>0.40000000596046398</v>
      </c>
      <c r="U124" s="10">
        <v>1.29999995231628</v>
      </c>
      <c r="V124" s="10">
        <v>0.89999997615814198</v>
      </c>
      <c r="W124" s="2">
        <v>2.4167337687685999E-4</v>
      </c>
      <c r="X124" s="2">
        <v>2.6752197300083897E-4</v>
      </c>
      <c r="Y124" s="2">
        <v>7.2837414336390793E-5</v>
      </c>
      <c r="Z124" s="2">
        <v>7.2786984674166807E-5</v>
      </c>
      <c r="AA124" s="3">
        <f>ABS((G124-B124)/B124)</f>
        <v>0.83782134547265075</v>
      </c>
      <c r="AB124" s="3">
        <f>ABS((J124-C124)/C124)</f>
        <v>0.32499854323444194</v>
      </c>
      <c r="AC124" s="3">
        <f>(J124-G124)/G124</f>
        <v>1.092842187807439E-2</v>
      </c>
      <c r="AD124" s="3">
        <f>(J124-D124)/D124</f>
        <v>-1.017301368844576E-2</v>
      </c>
      <c r="AE124" s="3">
        <f>(G124+H124-J124)/H124</f>
        <v>0.69857321994789545</v>
      </c>
    </row>
    <row r="125" spans="1:31" x14ac:dyDescent="0.25">
      <c r="A125" s="9" t="s">
        <v>192</v>
      </c>
      <c r="B125" s="1">
        <v>34.343303680419901</v>
      </c>
      <c r="C125" s="1">
        <v>58.984134674072202</v>
      </c>
      <c r="D125" s="8">
        <v>51.728675842285099</v>
      </c>
      <c r="E125" s="1">
        <v>29.701000213623001</v>
      </c>
      <c r="F125" s="3">
        <v>0.51099997758865301</v>
      </c>
      <c r="G125" s="8">
        <v>44.277549743652301</v>
      </c>
      <c r="H125" s="1">
        <v>15.2376279830932</v>
      </c>
      <c r="I125" s="1">
        <v>25.938999176025298</v>
      </c>
      <c r="J125" s="8">
        <v>53.951061248779297</v>
      </c>
      <c r="K125" s="1">
        <v>30.790000915527301</v>
      </c>
      <c r="L125" s="3">
        <v>0.33083772659301702</v>
      </c>
      <c r="M125" s="3">
        <v>0.366511911153793</v>
      </c>
      <c r="N125" s="11">
        <v>26</v>
      </c>
      <c r="O125" s="11">
        <v>0</v>
      </c>
      <c r="P125" s="11">
        <v>0</v>
      </c>
      <c r="Q125" s="11">
        <v>0</v>
      </c>
      <c r="R125" s="11">
        <v>2</v>
      </c>
      <c r="S125" s="11">
        <v>100</v>
      </c>
      <c r="T125" s="10">
        <v>0.40000000596046398</v>
      </c>
      <c r="U125" s="10">
        <v>1.29999995231628</v>
      </c>
      <c r="V125" s="10">
        <v>0.89999997615814198</v>
      </c>
      <c r="W125" s="2">
        <v>2.4458899861201601E-4</v>
      </c>
      <c r="X125" s="2">
        <v>2.6857177726924398E-4</v>
      </c>
      <c r="Y125" s="2">
        <v>7.57698580855503E-5</v>
      </c>
      <c r="Z125" s="2">
        <v>7.2976319643203101E-5</v>
      </c>
      <c r="AA125" s="3">
        <f>ABS((G125-B125)/B125)</f>
        <v>0.28926297119447475</v>
      </c>
      <c r="AB125" s="3">
        <f>ABS((J125-C125)/C125)</f>
        <v>8.5329274610945596E-2</v>
      </c>
      <c r="AC125" s="3">
        <f>(J125-G125)/G125</f>
        <v>0.21847440883997438</v>
      </c>
      <c r="AD125" s="3">
        <f>(J125-D125)/D125</f>
        <v>4.2962348645265928E-2</v>
      </c>
      <c r="AE125" s="3">
        <f>(G125+H125-J125)/H125</f>
        <v>0.36515634087797832</v>
      </c>
    </row>
    <row r="126" spans="1:31" x14ac:dyDescent="0.25">
      <c r="A126" t="s">
        <v>107</v>
      </c>
      <c r="B126" s="1">
        <v>77.879463195800696</v>
      </c>
      <c r="C126" s="1">
        <v>69.342674255371094</v>
      </c>
      <c r="D126" s="8">
        <v>100.04231262207</v>
      </c>
      <c r="E126" s="1">
        <v>60.355998992919901</v>
      </c>
      <c r="F126" s="3">
        <v>0.66500002145767201</v>
      </c>
      <c r="G126" s="8">
        <v>78.431571960449205</v>
      </c>
      <c r="H126" s="1">
        <v>64.509826660156193</v>
      </c>
      <c r="I126" s="1">
        <v>47.928001403808501</v>
      </c>
      <c r="J126" s="8">
        <v>93.531578063964801</v>
      </c>
      <c r="K126" s="1">
        <v>55.478000640869098</v>
      </c>
      <c r="L126" s="3">
        <v>0.50943887233734098</v>
      </c>
      <c r="M126" s="3">
        <v>0.57520312070846502</v>
      </c>
      <c r="N126">
        <v>13</v>
      </c>
      <c r="O126">
        <v>0</v>
      </c>
      <c r="P126">
        <v>0</v>
      </c>
      <c r="Q126">
        <v>0</v>
      </c>
      <c r="R126">
        <v>2</v>
      </c>
      <c r="S126">
        <v>100</v>
      </c>
      <c r="T126">
        <v>0.40000000596046398</v>
      </c>
      <c r="U126">
        <v>1.29999995231628</v>
      </c>
      <c r="V126">
        <v>0.89999997615814198</v>
      </c>
      <c r="W126" s="2">
        <v>2.1466487669385899E-4</v>
      </c>
      <c r="X126" s="2">
        <v>2.6975324726663497E-4</v>
      </c>
      <c r="Y126" s="2">
        <v>1.8925716867670399E-3</v>
      </c>
      <c r="Z126" s="2">
        <v>7.2890048613771796E-5</v>
      </c>
      <c r="AA126" s="3">
        <f>ABS((G126-B126)/B126)</f>
        <v>7.0892728582427952E-3</v>
      </c>
      <c r="AB126" s="3">
        <f>ABS((J126-C126)/C126)</f>
        <v>0.34883142405947953</v>
      </c>
      <c r="AC126" s="3">
        <f>(J126-G126)/G126</f>
        <v>0.19252458832688063</v>
      </c>
      <c r="AD126" s="3">
        <f>(J126-D126)/D126</f>
        <v>-6.507980860759198E-2</v>
      </c>
      <c r="AE126" s="3">
        <f>(G126+H126-J126)/H126</f>
        <v>0.76592703956462593</v>
      </c>
    </row>
    <row r="127" spans="1:31" x14ac:dyDescent="0.25">
      <c r="A127" t="s">
        <v>116</v>
      </c>
      <c r="B127" s="1">
        <v>89.224807739257798</v>
      </c>
      <c r="C127" s="1">
        <v>69.342674255371094</v>
      </c>
      <c r="D127" s="8">
        <v>110.10601043701099</v>
      </c>
      <c r="E127" s="1">
        <v>65.037002563476506</v>
      </c>
      <c r="F127" s="3">
        <v>0.67000001668929998</v>
      </c>
      <c r="G127" s="8">
        <v>89.691314697265597</v>
      </c>
      <c r="H127" s="1">
        <v>61.863025665283203</v>
      </c>
      <c r="I127" s="1">
        <v>53.409999847412102</v>
      </c>
      <c r="J127" s="8">
        <v>93.171684265136705</v>
      </c>
      <c r="K127" s="1">
        <v>55.109001159667898</v>
      </c>
      <c r="L127" s="3">
        <v>0.51616567373275701</v>
      </c>
      <c r="M127" s="3">
        <v>0.56630009412765503</v>
      </c>
      <c r="N127">
        <v>13</v>
      </c>
      <c r="O127">
        <v>0</v>
      </c>
      <c r="P127">
        <v>0</v>
      </c>
      <c r="Q127">
        <v>0</v>
      </c>
      <c r="R127">
        <v>2</v>
      </c>
      <c r="S127">
        <v>100</v>
      </c>
      <c r="T127">
        <v>0.89999997615814198</v>
      </c>
      <c r="U127">
        <v>1.29999995231628</v>
      </c>
      <c r="V127">
        <v>0.89999997615814198</v>
      </c>
      <c r="W127" s="2">
        <v>2.7149362722411698E-4</v>
      </c>
      <c r="X127" s="2">
        <v>2.6794025325216299E-4</v>
      </c>
      <c r="Y127" s="2">
        <v>1.9175269408151501E-3</v>
      </c>
      <c r="Z127" s="2">
        <v>7.3643095674924498E-5</v>
      </c>
      <c r="AA127" s="3">
        <f>ABS((G127-B127)/B127)</f>
        <v>5.2284445304838813E-3</v>
      </c>
      <c r="AB127" s="3">
        <f>ABS((J127-C127)/C127)</f>
        <v>0.34364134734708301</v>
      </c>
      <c r="AC127" s="3">
        <f>(J127-G127)/G127</f>
        <v>3.8803863892712162E-2</v>
      </c>
      <c r="AD127" s="3">
        <f>(J127-D127)/D127</f>
        <v>-0.15380019768822711</v>
      </c>
      <c r="AE127" s="3">
        <f>(G127+H127-J127)/H127</f>
        <v>0.94374071538786297</v>
      </c>
    </row>
    <row r="128" spans="1:31" x14ac:dyDescent="0.25">
      <c r="A128" t="s">
        <v>108</v>
      </c>
      <c r="B128" s="1">
        <v>96.564559936523395</v>
      </c>
      <c r="C128" s="1">
        <v>69.342674255371094</v>
      </c>
      <c r="D128" s="8">
        <v>123.14308166503901</v>
      </c>
      <c r="E128" s="1">
        <v>72.876998901367102</v>
      </c>
      <c r="F128" s="3">
        <v>0.60699999332427901</v>
      </c>
      <c r="G128" s="8">
        <v>97.269226074218693</v>
      </c>
      <c r="H128" s="1">
        <v>65.837097167968693</v>
      </c>
      <c r="I128" s="1">
        <v>58.070999145507798</v>
      </c>
      <c r="J128" s="8">
        <v>101.34645080566401</v>
      </c>
      <c r="K128" s="1">
        <v>60.097999572753899</v>
      </c>
      <c r="L128" s="3">
        <v>0.50462126731872503</v>
      </c>
      <c r="M128" s="3">
        <v>0.56617683172225897</v>
      </c>
      <c r="N128">
        <v>14</v>
      </c>
      <c r="O128">
        <v>0</v>
      </c>
      <c r="P128">
        <v>0</v>
      </c>
      <c r="Q128">
        <v>0</v>
      </c>
      <c r="R128">
        <v>2</v>
      </c>
      <c r="S128">
        <v>100</v>
      </c>
      <c r="T128">
        <v>0.40000000596046398</v>
      </c>
      <c r="U128">
        <v>1.29999995231628</v>
      </c>
      <c r="V128">
        <v>0.89999997615814198</v>
      </c>
      <c r="W128" s="2">
        <v>2.1448350162245301E-4</v>
      </c>
      <c r="X128" s="2">
        <v>2.66413582721725E-4</v>
      </c>
      <c r="Y128" s="2">
        <v>1.16760376840829E-3</v>
      </c>
      <c r="Z128" s="2">
        <v>7.2025759436655695E-5</v>
      </c>
      <c r="AA128" s="3">
        <f>ABS((G128-B128)/B128)</f>
        <v>7.2973577279129087E-3</v>
      </c>
      <c r="AB128" s="3">
        <f>ABS((J128-C128)/C128)</f>
        <v>0.46153075135855448</v>
      </c>
      <c r="AC128" s="3">
        <f>(J128-G128)/G128</f>
        <v>4.1916903176902991E-2</v>
      </c>
      <c r="AD128" s="3">
        <f>(J128-D128)/D128</f>
        <v>-0.17700248007974922</v>
      </c>
      <c r="AE128" s="3">
        <f>(G128+H128-J128)/H128</f>
        <v>0.93807101304841578</v>
      </c>
    </row>
    <row r="129" spans="1:31" x14ac:dyDescent="0.25">
      <c r="A129" t="s">
        <v>109</v>
      </c>
      <c r="B129" s="1">
        <v>98.326446533203097</v>
      </c>
      <c r="C129" s="1">
        <v>69.342674255371094</v>
      </c>
      <c r="D129" s="8">
        <v>126.25276184082</v>
      </c>
      <c r="E129" s="1">
        <v>74.581001281738196</v>
      </c>
      <c r="F129" s="3">
        <v>0.60199999809265103</v>
      </c>
      <c r="G129" s="8">
        <v>98.839202880859304</v>
      </c>
      <c r="H129" s="1">
        <v>68.878387451171804</v>
      </c>
      <c r="I129" s="1">
        <v>58.805000305175703</v>
      </c>
      <c r="J129" s="8">
        <v>101.03678894042901</v>
      </c>
      <c r="K129" s="1">
        <v>59.875999450683501</v>
      </c>
      <c r="L129" s="3">
        <v>0.49520286917686401</v>
      </c>
      <c r="M129" s="3">
        <v>0.56050622463226296</v>
      </c>
      <c r="N129">
        <v>13</v>
      </c>
      <c r="O129">
        <v>0</v>
      </c>
      <c r="P129">
        <v>0</v>
      </c>
      <c r="Q129">
        <v>0</v>
      </c>
      <c r="R129">
        <v>2</v>
      </c>
      <c r="S129">
        <v>100</v>
      </c>
      <c r="T129">
        <v>0.89999997615814198</v>
      </c>
      <c r="U129">
        <v>1.29999995231628</v>
      </c>
      <c r="V129">
        <v>0.89999997615814198</v>
      </c>
      <c r="W129" s="2">
        <v>2.7295397012494499E-4</v>
      </c>
      <c r="X129" s="2">
        <v>2.7509665233082999E-4</v>
      </c>
      <c r="Y129" s="2">
        <v>1.9714392255991602E-3</v>
      </c>
      <c r="Z129" s="2">
        <v>7.2094138886313804E-5</v>
      </c>
      <c r="AA129" s="3">
        <f>ABS((G129-B129)/B129)</f>
        <v>5.2148365545078316E-3</v>
      </c>
      <c r="AB129" s="3">
        <f>ABS((J129-C129)/C129)</f>
        <v>0.45706507609349911</v>
      </c>
      <c r="AC129" s="3">
        <f>(J129-G129)/G129</f>
        <v>2.2233951666108333E-2</v>
      </c>
      <c r="AD129" s="3">
        <f>(J129-D129)/D129</f>
        <v>-0.19972610921718606</v>
      </c>
      <c r="AE129" s="3">
        <f>(G129+H129-J129)/H129</f>
        <v>0.96809469354770272</v>
      </c>
    </row>
    <row r="130" spans="1:31" x14ac:dyDescent="0.25">
      <c r="A130" t="s">
        <v>110</v>
      </c>
      <c r="B130" s="1">
        <v>106.28668212890599</v>
      </c>
      <c r="C130" s="1">
        <v>69.342674255371094</v>
      </c>
      <c r="D130" s="8">
        <v>136.18273925781199</v>
      </c>
      <c r="E130" s="1">
        <v>79.821998596191406</v>
      </c>
      <c r="F130" s="3">
        <v>0.56400001049041704</v>
      </c>
      <c r="G130" s="8">
        <v>107.881698608398</v>
      </c>
      <c r="H130" s="1">
        <v>64.910942077636705</v>
      </c>
      <c r="I130" s="1">
        <v>63.562999725341797</v>
      </c>
      <c r="J130" s="8">
        <v>104.745704650878</v>
      </c>
      <c r="K130" s="1">
        <v>61.994998931884702</v>
      </c>
      <c r="L130" s="3">
        <v>0.56720346212386996</v>
      </c>
      <c r="M130" s="3">
        <v>0.65202075242996205</v>
      </c>
      <c r="N130">
        <v>13</v>
      </c>
      <c r="O130">
        <v>0</v>
      </c>
      <c r="P130">
        <v>0</v>
      </c>
      <c r="Q130">
        <v>0</v>
      </c>
      <c r="R130">
        <v>2</v>
      </c>
      <c r="S130">
        <v>100</v>
      </c>
      <c r="T130">
        <v>0.40000000596046398</v>
      </c>
      <c r="U130">
        <v>1.29999995231628</v>
      </c>
      <c r="V130">
        <v>0.89999997615814198</v>
      </c>
      <c r="W130" s="2">
        <v>2.3824819072615301E-4</v>
      </c>
      <c r="X130" s="2">
        <v>2.6517311925999799E-4</v>
      </c>
      <c r="Y130" s="2">
        <v>2.0049163140356502E-3</v>
      </c>
      <c r="Z130" s="2">
        <v>7.2593495133332895E-5</v>
      </c>
      <c r="AA130" s="3">
        <f>ABS((G130-B130)/B130)</f>
        <v>1.5006738826954295E-2</v>
      </c>
      <c r="AB130" s="3">
        <f>ABS((J130-C130)/C130)</f>
        <v>0.51055184669005871</v>
      </c>
      <c r="AC130" s="3">
        <f>(J130-G130)/G130</f>
        <v>-2.9068822589672132E-2</v>
      </c>
      <c r="AD130" s="3">
        <f>(J130-D130)/D130</f>
        <v>-0.2308444871814446</v>
      </c>
      <c r="AE130" s="3">
        <f>(G130+H130-J130)/H130</f>
        <v>1.0483122545620922</v>
      </c>
    </row>
    <row r="131" spans="1:31" x14ac:dyDescent="0.25">
      <c r="A131" t="s">
        <v>117</v>
      </c>
      <c r="B131" s="1">
        <v>102.077339172363</v>
      </c>
      <c r="C131" s="1">
        <v>69.342674255371094</v>
      </c>
      <c r="D131" s="8">
        <v>128.82862854003901</v>
      </c>
      <c r="E131" s="1">
        <v>75.485000610351506</v>
      </c>
      <c r="F131" s="3">
        <v>0.51200002431869496</v>
      </c>
      <c r="G131" s="8">
        <v>98.570816040039006</v>
      </c>
      <c r="H131" s="1">
        <v>62.004062652587798</v>
      </c>
      <c r="I131" s="1">
        <v>58.2560005187988</v>
      </c>
      <c r="J131" s="8">
        <v>99.584823608398395</v>
      </c>
      <c r="K131" s="1">
        <v>58.701999664306598</v>
      </c>
      <c r="L131" s="3">
        <v>0.55516386032104403</v>
      </c>
      <c r="M131" s="3">
        <v>0.63394945859909002</v>
      </c>
      <c r="N131">
        <v>13</v>
      </c>
      <c r="O131">
        <v>0</v>
      </c>
      <c r="P131">
        <v>0</v>
      </c>
      <c r="Q131">
        <v>0</v>
      </c>
      <c r="R131">
        <v>2</v>
      </c>
      <c r="S131">
        <v>100</v>
      </c>
      <c r="T131">
        <v>0.89999997615814198</v>
      </c>
      <c r="U131">
        <v>1.29999995231628</v>
      </c>
      <c r="V131">
        <v>0.89999997615814198</v>
      </c>
      <c r="W131" s="2">
        <v>2.7396349469199701E-4</v>
      </c>
      <c r="X131" s="2">
        <v>2.6326475199311901E-4</v>
      </c>
      <c r="Y131" s="2">
        <v>2.11880705319345E-3</v>
      </c>
      <c r="Z131" s="2">
        <v>7.4337629484944005E-5</v>
      </c>
      <c r="AA131" s="3">
        <f>ABS((G131-B131)/B131)</f>
        <v>3.4351631427255773E-2</v>
      </c>
      <c r="AB131" s="3">
        <f>ABS((J131-C131)/C131)</f>
        <v>0.43612608942154879</v>
      </c>
      <c r="AC131" s="3">
        <f>(J131-G131)/G131</f>
        <v>1.0287097227109332E-2</v>
      </c>
      <c r="AD131" s="3">
        <f>(J131-D131)/D131</f>
        <v>-0.2269977198628009</v>
      </c>
      <c r="AE131" s="3">
        <f>(G131+H131-J131)/H131</f>
        <v>0.98364611083565734</v>
      </c>
    </row>
    <row r="132" spans="1:31" x14ac:dyDescent="0.25">
      <c r="A132" t="s">
        <v>106</v>
      </c>
      <c r="B132" s="1">
        <v>60.470363616943303</v>
      </c>
      <c r="C132" s="1">
        <v>69.342674255371094</v>
      </c>
      <c r="D132" s="8">
        <v>76.304374694824205</v>
      </c>
      <c r="E132" s="1">
        <v>48.172000885009702</v>
      </c>
      <c r="F132" s="3">
        <v>0.799000024795532</v>
      </c>
      <c r="G132" s="8">
        <v>60.2595825195312</v>
      </c>
      <c r="H132" s="1">
        <v>79.824882507324205</v>
      </c>
      <c r="I132" s="1">
        <v>38.946998596191399</v>
      </c>
      <c r="J132" s="8">
        <v>91.387565612792898</v>
      </c>
      <c r="K132" s="1">
        <v>54.511001586913999</v>
      </c>
      <c r="L132" s="3">
        <v>0.32903537154197599</v>
      </c>
      <c r="M132" s="3">
        <v>0.39162078499794001</v>
      </c>
      <c r="N132">
        <v>13</v>
      </c>
      <c r="O132">
        <v>0</v>
      </c>
      <c r="P132">
        <v>0</v>
      </c>
      <c r="Q132">
        <v>0</v>
      </c>
      <c r="R132">
        <v>2</v>
      </c>
      <c r="S132">
        <v>100</v>
      </c>
      <c r="T132">
        <v>0.40000000596046398</v>
      </c>
      <c r="U132">
        <v>1.29999995231628</v>
      </c>
      <c r="V132">
        <v>0.89999997615814198</v>
      </c>
      <c r="W132" s="2">
        <v>1.70716841239482E-4</v>
      </c>
      <c r="X132" s="2">
        <v>2.6879896176978902E-4</v>
      </c>
      <c r="Y132" s="2">
        <v>1.30041548982262E-3</v>
      </c>
      <c r="Z132" s="2">
        <v>7.2121365519706106E-5</v>
      </c>
      <c r="AA132" s="3">
        <f>ABS((G132-B132)/B132)</f>
        <v>3.4856925740900145E-3</v>
      </c>
      <c r="AB132" s="3">
        <f>ABS((J132-C132)/C132)</f>
        <v>0.31791233312168182</v>
      </c>
      <c r="AC132" s="3">
        <f>(J132-G132)/G132</f>
        <v>0.516564864736203</v>
      </c>
      <c r="AD132" s="3">
        <f>(J132-D132)/D132</f>
        <v>0.19767137832258261</v>
      </c>
      <c r="AE132" s="3">
        <f>(G132+H132-J132)/H132</f>
        <v>0.61004661559751627</v>
      </c>
    </row>
    <row r="133" spans="1:31" x14ac:dyDescent="0.25">
      <c r="A133" t="s">
        <v>115</v>
      </c>
      <c r="B133" s="1">
        <v>87.679283142089801</v>
      </c>
      <c r="C133" s="1">
        <v>69.342674255371094</v>
      </c>
      <c r="D133" s="8">
        <v>104.784378051757</v>
      </c>
      <c r="E133" s="1">
        <v>62.352001190185497</v>
      </c>
      <c r="F133" s="3">
        <v>0.79799997806548995</v>
      </c>
      <c r="G133" s="8">
        <v>88.217590332031193</v>
      </c>
      <c r="H133" s="1">
        <v>82.013877868652301</v>
      </c>
      <c r="I133" s="1">
        <v>52.89400100708</v>
      </c>
      <c r="J133" s="8">
        <v>91.744010925292898</v>
      </c>
      <c r="K133" s="1">
        <v>54.601001739501903</v>
      </c>
      <c r="L133" s="3">
        <v>0.50510710477828902</v>
      </c>
      <c r="M133" s="3">
        <v>0.53102707862854004</v>
      </c>
      <c r="N133">
        <v>13</v>
      </c>
      <c r="O133">
        <v>0</v>
      </c>
      <c r="P133">
        <v>0</v>
      </c>
      <c r="Q133">
        <v>0</v>
      </c>
      <c r="R133">
        <v>2</v>
      </c>
      <c r="S133">
        <v>100</v>
      </c>
      <c r="T133">
        <v>0.89999997615814198</v>
      </c>
      <c r="U133">
        <v>1.29999995231628</v>
      </c>
      <c r="V133">
        <v>0.89999997615814198</v>
      </c>
      <c r="W133" s="2">
        <v>2.6971887564286497E-4</v>
      </c>
      <c r="X133" s="2">
        <v>2.6898973737843302E-4</v>
      </c>
      <c r="Y133" s="2">
        <v>1.4542613644152799E-3</v>
      </c>
      <c r="Z133" s="2">
        <v>7.2008195274975097E-5</v>
      </c>
      <c r="AA133" s="3">
        <f>ABS((G133-B133)/B133)</f>
        <v>6.1395026356343644E-3</v>
      </c>
      <c r="AB133" s="3">
        <f>ABS((J133-C133)/C133)</f>
        <v>0.32305267875051208</v>
      </c>
      <c r="AC133" s="3">
        <f>(J133-G133)/G133</f>
        <v>3.9974120580589988E-2</v>
      </c>
      <c r="AD133" s="3">
        <f>(J133-D133)/D133</f>
        <v>-0.12444953502537344</v>
      </c>
      <c r="AE133" s="3">
        <f>(G133+H133-J133)/H133</f>
        <v>0.9570021478692986</v>
      </c>
    </row>
    <row r="134" spans="1:31" x14ac:dyDescent="0.25">
      <c r="A134" s="9" t="s">
        <v>171</v>
      </c>
      <c r="B134" s="1">
        <v>85.4232177734375</v>
      </c>
      <c r="C134" s="1">
        <v>69.342674255371094</v>
      </c>
      <c r="D134" s="8">
        <v>104.54521942138599</v>
      </c>
      <c r="E134" s="1">
        <v>62.235000610351499</v>
      </c>
      <c r="F134" s="3">
        <v>0.64899998903274503</v>
      </c>
      <c r="G134" s="8">
        <v>84.635269165039006</v>
      </c>
      <c r="H134" s="1">
        <v>56.723648071288999</v>
      </c>
      <c r="I134" s="1">
        <v>50.852001190185497</v>
      </c>
      <c r="J134" s="8">
        <v>91.077262878417898</v>
      </c>
      <c r="K134" s="1">
        <v>54.073001861572202</v>
      </c>
      <c r="L134" s="3">
        <v>0.52946686744689897</v>
      </c>
      <c r="M134" s="3">
        <v>0.58771842718124301</v>
      </c>
      <c r="N134" s="11">
        <v>13</v>
      </c>
      <c r="O134" s="11">
        <v>0</v>
      </c>
      <c r="P134" s="11">
        <v>0</v>
      </c>
      <c r="Q134" s="11">
        <v>0</v>
      </c>
      <c r="R134" s="11">
        <v>2</v>
      </c>
      <c r="S134" s="11">
        <v>100</v>
      </c>
      <c r="T134" s="10">
        <v>0.40000000596046398</v>
      </c>
      <c r="U134" s="10">
        <v>1.29999995231628</v>
      </c>
      <c r="V134" s="10">
        <v>0.89999997615814198</v>
      </c>
      <c r="W134" s="2">
        <v>2.0277187286410399E-4</v>
      </c>
      <c r="X134" s="2">
        <v>2.6736769359558799E-4</v>
      </c>
      <c r="Y134" s="2">
        <v>7.1430680691264502E-5</v>
      </c>
      <c r="Z134" s="2">
        <v>7.2164264565799304E-5</v>
      </c>
      <c r="AA134" s="3">
        <f>ABS((G134-B134)/B134)</f>
        <v>9.2240567486970553E-3</v>
      </c>
      <c r="AB134" s="3">
        <f>ABS((J134-C134)/C134)</f>
        <v>0.31343741579685763</v>
      </c>
      <c r="AC134" s="3">
        <f>(J134-G134)/G134</f>
        <v>7.6114766065397479E-2</v>
      </c>
      <c r="AD134" s="3">
        <f>(J134-D134)/D134</f>
        <v>-0.12882422187745737</v>
      </c>
      <c r="AE134" s="3">
        <f>(G134+H134-J134)/H134</f>
        <v>0.88643195682191078</v>
      </c>
    </row>
    <row r="135" spans="1:31" x14ac:dyDescent="0.25">
      <c r="A135" s="9" t="s">
        <v>172</v>
      </c>
      <c r="B135" s="1">
        <v>96.033950805664006</v>
      </c>
      <c r="C135" s="1">
        <v>69.342674255371094</v>
      </c>
      <c r="D135" s="8">
        <v>123.045166015625</v>
      </c>
      <c r="E135" s="1">
        <v>72.944999694824205</v>
      </c>
      <c r="F135" s="3">
        <v>0.62599998712539595</v>
      </c>
      <c r="G135" s="8">
        <v>96.964096069335895</v>
      </c>
      <c r="H135" s="1">
        <v>69.735763549804602</v>
      </c>
      <c r="I135" s="1">
        <v>57.957000732421797</v>
      </c>
      <c r="J135" s="8">
        <v>101.930488586425</v>
      </c>
      <c r="K135" s="1">
        <v>60.438999176025298</v>
      </c>
      <c r="L135" s="3">
        <v>0.52773898839950495</v>
      </c>
      <c r="M135" s="3">
        <v>0.61392873525619496</v>
      </c>
      <c r="N135" s="11">
        <v>14</v>
      </c>
      <c r="O135" s="11">
        <v>0</v>
      </c>
      <c r="P135" s="11">
        <v>0</v>
      </c>
      <c r="Q135" s="11">
        <v>0</v>
      </c>
      <c r="R135" s="11">
        <v>2</v>
      </c>
      <c r="S135" s="11">
        <v>100</v>
      </c>
      <c r="T135" s="10">
        <v>0.40000000596046398</v>
      </c>
      <c r="U135" s="10">
        <v>1.29999995231628</v>
      </c>
      <c r="V135" s="10">
        <v>0.89999997615814198</v>
      </c>
      <c r="W135" s="2">
        <v>2.0415062317624599E-4</v>
      </c>
      <c r="X135" s="2">
        <v>2.6126106968149499E-4</v>
      </c>
      <c r="Y135" s="2">
        <v>7.2002156230155297E-5</v>
      </c>
      <c r="Z135" s="2">
        <v>7.1422917244490195E-5</v>
      </c>
      <c r="AA135" s="3">
        <f>ABS((G135-B135)/B135)</f>
        <v>9.6855878141902906E-3</v>
      </c>
      <c r="AB135" s="3">
        <f>ABS((J135-C135)/C135)</f>
        <v>0.46995323847824838</v>
      </c>
      <c r="AC135" s="3">
        <f>(J135-G135)/G135</f>
        <v>5.121888119843656E-2</v>
      </c>
      <c r="AD135" s="3">
        <f>(J135-D135)/D135</f>
        <v>-0.17160103166116036</v>
      </c>
      <c r="AE135" s="3">
        <f>(G135+H135-J135)/H135</f>
        <v>0.92878270396305129</v>
      </c>
    </row>
    <row r="136" spans="1:31" x14ac:dyDescent="0.25">
      <c r="A136" s="9" t="s">
        <v>173</v>
      </c>
      <c r="B136" s="1">
        <v>104.872924804687</v>
      </c>
      <c r="C136" s="1">
        <v>69.342674255371094</v>
      </c>
      <c r="D136" s="8">
        <v>132.567138671875</v>
      </c>
      <c r="E136" s="1">
        <v>77.561996459960895</v>
      </c>
      <c r="F136" s="3">
        <v>0.53899997472762995</v>
      </c>
      <c r="G136" s="8">
        <v>103.916450500488</v>
      </c>
      <c r="H136" s="1">
        <v>62.149196624755803</v>
      </c>
      <c r="I136" s="1">
        <v>61.222000122070298</v>
      </c>
      <c r="J136" s="8">
        <v>102.65845489501901</v>
      </c>
      <c r="K136" s="1">
        <v>60.592998504638601</v>
      </c>
      <c r="L136" s="3">
        <v>0.55165952444076505</v>
      </c>
      <c r="M136" s="3">
        <v>0.65585690736770597</v>
      </c>
      <c r="N136" s="11">
        <v>13</v>
      </c>
      <c r="O136" s="11">
        <v>0</v>
      </c>
      <c r="P136" s="11">
        <v>0</v>
      </c>
      <c r="Q136" s="11">
        <v>0</v>
      </c>
      <c r="R136" s="11">
        <v>2</v>
      </c>
      <c r="S136" s="11">
        <v>100</v>
      </c>
      <c r="T136" s="10">
        <v>0.40000000596046398</v>
      </c>
      <c r="U136" s="10">
        <v>1.29999995231628</v>
      </c>
      <c r="V136" s="10">
        <v>0.89999997615814198</v>
      </c>
      <c r="W136" s="2">
        <v>2.3252761457115401E-4</v>
      </c>
      <c r="X136" s="2">
        <v>2.6507760048843899E-4</v>
      </c>
      <c r="Y136" s="2">
        <v>7.2320042818318998E-5</v>
      </c>
      <c r="Z136" s="2">
        <v>7.0783105911687003E-5</v>
      </c>
      <c r="AA136" s="3">
        <f>ABS((G136-B136)/B136)</f>
        <v>9.1203168594784778E-3</v>
      </c>
      <c r="AB136" s="3">
        <f>ABS((J136-C136)/C136)</f>
        <v>0.48045133818973479</v>
      </c>
      <c r="AC136" s="3">
        <f>(J136-G136)/G136</f>
        <v>-1.2105836943141971E-2</v>
      </c>
      <c r="AD136" s="3">
        <f>(J136-D136)/D136</f>
        <v>-0.22561159633146191</v>
      </c>
      <c r="AE136" s="3">
        <f>(G136+H136-J136)/H136</f>
        <v>1.0202415425104288</v>
      </c>
    </row>
    <row r="137" spans="1:31" x14ac:dyDescent="0.25">
      <c r="A137" s="9" t="s">
        <v>170</v>
      </c>
      <c r="B137" s="1">
        <v>81.369895935058594</v>
      </c>
      <c r="C137" s="1">
        <v>69.342674255371094</v>
      </c>
      <c r="D137" s="8">
        <v>97.919609069824205</v>
      </c>
      <c r="E137" s="1">
        <v>58.896999359130803</v>
      </c>
      <c r="F137" s="3">
        <v>0.77999997138976995</v>
      </c>
      <c r="G137" s="8">
        <v>80.104019165039006</v>
      </c>
      <c r="H137" s="1">
        <v>80.979972839355398</v>
      </c>
      <c r="I137" s="1">
        <v>48.654998779296797</v>
      </c>
      <c r="J137" s="8">
        <v>90.679985046386705</v>
      </c>
      <c r="K137" s="1">
        <v>53.943000793457003</v>
      </c>
      <c r="L137" s="3">
        <v>0.53646528720855702</v>
      </c>
      <c r="M137" s="3">
        <v>0.60014283657073897</v>
      </c>
      <c r="N137" s="11">
        <v>13</v>
      </c>
      <c r="O137" s="11">
        <v>0</v>
      </c>
      <c r="P137" s="11">
        <v>0</v>
      </c>
      <c r="Q137" s="11">
        <v>0</v>
      </c>
      <c r="R137" s="11">
        <v>2</v>
      </c>
      <c r="S137" s="11">
        <v>100</v>
      </c>
      <c r="T137" s="10">
        <v>0.40000000596046398</v>
      </c>
      <c r="U137" s="10">
        <v>1.29999995231628</v>
      </c>
      <c r="V137" s="10">
        <v>0.89999997615814198</v>
      </c>
      <c r="W137" s="2">
        <v>1.6300239076372201E-4</v>
      </c>
      <c r="X137" s="2">
        <v>2.6727240765467199E-4</v>
      </c>
      <c r="Y137" s="2">
        <v>7.3398492531850893E-5</v>
      </c>
      <c r="Z137" s="2">
        <v>7.2486189310438904E-5</v>
      </c>
      <c r="AA137" s="3">
        <f>ABS((G137-B137)/B137)</f>
        <v>1.5557065121846608E-2</v>
      </c>
      <c r="AB137" s="3">
        <f>ABS((J137-C137)/C137)</f>
        <v>0.3077082189307529</v>
      </c>
      <c r="AC137" s="3">
        <f>(J137-G137)/G137</f>
        <v>0.132027905610553</v>
      </c>
      <c r="AD137" s="3">
        <f>(J137-D137)/D137</f>
        <v>-7.3934364038106937E-2</v>
      </c>
      <c r="AE137" s="3">
        <f>(G137+H137-J137)/H137</f>
        <v>0.8694002293341363</v>
      </c>
    </row>
    <row r="138" spans="1:31" x14ac:dyDescent="0.25">
      <c r="A138" t="s">
        <v>124</v>
      </c>
      <c r="B138" s="1">
        <v>71.362586975097599</v>
      </c>
      <c r="C138" s="1">
        <v>69.342674255371094</v>
      </c>
      <c r="D138" s="8">
        <v>105.653106689453</v>
      </c>
      <c r="E138" s="1">
        <v>62.215000152587798</v>
      </c>
      <c r="F138" s="3">
        <v>0.54100000858306796</v>
      </c>
      <c r="G138" s="8">
        <v>77.918777465820298</v>
      </c>
      <c r="H138" s="1">
        <v>60.423507690429602</v>
      </c>
      <c r="I138" s="1">
        <v>46.433998107910099</v>
      </c>
      <c r="J138" s="8">
        <v>86.984794616699205</v>
      </c>
      <c r="K138" s="1">
        <v>50.966999053955</v>
      </c>
      <c r="L138" s="3">
        <v>0.41915550827980003</v>
      </c>
      <c r="M138" s="3">
        <v>0.56524509191512995</v>
      </c>
      <c r="N138">
        <v>13</v>
      </c>
      <c r="O138">
        <v>0</v>
      </c>
      <c r="P138">
        <v>0</v>
      </c>
      <c r="Q138">
        <v>0</v>
      </c>
      <c r="R138">
        <v>2</v>
      </c>
      <c r="S138">
        <v>100</v>
      </c>
      <c r="T138">
        <v>0.40000000596046398</v>
      </c>
      <c r="U138">
        <v>1.29999995231628</v>
      </c>
      <c r="V138">
        <v>0.89999997615814198</v>
      </c>
      <c r="W138" s="2">
        <v>2.4628272512927603E-4</v>
      </c>
      <c r="X138" s="2">
        <v>2.6879899087361899E-4</v>
      </c>
      <c r="Y138" s="2">
        <v>1.7562669236212899E-3</v>
      </c>
      <c r="Z138" s="2">
        <v>7.2012087912298698E-5</v>
      </c>
      <c r="AA138" s="3">
        <f>ABS((G138-B138)/B138)</f>
        <v>9.1871536173576795E-2</v>
      </c>
      <c r="AB138" s="3">
        <f>ABS((J138-C138)/C138)</f>
        <v>0.25441938244776591</v>
      </c>
      <c r="AC138" s="3">
        <f>(J138-G138)/G138</f>
        <v>0.11635214829770382</v>
      </c>
      <c r="AD138" s="3">
        <f>(J138-D138)/D138</f>
        <v>-0.17669439789996624</v>
      </c>
      <c r="AE138" s="3">
        <f>(G138+H138-J138)/H138</f>
        <v>0.84995877436763123</v>
      </c>
    </row>
    <row r="139" spans="1:31" x14ac:dyDescent="0.25">
      <c r="A139" t="s">
        <v>125</v>
      </c>
      <c r="B139" s="1">
        <v>81.492111206054602</v>
      </c>
      <c r="C139" s="1">
        <v>69.342674255371094</v>
      </c>
      <c r="D139" s="8">
        <v>120.611946105957</v>
      </c>
      <c r="E139" s="1">
        <v>70.070999145507798</v>
      </c>
      <c r="F139" s="3">
        <v>0.47200000286102201</v>
      </c>
      <c r="G139" s="8">
        <v>90.800430297851506</v>
      </c>
      <c r="H139" s="1">
        <v>56.461334228515597</v>
      </c>
      <c r="I139" s="1">
        <v>53.187000274658203</v>
      </c>
      <c r="J139" s="8">
        <v>88.664413452148395</v>
      </c>
      <c r="K139" s="1">
        <v>52.118999481201101</v>
      </c>
      <c r="L139" s="3">
        <v>0.60319447517394997</v>
      </c>
      <c r="M139" s="3">
        <v>0.68166506290435702</v>
      </c>
      <c r="N139">
        <v>14</v>
      </c>
      <c r="O139">
        <v>0</v>
      </c>
      <c r="P139">
        <v>0</v>
      </c>
      <c r="Q139">
        <v>0</v>
      </c>
      <c r="R139">
        <v>2</v>
      </c>
      <c r="S139">
        <v>100</v>
      </c>
      <c r="T139">
        <v>0.40000000596046398</v>
      </c>
      <c r="U139">
        <v>1.29999995231628</v>
      </c>
      <c r="V139">
        <v>0.89999997615814198</v>
      </c>
      <c r="W139" s="2">
        <v>2.5174397160299101E-4</v>
      </c>
      <c r="X139" s="2">
        <v>2.73474463028833E-4</v>
      </c>
      <c r="Y139" s="2">
        <v>1.64711824618279E-3</v>
      </c>
      <c r="Z139" s="2">
        <v>7.4840929300989901E-5</v>
      </c>
      <c r="AA139" s="3">
        <f>ABS((G139-B139)/B139)</f>
        <v>0.11422356046538804</v>
      </c>
      <c r="AB139" s="3">
        <f>ABS((J139-C139)/C139)</f>
        <v>0.27864139080676847</v>
      </c>
      <c r="AC139" s="3">
        <f>(J139-G139)/G139</f>
        <v>-2.3524303119449565E-2</v>
      </c>
      <c r="AD139" s="3">
        <f>(J139-D139)/D139</f>
        <v>-0.2648786764931465</v>
      </c>
      <c r="AE139" s="3">
        <f>(G139+H139-J139)/H139</f>
        <v>1.0378314978717651</v>
      </c>
    </row>
    <row r="140" spans="1:31" x14ac:dyDescent="0.25">
      <c r="A140" t="s">
        <v>126</v>
      </c>
      <c r="B140" s="1">
        <v>120.08268737792901</v>
      </c>
      <c r="C140" s="1">
        <v>69.342674255371094</v>
      </c>
      <c r="D140" s="8">
        <v>153.94801330566401</v>
      </c>
      <c r="E140" s="1">
        <v>90.920997619628906</v>
      </c>
      <c r="F140" s="3">
        <v>0.65700000524520796</v>
      </c>
      <c r="G140" s="8">
        <v>129.10348510742099</v>
      </c>
      <c r="H140" s="1">
        <v>77.702629089355398</v>
      </c>
      <c r="I140" s="1">
        <v>75.683998107910099</v>
      </c>
      <c r="J140" s="8">
        <v>126.866828918457</v>
      </c>
      <c r="K140" s="1">
        <v>75.450996398925696</v>
      </c>
      <c r="L140" s="3">
        <v>0.66180360317230202</v>
      </c>
      <c r="M140" s="3">
        <v>0.72978937625884999</v>
      </c>
      <c r="N140">
        <v>13</v>
      </c>
      <c r="O140">
        <v>0</v>
      </c>
      <c r="P140">
        <v>0</v>
      </c>
      <c r="Q140">
        <v>0</v>
      </c>
      <c r="R140">
        <v>2</v>
      </c>
      <c r="S140">
        <v>100</v>
      </c>
      <c r="T140">
        <v>0.40000000596046398</v>
      </c>
      <c r="U140">
        <v>1.29999995231628</v>
      </c>
      <c r="V140">
        <v>0.89999997615814198</v>
      </c>
      <c r="W140" s="2">
        <v>2.5316589744761499E-4</v>
      </c>
      <c r="X140" s="2">
        <v>2.6555464137345498E-4</v>
      </c>
      <c r="Y140" s="2">
        <v>1.7134698573499901E-3</v>
      </c>
      <c r="Z140" s="2">
        <v>7.3305527621414499E-5</v>
      </c>
      <c r="AA140" s="3">
        <f>ABS((G140-B140)/B140)</f>
        <v>7.5121551045084251E-2</v>
      </c>
      <c r="AB140" s="3">
        <f>ABS((J140-C140)/C140)</f>
        <v>0.82956354482723527</v>
      </c>
      <c r="AC140" s="3">
        <f>(J140-G140)/G140</f>
        <v>-1.732452216222493E-2</v>
      </c>
      <c r="AD140" s="3">
        <f>(J140-D140)/D140</f>
        <v>-0.17591123006853795</v>
      </c>
      <c r="AE140" s="3">
        <f>(G140+H140-J140)/H140</f>
        <v>1.0287848199626797</v>
      </c>
    </row>
    <row r="141" spans="1:31" x14ac:dyDescent="0.25">
      <c r="A141" t="s">
        <v>123</v>
      </c>
      <c r="B141" s="1">
        <v>74.102317810058594</v>
      </c>
      <c r="C141" s="1">
        <v>69.342674255371094</v>
      </c>
      <c r="D141" s="8">
        <v>108.949867248535</v>
      </c>
      <c r="E141" s="1">
        <v>64.4219970703125</v>
      </c>
      <c r="F141" s="3">
        <v>0.53899997472762995</v>
      </c>
      <c r="G141" s="8">
        <v>80.113182067871094</v>
      </c>
      <c r="H141" s="1">
        <v>62.552700042724602</v>
      </c>
      <c r="I141" s="1">
        <v>47.932998657226499</v>
      </c>
      <c r="J141" s="8">
        <v>86.575172424316406</v>
      </c>
      <c r="K141" s="1">
        <v>51.1640014648437</v>
      </c>
      <c r="L141" s="3">
        <v>0.39609134197235102</v>
      </c>
      <c r="M141" s="3">
        <v>0.62582474946975697</v>
      </c>
      <c r="N141">
        <v>14</v>
      </c>
      <c r="O141">
        <v>0</v>
      </c>
      <c r="P141">
        <v>0</v>
      </c>
      <c r="Q141">
        <v>0</v>
      </c>
      <c r="R141">
        <v>2</v>
      </c>
      <c r="S141">
        <v>100</v>
      </c>
      <c r="T141">
        <v>0.40000000596046398</v>
      </c>
      <c r="U141">
        <v>1.29999995231628</v>
      </c>
      <c r="V141">
        <v>0.89999997615814198</v>
      </c>
      <c r="W141" s="2">
        <v>2.4801641120575298E-4</v>
      </c>
      <c r="X141" s="2">
        <v>2.7366532594896799E-4</v>
      </c>
      <c r="Y141" s="2">
        <v>1.74523994792252E-3</v>
      </c>
      <c r="Z141" s="2">
        <v>7.2392540459986695E-5</v>
      </c>
      <c r="AA141" s="3">
        <f>ABS((G141-B141)/B141)</f>
        <v>8.1115738825062636E-2</v>
      </c>
      <c r="AB141" s="3">
        <f>ABS((J141-C141)/C141)</f>
        <v>0.24851216590641556</v>
      </c>
      <c r="AC141" s="3">
        <f>(J141-G141)/G141</f>
        <v>8.0660762556788446E-2</v>
      </c>
      <c r="AD141" s="3">
        <f>(J141-D141)/D141</f>
        <v>-0.20536688468998071</v>
      </c>
      <c r="AE141" s="3">
        <f>(G141+H141-J141)/H141</f>
        <v>0.89669526092348284</v>
      </c>
    </row>
    <row r="142" spans="1:31" x14ac:dyDescent="0.25">
      <c r="A142" s="9" t="s">
        <v>215</v>
      </c>
      <c r="B142" s="1">
        <v>75.384620666503906</v>
      </c>
      <c r="C142" s="1">
        <v>69.342674255371094</v>
      </c>
      <c r="D142" s="8">
        <v>111.386711120605</v>
      </c>
      <c r="E142" s="1">
        <v>65.261001586914006</v>
      </c>
      <c r="F142" s="3">
        <v>0.51700001955032304</v>
      </c>
      <c r="G142" s="8">
        <v>81.490379333496094</v>
      </c>
      <c r="H142" s="1">
        <v>61.897274017333899</v>
      </c>
      <c r="I142" s="1">
        <v>48.202999114990199</v>
      </c>
      <c r="J142" s="8">
        <v>85.160400390625</v>
      </c>
      <c r="K142" s="1">
        <v>50.037998199462798</v>
      </c>
      <c r="L142" s="3">
        <v>0.43834641575813199</v>
      </c>
      <c r="M142" s="3">
        <v>0.67964410781860296</v>
      </c>
      <c r="N142" s="11">
        <v>13</v>
      </c>
      <c r="O142" s="11">
        <v>0</v>
      </c>
      <c r="P142" s="11">
        <v>0</v>
      </c>
      <c r="Q142" s="11">
        <v>0</v>
      </c>
      <c r="R142" s="11">
        <v>2</v>
      </c>
      <c r="S142" s="11">
        <v>100</v>
      </c>
      <c r="T142" s="10">
        <v>0.40000000596046398</v>
      </c>
      <c r="U142" s="10">
        <v>1.29999995231628</v>
      </c>
      <c r="V142" s="10">
        <v>0.89999997615814198</v>
      </c>
      <c r="W142" s="2">
        <v>2.3586634779348899E-4</v>
      </c>
      <c r="X142" s="2">
        <v>2.7232937281951297E-4</v>
      </c>
      <c r="Y142" s="2">
        <v>7.2211638325825306E-5</v>
      </c>
      <c r="Z142" s="2">
        <v>7.2232629463542199E-5</v>
      </c>
      <c r="AA142" s="3">
        <f>ABS((G142-B142)/B142)</f>
        <v>8.0994752152479754E-2</v>
      </c>
      <c r="AB142" s="3">
        <f>ABS((J142-C142)/C142)</f>
        <v>0.22810954877513551</v>
      </c>
      <c r="AC142" s="3">
        <f>(J142-G142)/G142</f>
        <v>4.5036249519829735E-2</v>
      </c>
      <c r="AD142" s="3">
        <f>(J142-D142)/D142</f>
        <v>-0.23545277947549073</v>
      </c>
      <c r="AE142" s="3">
        <f>(G142+H142-J142)/H142</f>
        <v>0.9407078725938538</v>
      </c>
    </row>
    <row r="143" spans="1:31" x14ac:dyDescent="0.25">
      <c r="A143" s="9" t="s">
        <v>216</v>
      </c>
      <c r="B143" s="1">
        <v>77.772979736328097</v>
      </c>
      <c r="C143" s="1">
        <v>69.342674255371094</v>
      </c>
      <c r="D143" s="8">
        <v>117.284294128417</v>
      </c>
      <c r="E143" s="1">
        <v>68.831001281738196</v>
      </c>
      <c r="F143" s="3">
        <v>0.481000006198883</v>
      </c>
      <c r="G143" s="8">
        <v>87.618789672851506</v>
      </c>
      <c r="H143" s="1">
        <v>57.159099578857401</v>
      </c>
      <c r="I143" s="1">
        <v>51.880001068115199</v>
      </c>
      <c r="J143" s="8">
        <v>90.121627807617102</v>
      </c>
      <c r="K143" s="1">
        <v>53.115001678466797</v>
      </c>
      <c r="L143" s="3">
        <v>0.60098910331725997</v>
      </c>
      <c r="M143" s="3">
        <v>0.68441992998123102</v>
      </c>
      <c r="N143" s="11">
        <v>14</v>
      </c>
      <c r="O143" s="11">
        <v>0</v>
      </c>
      <c r="P143" s="11">
        <v>0</v>
      </c>
      <c r="Q143" s="11">
        <v>0</v>
      </c>
      <c r="R143" s="11">
        <v>2</v>
      </c>
      <c r="S143" s="11">
        <v>100</v>
      </c>
      <c r="T143" s="10">
        <v>0.40000000596046398</v>
      </c>
      <c r="U143" s="10">
        <v>1.29999995231628</v>
      </c>
      <c r="V143" s="10">
        <v>0.89999997615814198</v>
      </c>
      <c r="W143" s="2">
        <v>2.4101127928588499E-4</v>
      </c>
      <c r="X143" s="2">
        <v>2.7433317154645898E-4</v>
      </c>
      <c r="Y143" s="2">
        <v>7.2657945565879304E-5</v>
      </c>
      <c r="Z143" s="2">
        <v>7.2811984864529195E-5</v>
      </c>
      <c r="AA143" s="3">
        <f>ABS((G143-B143)/B143)</f>
        <v>0.12659679454102732</v>
      </c>
      <c r="AB143" s="3">
        <f>ABS((J143-C143)/C143)</f>
        <v>0.29965607434928898</v>
      </c>
      <c r="AC143" s="3">
        <f>(J143-G143)/G143</f>
        <v>2.8565084545342626E-2</v>
      </c>
      <c r="AD143" s="3">
        <f>(J143-D143)/D143</f>
        <v>-0.23159679241500941</v>
      </c>
      <c r="AE143" s="3">
        <f>(G143+H143-J143)/H143</f>
        <v>0.95621277883650602</v>
      </c>
    </row>
    <row r="144" spans="1:31" x14ac:dyDescent="0.25">
      <c r="A144" s="9" t="s">
        <v>217</v>
      </c>
      <c r="B144" s="1">
        <v>120.22428894042901</v>
      </c>
      <c r="C144" s="1">
        <v>69.342674255371094</v>
      </c>
      <c r="D144" s="8">
        <v>151.56040954589801</v>
      </c>
      <c r="E144" s="1">
        <v>89.538002014160099</v>
      </c>
      <c r="F144" s="3">
        <v>0.63999998569488503</v>
      </c>
      <c r="G144" s="8">
        <v>127.31159210205</v>
      </c>
      <c r="H144" s="1">
        <v>74.5772705078125</v>
      </c>
      <c r="I144" s="1">
        <v>74.253997802734304</v>
      </c>
      <c r="J144" s="8">
        <v>125.17404937744099</v>
      </c>
      <c r="K144" s="1">
        <v>74.536003112792898</v>
      </c>
      <c r="L144" s="3">
        <v>0.69421851634979204</v>
      </c>
      <c r="M144" s="3">
        <v>0.75574189424514704</v>
      </c>
      <c r="N144" s="11">
        <v>13</v>
      </c>
      <c r="O144" s="11">
        <v>0</v>
      </c>
      <c r="P144" s="11">
        <v>0</v>
      </c>
      <c r="Q144" s="11">
        <v>0</v>
      </c>
      <c r="R144" s="11">
        <v>2</v>
      </c>
      <c r="S144" s="11">
        <v>100</v>
      </c>
      <c r="T144" s="10">
        <v>0.40000000596046398</v>
      </c>
      <c r="U144" s="10">
        <v>1.29999995231628</v>
      </c>
      <c r="V144" s="10">
        <v>0.89999997615814198</v>
      </c>
      <c r="W144" s="2">
        <v>2.4091094383038499E-4</v>
      </c>
      <c r="X144" s="2">
        <v>2.7576438151299899E-4</v>
      </c>
      <c r="Y144" s="2">
        <v>7.2687209467403496E-5</v>
      </c>
      <c r="Z144" s="2">
        <v>7.24823330529034E-5</v>
      </c>
      <c r="AA144" s="3">
        <f>ABS((G144-B144)/B144)</f>
        <v>5.8950676473809256E-2</v>
      </c>
      <c r="AB144" s="3">
        <f>ABS((J144-C144)/C144)</f>
        <v>0.80515174416921709</v>
      </c>
      <c r="AC144" s="3">
        <f>(J144-G144)/G144</f>
        <v>-1.6789851492043248E-2</v>
      </c>
      <c r="AD144" s="3">
        <f>(J144-D144)/D144</f>
        <v>-0.1740979735243211</v>
      </c>
      <c r="AE144" s="3">
        <f>(G144+H144-J144)/H144</f>
        <v>1.0286621206441857</v>
      </c>
    </row>
    <row r="145" spans="1:31" x14ac:dyDescent="0.25">
      <c r="A145" s="9" t="s">
        <v>214</v>
      </c>
      <c r="B145" s="1">
        <v>76.624656677246094</v>
      </c>
      <c r="C145" s="1">
        <v>69.342674255371094</v>
      </c>
      <c r="D145" s="8">
        <v>109.120735168457</v>
      </c>
      <c r="E145" s="1">
        <v>64.141998291015597</v>
      </c>
      <c r="F145" s="3">
        <v>0.55299997329711903</v>
      </c>
      <c r="G145" s="8">
        <v>81.737602233886705</v>
      </c>
      <c r="H145" s="1">
        <v>61.259925842285099</v>
      </c>
      <c r="I145" s="1">
        <v>48.502998352050703</v>
      </c>
      <c r="J145" s="8">
        <v>85.515609741210895</v>
      </c>
      <c r="K145" s="1">
        <v>50.391998291015597</v>
      </c>
      <c r="L145" s="3">
        <v>0.41001662611961298</v>
      </c>
      <c r="M145" s="3">
        <v>0.70165973901748602</v>
      </c>
      <c r="N145" s="11">
        <v>13</v>
      </c>
      <c r="O145" s="11">
        <v>0</v>
      </c>
      <c r="P145" s="11">
        <v>0</v>
      </c>
      <c r="Q145" s="11">
        <v>0</v>
      </c>
      <c r="R145" s="11">
        <v>2</v>
      </c>
      <c r="S145" s="11">
        <v>100</v>
      </c>
      <c r="T145" s="10">
        <v>0.40000000596046398</v>
      </c>
      <c r="U145" s="10">
        <v>1.29999995231628</v>
      </c>
      <c r="V145" s="10">
        <v>0.89999997615814198</v>
      </c>
      <c r="W145" s="2">
        <v>2.3785688972566201E-4</v>
      </c>
      <c r="X145" s="2">
        <v>2.7204307843930998E-4</v>
      </c>
      <c r="Y145" s="2">
        <v>7.2557450039312203E-5</v>
      </c>
      <c r="Z145" s="2">
        <v>7.2353483119513799E-5</v>
      </c>
      <c r="AA145" s="3">
        <f>ABS((G145-B145)/B145)</f>
        <v>6.6727157789131269E-2</v>
      </c>
      <c r="AB145" s="3">
        <f>ABS((J145-C145)/C145)</f>
        <v>0.23323207043153646</v>
      </c>
      <c r="AC145" s="3">
        <f>(J145-G145)/G145</f>
        <v>4.6221168765309184E-2</v>
      </c>
      <c r="AD145" s="3">
        <f>(J145-D145)/D145</f>
        <v>-0.21632117297235298</v>
      </c>
      <c r="AE145" s="3">
        <f>(G145+H145-J145)/H145</f>
        <v>0.93832823896896755</v>
      </c>
    </row>
    <row r="146" spans="1:31" x14ac:dyDescent="0.25">
      <c r="A146" t="s">
        <v>46</v>
      </c>
      <c r="B146" s="1">
        <v>16.1535835266113</v>
      </c>
      <c r="C146" s="1">
        <v>18.711935043334901</v>
      </c>
      <c r="D146" s="8">
        <v>33.601268768310497</v>
      </c>
      <c r="E146" s="1">
        <v>18.440000534057599</v>
      </c>
      <c r="F146" s="3">
        <v>0.138999998569488</v>
      </c>
      <c r="G146" s="8">
        <v>16.2844543457031</v>
      </c>
      <c r="H146" s="1">
        <v>20.1124668121337</v>
      </c>
      <c r="I146" s="1">
        <v>9.1389999389648402</v>
      </c>
      <c r="J146" s="8">
        <v>21.324403762817301</v>
      </c>
      <c r="K146" s="1">
        <v>11.6590003967285</v>
      </c>
      <c r="L146" s="3">
        <v>0.243249997496604</v>
      </c>
      <c r="M146" s="3">
        <v>0.275328338146209</v>
      </c>
      <c r="N146">
        <v>9</v>
      </c>
      <c r="O146">
        <v>0</v>
      </c>
      <c r="P146">
        <v>0</v>
      </c>
      <c r="Q146">
        <v>0</v>
      </c>
      <c r="R146">
        <v>2</v>
      </c>
      <c r="S146">
        <v>100</v>
      </c>
      <c r="T146">
        <v>0.40000000596046398</v>
      </c>
      <c r="U146">
        <v>1.29999995231628</v>
      </c>
      <c r="V146">
        <v>0.89999997615814198</v>
      </c>
      <c r="W146" s="2">
        <v>2.2599978547077599E-4</v>
      </c>
      <c r="X146" s="2">
        <v>2.8787864721380098E-4</v>
      </c>
      <c r="Y146" s="2">
        <v>2.1409413311630401E-3</v>
      </c>
      <c r="Z146" s="2">
        <v>7.1263959398493103E-5</v>
      </c>
      <c r="AA146" s="3">
        <f>ABS((G146-B146)/B146)</f>
        <v>8.1016586119237732E-3</v>
      </c>
      <c r="AB146" s="3">
        <f>ABS((J146-C146)/C146)</f>
        <v>0.13961510198876781</v>
      </c>
      <c r="AC146" s="3">
        <f>(J146-G146)/G146</f>
        <v>0.30949452220633156</v>
      </c>
      <c r="AD146" s="3">
        <f>(J146-D146)/D146</f>
        <v>-0.36536909038005022</v>
      </c>
      <c r="AE146" s="3">
        <f>(G146+H146-J146)/H146</f>
        <v>0.74941167266097675</v>
      </c>
    </row>
    <row r="147" spans="1:31" x14ac:dyDescent="0.25">
      <c r="A147" t="s">
        <v>74</v>
      </c>
      <c r="B147" s="1">
        <v>20.802598953246999</v>
      </c>
      <c r="C147" s="1">
        <v>18.711935043334901</v>
      </c>
      <c r="D147" s="8">
        <v>39.3383979797363</v>
      </c>
      <c r="E147" s="1">
        <v>21.3449993133544</v>
      </c>
      <c r="F147" s="3">
        <v>0.11999999731779</v>
      </c>
      <c r="G147" s="8">
        <v>21.087598800659102</v>
      </c>
      <c r="H147" s="1">
        <v>20.7395725250244</v>
      </c>
      <c r="I147" s="1">
        <v>11.5279998779296</v>
      </c>
      <c r="J147" s="8">
        <v>21.6035957336425</v>
      </c>
      <c r="K147" s="1">
        <v>11.78600025177</v>
      </c>
      <c r="L147" s="3">
        <v>0.40312698483467102</v>
      </c>
      <c r="M147" s="3">
        <v>0.437264084815979</v>
      </c>
      <c r="N147">
        <v>9</v>
      </c>
      <c r="O147">
        <v>0</v>
      </c>
      <c r="P147">
        <v>0</v>
      </c>
      <c r="Q147">
        <v>0</v>
      </c>
      <c r="R147">
        <v>2</v>
      </c>
      <c r="S147">
        <v>100</v>
      </c>
      <c r="T147">
        <v>0.89999997615814198</v>
      </c>
      <c r="U147">
        <v>1.29999995231628</v>
      </c>
      <c r="V147">
        <v>0.89999997615814198</v>
      </c>
      <c r="W147" s="2">
        <v>3.0660358606837598E-4</v>
      </c>
      <c r="X147" s="2">
        <v>2.8080790070816799E-4</v>
      </c>
      <c r="Y147" s="2">
        <v>2.01832153834402E-3</v>
      </c>
      <c r="Z147" s="2">
        <v>7.0425965532194796E-5</v>
      </c>
      <c r="AA147" s="3">
        <f>ABS((G147-B147)/B147)</f>
        <v>1.370020390493649E-2</v>
      </c>
      <c r="AB147" s="3">
        <f>ABS((J147-C147)/C147)</f>
        <v>0.15453563106171614</v>
      </c>
      <c r="AC147" s="3">
        <f>(J147-G147)/G147</f>
        <v>2.4469212348978812E-2</v>
      </c>
      <c r="AD147" s="3">
        <f>(J147-D147)/D147</f>
        <v>-0.45082675342369605</v>
      </c>
      <c r="AE147" s="3">
        <f>(G147+H147-J147)/H147</f>
        <v>0.9751201750971098</v>
      </c>
    </row>
    <row r="148" spans="1:31" x14ac:dyDescent="0.25">
      <c r="A148" t="s">
        <v>48</v>
      </c>
      <c r="B148" s="1">
        <v>20.549531936645501</v>
      </c>
      <c r="C148" s="1">
        <v>18.711935043334901</v>
      </c>
      <c r="D148" s="8">
        <v>41.710777282714801</v>
      </c>
      <c r="E148" s="1">
        <v>22.6809997558593</v>
      </c>
      <c r="F148" s="3">
        <v>9.0999998152255998E-2</v>
      </c>
      <c r="G148" s="8">
        <v>20.804794311523398</v>
      </c>
      <c r="H148" s="1">
        <v>22.998895645141602</v>
      </c>
      <c r="I148" s="1">
        <v>11.4300003051757</v>
      </c>
      <c r="J148" s="8">
        <v>23.756765365600501</v>
      </c>
      <c r="K148" s="1">
        <v>12.9060001373291</v>
      </c>
      <c r="L148" s="3">
        <v>0.38040220737457198</v>
      </c>
      <c r="M148" s="3">
        <v>0.441332638263702</v>
      </c>
      <c r="N148">
        <v>10</v>
      </c>
      <c r="O148">
        <v>0</v>
      </c>
      <c r="P148">
        <v>0</v>
      </c>
      <c r="Q148">
        <v>0</v>
      </c>
      <c r="R148">
        <v>2</v>
      </c>
      <c r="S148">
        <v>100</v>
      </c>
      <c r="T148">
        <v>0.40000000596046398</v>
      </c>
      <c r="U148">
        <v>1.29999995231628</v>
      </c>
      <c r="V148">
        <v>0.89999997615814198</v>
      </c>
      <c r="W148" s="2">
        <v>2.2522502695210199E-4</v>
      </c>
      <c r="X148" s="2">
        <v>2.8888872475363298E-4</v>
      </c>
      <c r="Y148" s="2">
        <v>1.5962009783834199E-3</v>
      </c>
      <c r="Z148" s="2">
        <v>7.2293994890060194E-5</v>
      </c>
      <c r="AA148" s="3">
        <f>ABS((G148-B148)/B148)</f>
        <v>1.2421809687192645E-2</v>
      </c>
      <c r="AB148" s="3">
        <f>ABS((J148-C148)/C148)</f>
        <v>0.26960495056135542</v>
      </c>
      <c r="AC148" s="3">
        <f>(J148-G148)/G148</f>
        <v>0.14188898048571713</v>
      </c>
      <c r="AD148" s="3">
        <f>(J148-D148)/D148</f>
        <v>-0.4304405980119328</v>
      </c>
      <c r="AE148" s="3">
        <f>(G148+H148-J148)/H148</f>
        <v>0.87164726952006089</v>
      </c>
    </row>
    <row r="149" spans="1:31" x14ac:dyDescent="0.25">
      <c r="A149" t="s">
        <v>50</v>
      </c>
      <c r="B149" s="1">
        <v>22.9998874664306</v>
      </c>
      <c r="C149" s="1">
        <v>18.711935043334901</v>
      </c>
      <c r="D149" s="8">
        <v>42.589969635009702</v>
      </c>
      <c r="E149" s="1">
        <v>22.940000534057599</v>
      </c>
      <c r="F149" s="3">
        <v>9.4999998807907104E-2</v>
      </c>
      <c r="G149" s="8">
        <v>22.4815864562988</v>
      </c>
      <c r="H149" s="1">
        <v>22.21923828125</v>
      </c>
      <c r="I149" s="1">
        <v>12.1759996414184</v>
      </c>
      <c r="J149" s="8">
        <v>22.947582244873001</v>
      </c>
      <c r="K149" s="1">
        <v>12.4090003967285</v>
      </c>
      <c r="L149" s="3">
        <v>0.39379578828811601</v>
      </c>
      <c r="M149" s="3">
        <v>0.43105047941207802</v>
      </c>
      <c r="N149">
        <v>9</v>
      </c>
      <c r="O149">
        <v>0</v>
      </c>
      <c r="P149">
        <v>0</v>
      </c>
      <c r="Q149">
        <v>0</v>
      </c>
      <c r="R149">
        <v>2</v>
      </c>
      <c r="S149">
        <v>100</v>
      </c>
      <c r="T149">
        <v>0.89999997615814198</v>
      </c>
      <c r="U149">
        <v>1.29999995231628</v>
      </c>
      <c r="V149">
        <v>0.89999997615814198</v>
      </c>
      <c r="W149" s="2">
        <v>2.8613847098313202E-4</v>
      </c>
      <c r="X149" s="2">
        <v>2.7272710576653399E-4</v>
      </c>
      <c r="Y149" s="2">
        <v>2.0365291275084001E-3</v>
      </c>
      <c r="Z149" s="2">
        <v>7.0565656642429504E-5</v>
      </c>
      <c r="AA149" s="3">
        <f>ABS((G149-B149)/B149)</f>
        <v>2.2534936785594484E-2</v>
      </c>
      <c r="AB149" s="3">
        <f>ABS((J149-C149)/C149)</f>
        <v>0.22636072601410706</v>
      </c>
      <c r="AC149" s="3">
        <f>(J149-G149)/G149</f>
        <v>2.0727887219170876E-2</v>
      </c>
      <c r="AD149" s="3">
        <f>(J149-D149)/D149</f>
        <v>-0.46119749693341677</v>
      </c>
      <c r="AE149" s="3">
        <f>(G149+H149-J149)/H149</f>
        <v>0.979027373365565</v>
      </c>
    </row>
    <row r="150" spans="1:31" x14ac:dyDescent="0.25">
      <c r="A150" t="s">
        <v>51</v>
      </c>
      <c r="B150" s="1">
        <v>22.959545135498001</v>
      </c>
      <c r="C150" s="1">
        <v>18.711935043334901</v>
      </c>
      <c r="D150" s="8">
        <v>43.025978088378899</v>
      </c>
      <c r="E150" s="1">
        <v>23.3120002746582</v>
      </c>
      <c r="F150" s="3">
        <v>8.5000000894069602E-2</v>
      </c>
      <c r="G150" s="8">
        <v>23.0647983551025</v>
      </c>
      <c r="H150" s="1">
        <v>21.815534591674801</v>
      </c>
      <c r="I150" s="1">
        <v>12.5459995269775</v>
      </c>
      <c r="J150" s="8">
        <v>22.822801589965799</v>
      </c>
      <c r="K150" s="1">
        <v>12.425000190734799</v>
      </c>
      <c r="L150" s="3">
        <v>0.46305415034294101</v>
      </c>
      <c r="M150" s="3">
        <v>0.49675807356834401</v>
      </c>
      <c r="N150">
        <v>9</v>
      </c>
      <c r="O150">
        <v>0</v>
      </c>
      <c r="P150">
        <v>0</v>
      </c>
      <c r="Q150">
        <v>0</v>
      </c>
      <c r="R150">
        <v>2</v>
      </c>
      <c r="S150">
        <v>100</v>
      </c>
      <c r="T150">
        <v>0.40000000596046398</v>
      </c>
      <c r="U150">
        <v>1.29999995231628</v>
      </c>
      <c r="V150">
        <v>0.89999997615814198</v>
      </c>
      <c r="W150" s="2">
        <v>2.43564150878228E-4</v>
      </c>
      <c r="X150" s="2">
        <v>2.8484826907515499E-4</v>
      </c>
      <c r="Y150" s="2">
        <v>2.1206331439316199E-3</v>
      </c>
      <c r="Z150" s="2">
        <v>7.3463685112074004E-5</v>
      </c>
      <c r="AA150" s="3">
        <f>ABS((G150-B150)/B150)</f>
        <v>4.5842902802880944E-3</v>
      </c>
      <c r="AB150" s="3">
        <f>ABS((J150-C150)/C150)</f>
        <v>0.21969221981107556</v>
      </c>
      <c r="AC150" s="3">
        <f>(J150-G150)/G150</f>
        <v>-1.0492039054968167E-2</v>
      </c>
      <c r="AD150" s="3">
        <f>(J150-D150)/D150</f>
        <v>-0.46955763462051026</v>
      </c>
      <c r="AE150" s="3">
        <f>(G150+H150-J150)/H150</f>
        <v>1.0110928643128025</v>
      </c>
    </row>
    <row r="151" spans="1:31" x14ac:dyDescent="0.25">
      <c r="A151" t="s">
        <v>47</v>
      </c>
      <c r="B151" s="1">
        <v>22.669618606567301</v>
      </c>
      <c r="C151" s="1">
        <v>18.711935043334901</v>
      </c>
      <c r="D151" s="8">
        <v>43.725170135497997</v>
      </c>
      <c r="E151" s="1">
        <v>23.6840000152587</v>
      </c>
      <c r="F151" s="3">
        <v>0.10700000077485999</v>
      </c>
      <c r="G151" s="8">
        <v>23.5831909179687</v>
      </c>
      <c r="H151" s="1">
        <v>22.5554485321044</v>
      </c>
      <c r="I151" s="1">
        <v>12.843000411987299</v>
      </c>
      <c r="J151" s="8">
        <v>23.629192352294901</v>
      </c>
      <c r="K151" s="1">
        <v>12.866000175476</v>
      </c>
      <c r="L151" s="3">
        <v>0.43197575211524902</v>
      </c>
      <c r="M151" s="3">
        <v>0.47693774104118303</v>
      </c>
      <c r="N151">
        <v>9</v>
      </c>
      <c r="O151">
        <v>0</v>
      </c>
      <c r="P151">
        <v>0</v>
      </c>
      <c r="Q151">
        <v>0</v>
      </c>
      <c r="R151">
        <v>2</v>
      </c>
      <c r="S151">
        <v>100</v>
      </c>
      <c r="T151">
        <v>0.89999997615814198</v>
      </c>
      <c r="U151">
        <v>1.29999995231628</v>
      </c>
      <c r="V151">
        <v>0.89999997615814198</v>
      </c>
      <c r="W151" s="2">
        <v>2.7227707323618201E-4</v>
      </c>
      <c r="X151" s="2">
        <v>2.9999978141859098E-4</v>
      </c>
      <c r="Y151" s="2">
        <v>2.1409699693322099E-3</v>
      </c>
      <c r="Z151" s="2">
        <v>7.1717870014254004E-5</v>
      </c>
      <c r="AA151" s="3">
        <f>ABS((G151-B151)/B151)</f>
        <v>4.0299412498132667E-2</v>
      </c>
      <c r="AB151" s="3">
        <f>ABS((J151-C151)/C151)</f>
        <v>0.26278721562319141</v>
      </c>
      <c r="AC151" s="3">
        <f>(J151-G151)/G151</f>
        <v>1.9506026341478033E-3</v>
      </c>
      <c r="AD151" s="3">
        <f>(J151-D151)/D151</f>
        <v>-0.45959747488525621</v>
      </c>
      <c r="AE151" s="3">
        <f>(G151+H151-J151)/H151</f>
        <v>0.99796051786508599</v>
      </c>
    </row>
    <row r="152" spans="1:31" x14ac:dyDescent="0.25">
      <c r="A152" t="s">
        <v>45</v>
      </c>
      <c r="B152" s="1">
        <v>13.0393524169921</v>
      </c>
      <c r="C152" s="1">
        <v>18.711935043334901</v>
      </c>
      <c r="D152" s="8">
        <v>29.445266723632798</v>
      </c>
      <c r="E152" s="1">
        <v>16.236000061035099</v>
      </c>
      <c r="F152" s="3">
        <v>0.153999999165534</v>
      </c>
      <c r="G152" s="8">
        <v>13.0420484542846</v>
      </c>
      <c r="H152" s="1">
        <v>19.389175415038999</v>
      </c>
      <c r="I152" s="1">
        <v>7.4800000190734801</v>
      </c>
      <c r="J152" s="8">
        <v>20.320005416870099</v>
      </c>
      <c r="K152" s="1">
        <v>11.119000434875399</v>
      </c>
      <c r="L152" s="3">
        <v>9.2826388776302296E-2</v>
      </c>
      <c r="M152" s="3">
        <v>0.110777772963047</v>
      </c>
      <c r="N152">
        <v>9</v>
      </c>
      <c r="O152">
        <v>0</v>
      </c>
      <c r="P152">
        <v>0</v>
      </c>
      <c r="Q152">
        <v>0</v>
      </c>
      <c r="R152">
        <v>2</v>
      </c>
      <c r="S152">
        <v>100</v>
      </c>
      <c r="T152">
        <v>0.40000000596046398</v>
      </c>
      <c r="U152">
        <v>1.29999995231628</v>
      </c>
      <c r="V152">
        <v>0.89999997615814198</v>
      </c>
      <c r="W152" s="2">
        <v>1.75675566424615E-4</v>
      </c>
      <c r="X152" s="2">
        <v>2.9393922886811099E-4</v>
      </c>
      <c r="Y152" s="2">
        <v>1.48215610533952E-3</v>
      </c>
      <c r="Z152" s="2">
        <v>7.2695518610998893E-5</v>
      </c>
      <c r="AA152" s="3">
        <f>ABS((G152-B152)/B152)</f>
        <v>2.0676159415606367E-4</v>
      </c>
      <c r="AB152" s="3">
        <f>ABS((J152-C152)/C152)</f>
        <v>8.5938219099792448E-2</v>
      </c>
      <c r="AC152" s="3">
        <f>(J152-G152)/G152</f>
        <v>0.55803787174203678</v>
      </c>
      <c r="AD152" s="3">
        <f>(J152-D152)/D152</f>
        <v>-0.30990588037155581</v>
      </c>
      <c r="AE152" s="3">
        <f>(G152+H152-J152)/H152</f>
        <v>0.62463813922997313</v>
      </c>
    </row>
    <row r="153" spans="1:31" x14ac:dyDescent="0.25">
      <c r="A153" t="s">
        <v>73</v>
      </c>
      <c r="B153" s="1">
        <v>19.449415206909102</v>
      </c>
      <c r="C153" s="1">
        <v>18.711935043334901</v>
      </c>
      <c r="D153" s="8">
        <v>36.3668403625488</v>
      </c>
      <c r="E153" s="1">
        <v>19.715000152587798</v>
      </c>
      <c r="F153" s="3">
        <v>0.14200000464916199</v>
      </c>
      <c r="G153" s="8">
        <v>19.4692268371582</v>
      </c>
      <c r="H153" s="1">
        <v>19.694217681884702</v>
      </c>
      <c r="I153" s="1">
        <v>10.6739997863769</v>
      </c>
      <c r="J153" s="8">
        <v>20.521217346191399</v>
      </c>
      <c r="K153" s="1">
        <v>11.199999809265099</v>
      </c>
      <c r="L153" s="3">
        <v>0.37598863244056702</v>
      </c>
      <c r="M153" s="3">
        <v>0.40737473964691101</v>
      </c>
      <c r="N153">
        <v>9</v>
      </c>
      <c r="O153">
        <v>0</v>
      </c>
      <c r="P153">
        <v>0</v>
      </c>
      <c r="Q153">
        <v>0</v>
      </c>
      <c r="R153">
        <v>2</v>
      </c>
      <c r="S153">
        <v>100</v>
      </c>
      <c r="T153">
        <v>0.89999997615814198</v>
      </c>
      <c r="U153">
        <v>1.29999995231628</v>
      </c>
      <c r="V153">
        <v>0.89999997615814198</v>
      </c>
      <c r="W153" s="2">
        <v>2.7272713487036499E-4</v>
      </c>
      <c r="X153" s="2">
        <v>2.7676750323735102E-4</v>
      </c>
      <c r="Y153" s="2">
        <v>1.5353406779468001E-3</v>
      </c>
      <c r="Z153" s="2">
        <v>7.2486014687456096E-5</v>
      </c>
      <c r="AA153" s="3">
        <f>ABS((G153-B153)/B153)</f>
        <v>1.0186234412878528E-3</v>
      </c>
      <c r="AB153" s="3">
        <f>ABS((J153-C153)/C153)</f>
        <v>9.6691352266154648E-2</v>
      </c>
      <c r="AC153" s="3">
        <f>(J153-G153)/G153</f>
        <v>5.403350209189673E-2</v>
      </c>
      <c r="AD153" s="3">
        <f>(J153-D153)/D153</f>
        <v>-0.43571624200477688</v>
      </c>
      <c r="AE153" s="3">
        <f>(G153+H153-J153)/H153</f>
        <v>0.9465837878901453</v>
      </c>
    </row>
    <row r="154" spans="1:31" x14ac:dyDescent="0.25">
      <c r="A154" s="9" t="s">
        <v>167</v>
      </c>
      <c r="B154" s="1">
        <v>17.442604064941399</v>
      </c>
      <c r="C154" s="1">
        <v>18.711935043334901</v>
      </c>
      <c r="D154" s="8">
        <v>35.419258117675703</v>
      </c>
      <c r="E154" s="1">
        <v>19.320999145507798</v>
      </c>
      <c r="F154" s="3">
        <v>0.12700000405311501</v>
      </c>
      <c r="G154" s="8">
        <v>17.4556484222412</v>
      </c>
      <c r="H154" s="1">
        <v>20.576904296875</v>
      </c>
      <c r="I154" s="1">
        <v>9.67000007629394</v>
      </c>
      <c r="J154" s="8">
        <v>21.4296054840087</v>
      </c>
      <c r="K154" s="1">
        <v>11.656999588012599</v>
      </c>
      <c r="L154" s="3">
        <v>0.31519353389739901</v>
      </c>
      <c r="M154" s="3">
        <v>0.37115147709846402</v>
      </c>
      <c r="N154" s="11">
        <v>9</v>
      </c>
      <c r="O154" s="11">
        <v>0</v>
      </c>
      <c r="P154" s="11">
        <v>0</v>
      </c>
      <c r="Q154" s="11">
        <v>0</v>
      </c>
      <c r="R154" s="11">
        <v>2</v>
      </c>
      <c r="S154" s="11">
        <v>100</v>
      </c>
      <c r="T154" s="10">
        <v>0.40000000596046398</v>
      </c>
      <c r="U154" s="10">
        <v>1.29999995231628</v>
      </c>
      <c r="V154" s="10">
        <v>0.89999997615814198</v>
      </c>
      <c r="W154" s="2">
        <v>2.15151318116113E-4</v>
      </c>
      <c r="X154" s="2">
        <v>2.7676753234118202E-4</v>
      </c>
      <c r="Y154" s="2">
        <v>7.1624039264861494E-5</v>
      </c>
      <c r="Z154" s="2">
        <v>7.0775138738099404E-5</v>
      </c>
      <c r="AA154" s="3">
        <f>ABS((G154-B154)/B154)</f>
        <v>7.4784460228731096E-4</v>
      </c>
      <c r="AB154" s="3">
        <f>ABS((J154-C154)/C154)</f>
        <v>0.14523727419852392</v>
      </c>
      <c r="AC154" s="3">
        <f>(J154-G154)/G154</f>
        <v>0.22766023728480134</v>
      </c>
      <c r="AD154" s="3">
        <f>(J154-D154)/D154</f>
        <v>-0.39497305638611263</v>
      </c>
      <c r="AE154" s="3">
        <f>(G154+H154-J154)/H154</f>
        <v>0.80687293849293817</v>
      </c>
    </row>
    <row r="155" spans="1:31" x14ac:dyDescent="0.25">
      <c r="A155" s="9" t="s">
        <v>168</v>
      </c>
      <c r="B155" s="1">
        <v>21.5047206878662</v>
      </c>
      <c r="C155" s="1">
        <v>18.711935043334901</v>
      </c>
      <c r="D155" s="8">
        <v>42.112770080566399</v>
      </c>
      <c r="E155" s="1">
        <v>22.875</v>
      </c>
      <c r="F155" s="3">
        <v>0.104000002145767</v>
      </c>
      <c r="G155" s="8">
        <v>21.580396652221602</v>
      </c>
      <c r="H155" s="1">
        <v>22.9156284332275</v>
      </c>
      <c r="I155" s="1">
        <v>11.829000473022401</v>
      </c>
      <c r="J155" s="8">
        <v>23.666378021240199</v>
      </c>
      <c r="K155" s="1">
        <v>12.871999740600501</v>
      </c>
      <c r="L155" s="3">
        <v>0.39134934544563199</v>
      </c>
      <c r="M155" s="3">
        <v>0.44297859072685197</v>
      </c>
      <c r="N155" s="11">
        <v>9</v>
      </c>
      <c r="O155" s="11">
        <v>0</v>
      </c>
      <c r="P155" s="11">
        <v>0</v>
      </c>
      <c r="Q155" s="11">
        <v>0</v>
      </c>
      <c r="R155" s="11">
        <v>2</v>
      </c>
      <c r="S155" s="11">
        <v>100</v>
      </c>
      <c r="T155" s="10">
        <v>0.40000000596046398</v>
      </c>
      <c r="U155" s="10">
        <v>1.29999995231628</v>
      </c>
      <c r="V155" s="10">
        <v>0.89999997615814198</v>
      </c>
      <c r="W155" s="2">
        <v>2.1192640997469401E-4</v>
      </c>
      <c r="X155" s="2">
        <v>2.8888872475363298E-4</v>
      </c>
      <c r="Y155" s="2">
        <v>7.2687340434640605E-5</v>
      </c>
      <c r="Z155" s="2">
        <v>7.0810056058689898E-5</v>
      </c>
      <c r="AA155" s="3">
        <f>ABS((G155-B155)/B155)</f>
        <v>3.5190396310564765E-3</v>
      </c>
      <c r="AB155" s="3">
        <f>ABS((J155-C155)/C155)</f>
        <v>0.26477448571894474</v>
      </c>
      <c r="AC155" s="3">
        <f>(J155-G155)/G155</f>
        <v>9.6660937360660393E-2</v>
      </c>
      <c r="AD155" s="3">
        <f>(J155-D155)/D155</f>
        <v>-0.43802371641751914</v>
      </c>
      <c r="AE155" s="3">
        <f>(G155+H155-J155)/H155</f>
        <v>0.90897123440900551</v>
      </c>
    </row>
    <row r="156" spans="1:31" x14ac:dyDescent="0.25">
      <c r="A156" s="9" t="s">
        <v>169</v>
      </c>
      <c r="B156" s="1">
        <v>24.291151046752901</v>
      </c>
      <c r="C156" s="1">
        <v>18.711935043334901</v>
      </c>
      <c r="D156" s="8">
        <v>43.022369384765597</v>
      </c>
      <c r="E156" s="1">
        <v>23.270999908447202</v>
      </c>
      <c r="F156" s="3">
        <v>0.103000000119209</v>
      </c>
      <c r="G156" s="8">
        <v>24.029579162597599</v>
      </c>
      <c r="H156" s="1">
        <v>21.173717498779201</v>
      </c>
      <c r="I156" s="1">
        <v>13.027000427246</v>
      </c>
      <c r="J156" s="8">
        <v>22.3715915679931</v>
      </c>
      <c r="K156" s="1">
        <v>12.197999954223601</v>
      </c>
      <c r="L156" s="3">
        <v>0.50152385234832697</v>
      </c>
      <c r="M156" s="3">
        <v>0.54384702444076505</v>
      </c>
      <c r="N156" s="11">
        <v>8</v>
      </c>
      <c r="O156" s="11">
        <v>0</v>
      </c>
      <c r="P156" s="11">
        <v>0</v>
      </c>
      <c r="Q156" s="11">
        <v>0</v>
      </c>
      <c r="R156" s="11">
        <v>2</v>
      </c>
      <c r="S156" s="11">
        <v>100</v>
      </c>
      <c r="T156" s="10">
        <v>0.40000000596046398</v>
      </c>
      <c r="U156" s="10">
        <v>1.29999995231628</v>
      </c>
      <c r="V156" s="10">
        <v>0.89999997615814198</v>
      </c>
      <c r="W156" s="2">
        <v>2.4040385324042201E-4</v>
      </c>
      <c r="X156" s="2">
        <v>2.8484829817898501E-4</v>
      </c>
      <c r="Y156" s="2">
        <v>7.3669696575961993E-5</v>
      </c>
      <c r="Z156" s="2">
        <v>7.3166869697161005E-5</v>
      </c>
      <c r="AA156" s="3">
        <f>ABS((G156-B156)/B156)</f>
        <v>1.0768196354790163E-2</v>
      </c>
      <c r="AB156" s="3">
        <f>ABS((J156-C156)/C156)</f>
        <v>0.19557873176573212</v>
      </c>
      <c r="AC156" s="3">
        <f>(J156-G156)/G156</f>
        <v>-6.8997779086584332E-2</v>
      </c>
      <c r="AD156" s="3">
        <f>(J156-D156)/D156</f>
        <v>-0.48000094165164747</v>
      </c>
      <c r="AE156" s="3">
        <f>(G156+H156-J156)/H156</f>
        <v>1.0783040387074254</v>
      </c>
    </row>
    <row r="157" spans="1:31" x14ac:dyDescent="0.25">
      <c r="A157" s="9" t="s">
        <v>166</v>
      </c>
      <c r="B157" s="1">
        <v>14.021272659301699</v>
      </c>
      <c r="C157" s="1">
        <v>18.711935043334901</v>
      </c>
      <c r="D157" s="8">
        <v>30.131259918212798</v>
      </c>
      <c r="E157" s="1">
        <v>16.579000473022401</v>
      </c>
      <c r="F157" s="3">
        <v>0.168999999761581</v>
      </c>
      <c r="G157" s="8">
        <v>13.935244560241699</v>
      </c>
      <c r="H157" s="1">
        <v>19.4898147583007</v>
      </c>
      <c r="I157" s="1">
        <v>7.9349999427795401</v>
      </c>
      <c r="J157" s="8">
        <v>20.4512023925781</v>
      </c>
      <c r="K157" s="1">
        <v>11.192999839782701</v>
      </c>
      <c r="L157" s="3">
        <v>0.12727673351764601</v>
      </c>
      <c r="M157" s="3">
        <v>0.14626337587833399</v>
      </c>
      <c r="N157" s="11">
        <v>8</v>
      </c>
      <c r="O157" s="11">
        <v>0</v>
      </c>
      <c r="P157" s="11">
        <v>0</v>
      </c>
      <c r="Q157" s="11">
        <v>0</v>
      </c>
      <c r="R157" s="11">
        <v>2</v>
      </c>
      <c r="S157" s="11">
        <v>100</v>
      </c>
      <c r="T157" s="10">
        <v>0.40000000596046398</v>
      </c>
      <c r="U157" s="10">
        <v>1.29999995231628</v>
      </c>
      <c r="V157" s="10">
        <v>0.89999997615814198</v>
      </c>
      <c r="W157" s="2">
        <v>1.48484730743803E-4</v>
      </c>
      <c r="X157" s="2">
        <v>3.0303007224574598E-4</v>
      </c>
      <c r="Y157" s="2">
        <v>7.1174275944940705E-5</v>
      </c>
      <c r="Z157" s="2">
        <v>7.0548187068197795E-5</v>
      </c>
      <c r="AA157" s="3">
        <f>ABS((G157-B157)/B157)</f>
        <v>6.135541412706857E-3</v>
      </c>
      <c r="AB157" s="3">
        <f>ABS((J157-C157)/C157)</f>
        <v>9.2949625210606859E-2</v>
      </c>
      <c r="AC157" s="3">
        <f>(J157-G157)/G157</f>
        <v>0.46758833719552501</v>
      </c>
      <c r="AD157" s="3">
        <f>(J157-D157)/D157</f>
        <v>-0.32126295255856863</v>
      </c>
      <c r="AE157" s="3">
        <f>(G157+H157-J157)/H157</f>
        <v>0.66567369094355999</v>
      </c>
    </row>
    <row r="158" spans="1:31" x14ac:dyDescent="0.25">
      <c r="A158" t="s">
        <v>55</v>
      </c>
      <c r="B158" s="1">
        <v>17.5345058441162</v>
      </c>
      <c r="C158" s="1">
        <v>18.711935043334901</v>
      </c>
      <c r="D158" s="8">
        <v>35.772861480712798</v>
      </c>
      <c r="E158" s="1">
        <v>19.4179992675781</v>
      </c>
      <c r="F158" s="3">
        <v>9.7999997437000205E-2</v>
      </c>
      <c r="G158" s="8">
        <v>18.536035537719702</v>
      </c>
      <c r="H158" s="1">
        <v>19.109582901000898</v>
      </c>
      <c r="I158" s="1">
        <v>10.1429996490478</v>
      </c>
      <c r="J158" s="8">
        <v>19.798017501831001</v>
      </c>
      <c r="K158" s="1">
        <v>10.7740001678466</v>
      </c>
      <c r="L158" s="3">
        <v>0.25010433793067899</v>
      </c>
      <c r="M158" s="3">
        <v>0.38944986462593001</v>
      </c>
      <c r="N158">
        <v>9</v>
      </c>
      <c r="O158">
        <v>0</v>
      </c>
      <c r="P158">
        <v>0</v>
      </c>
      <c r="Q158">
        <v>0</v>
      </c>
      <c r="R158">
        <v>2</v>
      </c>
      <c r="S158">
        <v>100</v>
      </c>
      <c r="T158">
        <v>0.40000000596046398</v>
      </c>
      <c r="U158">
        <v>1.29999995231628</v>
      </c>
      <c r="V158">
        <v>0.89999997615814198</v>
      </c>
      <c r="W158" s="2">
        <v>4.4455443276092399E-4</v>
      </c>
      <c r="X158" s="2">
        <v>2.7474734815768898E-4</v>
      </c>
      <c r="Y158" s="2">
        <v>1.9080589991062799E-3</v>
      </c>
      <c r="Z158" s="2">
        <v>7.2608214395586401E-5</v>
      </c>
      <c r="AA158" s="3">
        <f>ABS((G158-B158)/B158)</f>
        <v>5.7117645772696249E-2</v>
      </c>
      <c r="AB158" s="3">
        <f>ABS((J158-C158)/C158)</f>
        <v>5.8042231120450483E-2</v>
      </c>
      <c r="AC158" s="3">
        <f>(J158-G158)/G158</f>
        <v>6.8082625410554667E-2</v>
      </c>
      <c r="AD158" s="3">
        <f>(J158-D158)/D158</f>
        <v>-0.44656321349900263</v>
      </c>
      <c r="AE158" s="3">
        <f>(G158+H158-J158)/H158</f>
        <v>0.93396077922531751</v>
      </c>
    </row>
    <row r="159" spans="1:31" x14ac:dyDescent="0.25">
      <c r="A159" t="s">
        <v>53</v>
      </c>
      <c r="B159" s="1">
        <v>19.819635391235298</v>
      </c>
      <c r="C159" s="1">
        <v>18.711935043334901</v>
      </c>
      <c r="D159" s="8">
        <v>38.173606872558501</v>
      </c>
      <c r="E159" s="1">
        <v>20.6310005187988</v>
      </c>
      <c r="F159" s="3">
        <v>8.2999996840953799E-2</v>
      </c>
      <c r="G159" s="8">
        <v>20.717197418212798</v>
      </c>
      <c r="H159" s="1">
        <v>19.036453247070298</v>
      </c>
      <c r="I159" s="1">
        <v>11.227999687194799</v>
      </c>
      <c r="J159" s="8">
        <v>19.7132034301757</v>
      </c>
      <c r="K159" s="1">
        <v>10.725999832153301</v>
      </c>
      <c r="L159" s="3">
        <v>0.45139589905738797</v>
      </c>
      <c r="M159" s="3">
        <v>0.52426260709762496</v>
      </c>
      <c r="N159">
        <v>9</v>
      </c>
      <c r="O159">
        <v>0</v>
      </c>
      <c r="P159">
        <v>0</v>
      </c>
      <c r="Q159">
        <v>0</v>
      </c>
      <c r="R159">
        <v>2</v>
      </c>
      <c r="S159">
        <v>100</v>
      </c>
      <c r="T159">
        <v>0.40000000596046398</v>
      </c>
      <c r="U159">
        <v>1.29999995231628</v>
      </c>
      <c r="V159">
        <v>0.89999997615814198</v>
      </c>
      <c r="W159" s="2">
        <v>3.4215676714666101E-4</v>
      </c>
      <c r="X159" s="2">
        <v>2.7676753234118202E-4</v>
      </c>
      <c r="Y159" s="2">
        <v>2.22364021465182E-3</v>
      </c>
      <c r="Z159" s="2">
        <v>7.2433642344549298E-5</v>
      </c>
      <c r="AA159" s="3">
        <f>ABS((G159-B159)/B159)</f>
        <v>4.528650549113647E-2</v>
      </c>
      <c r="AB159" s="3">
        <f>ABS((J159-C159)/C159)</f>
        <v>5.3509612155128013E-2</v>
      </c>
      <c r="AC159" s="3">
        <f>(J159-G159)/G159</f>
        <v>-4.8461863241910923E-2</v>
      </c>
      <c r="AD159" s="3">
        <f>(J159-D159)/D159</f>
        <v>-0.48359075693350989</v>
      </c>
      <c r="AE159" s="3">
        <f>(G159+H159-J159)/H159</f>
        <v>1.0527406011511946</v>
      </c>
    </row>
    <row r="160" spans="1:31" x14ac:dyDescent="0.25">
      <c r="A160" t="s">
        <v>82</v>
      </c>
      <c r="B160" s="1">
        <v>25.069902420043899</v>
      </c>
      <c r="C160" s="1">
        <v>18.711935043334901</v>
      </c>
      <c r="D160" s="8">
        <v>45.797908782958899</v>
      </c>
      <c r="E160" s="1">
        <v>24.753999710083001</v>
      </c>
      <c r="F160" s="3">
        <v>0.13300000131130199</v>
      </c>
      <c r="G160" s="8">
        <v>25.685783386230401</v>
      </c>
      <c r="H160" s="1">
        <v>23.552928924560501</v>
      </c>
      <c r="I160" s="1">
        <v>13.7779998779296</v>
      </c>
      <c r="J160" s="8">
        <v>24.657564163208001</v>
      </c>
      <c r="K160" s="1">
        <v>13.418000221252401</v>
      </c>
      <c r="L160" s="3">
        <v>0.47804149985313399</v>
      </c>
      <c r="M160" s="3">
        <v>0.53928226232528598</v>
      </c>
      <c r="N160">
        <v>10</v>
      </c>
      <c r="O160">
        <v>0</v>
      </c>
      <c r="P160">
        <v>0</v>
      </c>
      <c r="Q160">
        <v>0</v>
      </c>
      <c r="R160">
        <v>2</v>
      </c>
      <c r="S160">
        <v>100</v>
      </c>
      <c r="T160">
        <v>0.40000000596046398</v>
      </c>
      <c r="U160">
        <v>1.29999995231628</v>
      </c>
      <c r="V160">
        <v>0.89999997615814198</v>
      </c>
      <c r="W160" s="2">
        <v>2.66990100499242E-4</v>
      </c>
      <c r="X160" s="2">
        <v>2.9696949059143597E-4</v>
      </c>
      <c r="Y160" s="2">
        <v>1.81992596480995E-3</v>
      </c>
      <c r="Z160" s="2">
        <v>7.4738134571816704E-5</v>
      </c>
      <c r="AA160" s="3">
        <f>ABS((G160-B160)/B160)</f>
        <v>2.4566548200606185E-2</v>
      </c>
      <c r="AB160" s="3">
        <f>ABS((J160-C160)/C160)</f>
        <v>0.31774528428533128</v>
      </c>
      <c r="AC160" s="3">
        <f>(J160-G160)/G160</f>
        <v>-4.0030674072164249E-2</v>
      </c>
      <c r="AD160" s="3">
        <f>(J160-D160)/D160</f>
        <v>-0.46160065342584117</v>
      </c>
      <c r="AE160" s="3">
        <f>(G160+H160-J160)/H160</f>
        <v>1.0436556840262101</v>
      </c>
    </row>
    <row r="161" spans="1:31" x14ac:dyDescent="0.25">
      <c r="A161" t="s">
        <v>76</v>
      </c>
      <c r="B161" s="1">
        <v>16.799974441528299</v>
      </c>
      <c r="C161" s="1">
        <v>18.711935043334901</v>
      </c>
      <c r="D161" s="8">
        <v>33.340091705322202</v>
      </c>
      <c r="E161" s="1">
        <v>18.32200050354</v>
      </c>
      <c r="F161" s="3">
        <v>0.12700000405311501</v>
      </c>
      <c r="G161" s="8">
        <v>17.172449111938398</v>
      </c>
      <c r="H161" s="1">
        <v>18.519649505615199</v>
      </c>
      <c r="I161" s="1">
        <v>9.5550003051757795</v>
      </c>
      <c r="J161" s="8">
        <v>19.2424201965332</v>
      </c>
      <c r="K161" s="1">
        <v>10.5900001525878</v>
      </c>
      <c r="L161" s="3">
        <v>0.20034810900688099</v>
      </c>
      <c r="M161" s="3">
        <v>0.331179469823837</v>
      </c>
      <c r="N161">
        <v>9</v>
      </c>
      <c r="O161">
        <v>0</v>
      </c>
      <c r="P161">
        <v>0</v>
      </c>
      <c r="Q161">
        <v>0</v>
      </c>
      <c r="R161">
        <v>2</v>
      </c>
      <c r="S161">
        <v>100</v>
      </c>
      <c r="T161">
        <v>0.40000000596046398</v>
      </c>
      <c r="U161">
        <v>1.29999995231628</v>
      </c>
      <c r="V161">
        <v>0.89999997615814198</v>
      </c>
      <c r="W161" s="2">
        <v>2.9191892826929602E-4</v>
      </c>
      <c r="X161" s="2">
        <v>2.7272710576653399E-4</v>
      </c>
      <c r="Y161" s="2">
        <v>1.87828601337969E-3</v>
      </c>
      <c r="Z161" s="2">
        <v>7.0268833951558904E-5</v>
      </c>
      <c r="AA161" s="3">
        <f>ABS((G161-B161)/B161)</f>
        <v>2.2171145063731138E-2</v>
      </c>
      <c r="AB161" s="3">
        <f>ABS((J161-C161)/C161)</f>
        <v>2.8350095913103078E-2</v>
      </c>
      <c r="AC161" s="3">
        <f>(J161-G161)/G161</f>
        <v>0.12054023692844976</v>
      </c>
      <c r="AD161" s="3">
        <f>(J161-D161)/D161</f>
        <v>-0.42284441306856207</v>
      </c>
      <c r="AE161" s="3">
        <f>(G161+H161-J161)/H161</f>
        <v>0.88822838769345058</v>
      </c>
    </row>
    <row r="162" spans="1:31" x14ac:dyDescent="0.25">
      <c r="A162" s="9" t="s">
        <v>209</v>
      </c>
      <c r="B162" s="1">
        <v>17.982475280761701</v>
      </c>
      <c r="C162" s="1">
        <v>18.711935043334901</v>
      </c>
      <c r="D162" s="8">
        <v>35.577259063720703</v>
      </c>
      <c r="E162" s="1">
        <v>19.2600002288818</v>
      </c>
      <c r="F162" s="3">
        <v>0.10199999809265101</v>
      </c>
      <c r="G162" s="8">
        <v>18.4724311828613</v>
      </c>
      <c r="H162" s="1">
        <v>19.047706604003899</v>
      </c>
      <c r="I162" s="1">
        <v>10.093000411987299</v>
      </c>
      <c r="J162" s="8">
        <v>19.724412918090799</v>
      </c>
      <c r="K162" s="1">
        <v>10.718999862670801</v>
      </c>
      <c r="L162" s="3">
        <v>0.34764006733894298</v>
      </c>
      <c r="M162" s="3">
        <v>0.435774385929107</v>
      </c>
      <c r="N162" s="11">
        <v>9</v>
      </c>
      <c r="O162" s="11">
        <v>0</v>
      </c>
      <c r="P162" s="11">
        <v>0</v>
      </c>
      <c r="Q162" s="11">
        <v>0</v>
      </c>
      <c r="R162" s="11">
        <v>2</v>
      </c>
      <c r="S162" s="11">
        <v>100</v>
      </c>
      <c r="T162" s="10">
        <v>0.40000000596046398</v>
      </c>
      <c r="U162" s="10">
        <v>1.29999995231628</v>
      </c>
      <c r="V162" s="10">
        <v>0.89999997615814198</v>
      </c>
      <c r="W162" s="2">
        <v>2.6161596179008403E-4</v>
      </c>
      <c r="X162" s="2">
        <v>2.8787864721380098E-4</v>
      </c>
      <c r="Y162" s="2">
        <v>7.2125869337469299E-5</v>
      </c>
      <c r="Z162" s="2">
        <v>7.1525828388985206E-5</v>
      </c>
      <c r="AA162" s="3">
        <f>ABS((G162-B162)/B162)</f>
        <v>2.7246299213533255E-2</v>
      </c>
      <c r="AB162" s="3">
        <f>ABS((J162-C162)/C162)</f>
        <v>5.4108667671788339E-2</v>
      </c>
      <c r="AC162" s="3">
        <f>(J162-G162)/G162</f>
        <v>6.7775688150409061E-2</v>
      </c>
      <c r="AD162" s="3">
        <f>(J162-D162)/D162</f>
        <v>-0.44558930515801232</v>
      </c>
      <c r="AE162" s="3">
        <f>(G162+H162-J162)/H162</f>
        <v>0.93427126103641644</v>
      </c>
    </row>
    <row r="163" spans="1:31" x14ac:dyDescent="0.25">
      <c r="A163" s="9" t="s">
        <v>213</v>
      </c>
      <c r="B163" s="1">
        <v>18.961359024047798</v>
      </c>
      <c r="C163" s="1">
        <v>18.711935043334901</v>
      </c>
      <c r="D163" s="8">
        <v>39.024818420410099</v>
      </c>
      <c r="E163" s="1">
        <v>21.093000411987301</v>
      </c>
      <c r="F163" s="3">
        <v>9.0000003576278603E-2</v>
      </c>
      <c r="G163" s="8">
        <v>21.137208938598601</v>
      </c>
      <c r="H163" s="1">
        <v>19.656734466552699</v>
      </c>
      <c r="I163" s="1">
        <v>11.472999572753899</v>
      </c>
      <c r="J163" s="8">
        <v>20.453212738037099</v>
      </c>
      <c r="K163" s="1">
        <v>11.130999565124499</v>
      </c>
      <c r="L163" s="3">
        <v>0.51773446798324496</v>
      </c>
      <c r="M163" s="3">
        <v>0.58213412761688199</v>
      </c>
      <c r="N163" s="11">
        <v>9</v>
      </c>
      <c r="O163" s="11">
        <v>0</v>
      </c>
      <c r="P163" s="11">
        <v>0</v>
      </c>
      <c r="Q163" s="11">
        <v>0</v>
      </c>
      <c r="R163" s="11">
        <v>2</v>
      </c>
      <c r="S163" s="11">
        <v>100</v>
      </c>
      <c r="T163" s="10">
        <v>0.40000000596046398</v>
      </c>
      <c r="U163" s="10">
        <v>1.29999995231628</v>
      </c>
      <c r="V163" s="10">
        <v>0.89999997615814198</v>
      </c>
      <c r="W163" s="2">
        <v>2.6346131926402401E-4</v>
      </c>
      <c r="X163" s="2">
        <v>2.7979785227216699E-4</v>
      </c>
      <c r="Y163" s="2">
        <v>7.2535760409664295E-5</v>
      </c>
      <c r="Z163" s="2">
        <v>7.2503476985730204E-5</v>
      </c>
      <c r="AA163" s="3">
        <f>ABS((G163-B163)/B163)</f>
        <v>0.11475179135584504</v>
      </c>
      <c r="AB163" s="3">
        <f>ABS((J163-C163)/C163)</f>
        <v>9.3057061745328837E-2</v>
      </c>
      <c r="AC163" s="3">
        <f>(J163-G163)/G163</f>
        <v>-3.2359816404731588E-2</v>
      </c>
      <c r="AD163" s="3">
        <f>(J163-D163)/D163</f>
        <v>-0.4758921741109241</v>
      </c>
      <c r="AE163" s="3">
        <f>(G163+H163-J163)/H163</f>
        <v>1.0347970412748551</v>
      </c>
    </row>
    <row r="164" spans="1:31" x14ac:dyDescent="0.25">
      <c r="A164" s="9" t="s">
        <v>211</v>
      </c>
      <c r="B164" s="1">
        <v>25.924695968627901</v>
      </c>
      <c r="C164" s="1">
        <v>18.711935043334901</v>
      </c>
      <c r="D164" s="8">
        <v>46.680324554443303</v>
      </c>
      <c r="E164" s="1">
        <v>25.2959995269775</v>
      </c>
      <c r="F164" s="3">
        <v>0.14100000262260401</v>
      </c>
      <c r="G164" s="8">
        <v>26.4801120758056</v>
      </c>
      <c r="H164" s="1">
        <v>23.885921478271399</v>
      </c>
      <c r="I164" s="1">
        <v>14.239000320434499</v>
      </c>
      <c r="J164" s="8">
        <v>24.932359695434499</v>
      </c>
      <c r="K164" s="1">
        <v>13.623999595641999</v>
      </c>
      <c r="L164" s="3">
        <v>0.55064064264297397</v>
      </c>
      <c r="M164" s="3">
        <v>0.60902756452560403</v>
      </c>
      <c r="N164" s="11">
        <v>9</v>
      </c>
      <c r="O164" s="11">
        <v>0</v>
      </c>
      <c r="P164" s="11">
        <v>0</v>
      </c>
      <c r="Q164" s="11">
        <v>0</v>
      </c>
      <c r="R164" s="11">
        <v>2</v>
      </c>
      <c r="S164" s="11">
        <v>100</v>
      </c>
      <c r="T164" s="10">
        <v>0.40000000596046398</v>
      </c>
      <c r="U164" s="10">
        <v>1.29999995231628</v>
      </c>
      <c r="V164" s="10">
        <v>0.89999997615814198</v>
      </c>
      <c r="W164" s="2">
        <v>2.67646886641159E-4</v>
      </c>
      <c r="X164" s="2">
        <v>2.9191901558078798E-4</v>
      </c>
      <c r="Y164" s="2">
        <v>7.1654474595561596E-5</v>
      </c>
      <c r="Z164" s="2">
        <v>7.1682959969621097E-5</v>
      </c>
      <c r="AA164" s="3">
        <f>ABS((G164-B164)/B164)</f>
        <v>2.1424209095829753E-2</v>
      </c>
      <c r="AB164" s="3">
        <f>ABS((J164-C164)/C164)</f>
        <v>0.3324308596461959</v>
      </c>
      <c r="AC164" s="3">
        <f>(J164-G164)/G164</f>
        <v>-5.8449615920819847E-2</v>
      </c>
      <c r="AD164" s="3">
        <f>(J164-D164)/D164</f>
        <v>-0.46589146640666845</v>
      </c>
      <c r="AE164" s="3">
        <f>(G164+H164-J164)/H164</f>
        <v>1.0647976835132387</v>
      </c>
    </row>
    <row r="165" spans="1:31" x14ac:dyDescent="0.25">
      <c r="A165" s="9" t="s">
        <v>212</v>
      </c>
      <c r="B165" s="1">
        <v>17.705507278442301</v>
      </c>
      <c r="C165" s="1">
        <v>18.711935043334901</v>
      </c>
      <c r="D165" s="8">
        <v>32.806900024413999</v>
      </c>
      <c r="E165" s="1">
        <v>17.899999618530199</v>
      </c>
      <c r="F165" s="3">
        <v>0.12600000202655701</v>
      </c>
      <c r="G165" s="8">
        <v>17.229253768920898</v>
      </c>
      <c r="H165" s="1">
        <v>17.823396682739201</v>
      </c>
      <c r="I165" s="1">
        <v>9.4980001449584908</v>
      </c>
      <c r="J165" s="8">
        <v>18.5072326660156</v>
      </c>
      <c r="K165" s="1">
        <v>10.137000083923301</v>
      </c>
      <c r="L165" s="3">
        <v>0.267303466796875</v>
      </c>
      <c r="M165" s="3">
        <v>0.40774735808372498</v>
      </c>
      <c r="N165" s="11">
        <v>9</v>
      </c>
      <c r="O165" s="11">
        <v>0</v>
      </c>
      <c r="P165" s="11">
        <v>0</v>
      </c>
      <c r="Q165" s="11">
        <v>0</v>
      </c>
      <c r="R165" s="11">
        <v>2</v>
      </c>
      <c r="S165" s="11">
        <v>100</v>
      </c>
      <c r="T165" s="10">
        <v>0.40000000596046398</v>
      </c>
      <c r="U165" s="10">
        <v>1.29999995231628</v>
      </c>
      <c r="V165" s="10">
        <v>0.89999997615814198</v>
      </c>
      <c r="W165" s="2">
        <v>2.47474526986479E-4</v>
      </c>
      <c r="X165" s="2">
        <v>2.9797959723509799E-4</v>
      </c>
      <c r="Y165" s="2">
        <v>7.16988361091353E-5</v>
      </c>
      <c r="Z165" s="2">
        <v>7.2905000706668903E-5</v>
      </c>
      <c r="AA165" s="3">
        <f>ABS((G165-B165)/B165)</f>
        <v>2.6898608553355303E-2</v>
      </c>
      <c r="AB165" s="3">
        <f>ABS((J165-C165)/C165)</f>
        <v>1.0939669085277976E-2</v>
      </c>
      <c r="AC165" s="3">
        <f>(J165-G165)/G165</f>
        <v>7.4174941888661028E-2</v>
      </c>
      <c r="AD165" s="3">
        <f>(J165-D165)/D165</f>
        <v>-0.43587377496066304</v>
      </c>
      <c r="AE165" s="3">
        <f>(G165+H165-J165)/H165</f>
        <v>0.92829767973843391</v>
      </c>
    </row>
    <row r="166" spans="1:31" x14ac:dyDescent="0.25">
      <c r="A166" t="s">
        <v>54</v>
      </c>
      <c r="B166" s="1">
        <v>139.010971069335</v>
      </c>
      <c r="C166" s="1">
        <v>136.59010314941401</v>
      </c>
      <c r="D166" s="8">
        <v>146.08671569824199</v>
      </c>
      <c r="E166" s="1">
        <v>88.444000244140597</v>
      </c>
      <c r="F166" s="3">
        <v>0.99500000476837103</v>
      </c>
      <c r="G166" s="8">
        <v>144.89791870117099</v>
      </c>
      <c r="H166" s="1">
        <v>237.760009765625</v>
      </c>
      <c r="I166" s="1">
        <v>87.846000671386705</v>
      </c>
      <c r="J166" s="8">
        <v>190.26420593261699</v>
      </c>
      <c r="K166" s="1">
        <v>110.842002868652</v>
      </c>
      <c r="L166" s="3">
        <v>0.45317557454109098</v>
      </c>
      <c r="M166" s="3">
        <v>0.50441181659698398</v>
      </c>
      <c r="N166">
        <v>30</v>
      </c>
      <c r="O166">
        <v>0</v>
      </c>
      <c r="P166">
        <v>0</v>
      </c>
      <c r="Q166">
        <v>0</v>
      </c>
      <c r="R166">
        <v>2</v>
      </c>
      <c r="S166">
        <v>100</v>
      </c>
      <c r="T166">
        <v>0.40000000596046398</v>
      </c>
      <c r="U166">
        <v>1.29999995231628</v>
      </c>
      <c r="V166">
        <v>0.89999997615814198</v>
      </c>
      <c r="W166" s="2">
        <v>2.25715222768485E-4</v>
      </c>
      <c r="X166" s="2">
        <v>2.59640015428885E-4</v>
      </c>
      <c r="Y166" s="2">
        <v>1.6732785152271301E-3</v>
      </c>
      <c r="Z166" s="2">
        <v>7.3505900218151496E-5</v>
      </c>
      <c r="AA166" s="3">
        <f>ABS((G166-B166)/B166)</f>
        <v>4.2348798706684385E-2</v>
      </c>
      <c r="AB166" s="3">
        <f>ABS((J166-C166)/C166)</f>
        <v>0.39295748041488504</v>
      </c>
      <c r="AC166" s="3">
        <f>(J166-G166)/G166</f>
        <v>0.31309136554960998</v>
      </c>
      <c r="AD166" s="3">
        <f>(J166-D166)/D166</f>
        <v>0.30240593761877987</v>
      </c>
      <c r="AE166" s="3">
        <f>(G166+H166-J166)/H166</f>
        <v>0.80919294512072726</v>
      </c>
    </row>
    <row r="167" spans="1:31" x14ac:dyDescent="0.25">
      <c r="A167" t="s">
        <v>77</v>
      </c>
      <c r="B167" s="1">
        <v>303.54388427734301</v>
      </c>
      <c r="C167" s="1">
        <v>136.59010314941401</v>
      </c>
      <c r="D167" s="8">
        <v>291.48284912109301</v>
      </c>
      <c r="E167" s="1">
        <v>207.58799743652301</v>
      </c>
      <c r="F167" s="3">
        <v>0.99500000476837103</v>
      </c>
      <c r="G167" s="8">
        <v>290.394439697265</v>
      </c>
      <c r="H167" s="1">
        <v>217.68000793457</v>
      </c>
      <c r="I167" s="1">
        <v>207.04200744628901</v>
      </c>
      <c r="J167" s="8">
        <v>181.46926879882801</v>
      </c>
      <c r="K167" s="1">
        <v>105.59400177001901</v>
      </c>
      <c r="L167" s="3">
        <v>0.56485593318939198</v>
      </c>
      <c r="M167" s="3">
        <v>0.60835635662078802</v>
      </c>
      <c r="N167">
        <v>29</v>
      </c>
      <c r="O167">
        <v>0</v>
      </c>
      <c r="P167">
        <v>0</v>
      </c>
      <c r="Q167">
        <v>0</v>
      </c>
      <c r="R167">
        <v>2</v>
      </c>
      <c r="S167">
        <v>100</v>
      </c>
      <c r="T167">
        <v>0.89999997615814198</v>
      </c>
      <c r="U167">
        <v>1.29999995231628</v>
      </c>
      <c r="V167">
        <v>0.89999997615814198</v>
      </c>
      <c r="W167" s="2">
        <v>2.6182070723734698E-4</v>
      </c>
      <c r="X167" s="2">
        <v>2.5567939155735E-4</v>
      </c>
      <c r="Y167" s="2">
        <v>1.6552783781662501E-3</v>
      </c>
      <c r="Z167" s="2">
        <v>7.2054528573062203E-5</v>
      </c>
      <c r="AA167" s="3">
        <f>ABS((G167-B167)/B167)</f>
        <v>4.3319748020564902E-2</v>
      </c>
      <c r="AB167" s="3">
        <f>ABS((J167-C167)/C167)</f>
        <v>0.32856820966246225</v>
      </c>
      <c r="AC167" s="3">
        <f>(J167-G167)/G167</f>
        <v>-0.37509385858761973</v>
      </c>
      <c r="AD167" s="3">
        <f>(J167-D167)/D167</f>
        <v>-0.37742728484364851</v>
      </c>
      <c r="AE167" s="3">
        <f>(G167+H167-J167)/H167</f>
        <v>1.5003912482912882</v>
      </c>
    </row>
    <row r="168" spans="1:31" x14ac:dyDescent="0.25">
      <c r="A168" t="s">
        <v>57</v>
      </c>
      <c r="B168" s="1">
        <v>259.92916870117102</v>
      </c>
      <c r="C168" s="1">
        <v>136.59010314941401</v>
      </c>
      <c r="D168" s="8">
        <v>271.41030883789</v>
      </c>
      <c r="E168" s="1">
        <v>171.34700012207</v>
      </c>
      <c r="F168" s="3">
        <v>0.95899999141693104</v>
      </c>
      <c r="G168" s="8">
        <v>270.13513183593699</v>
      </c>
      <c r="H168" s="1">
        <v>31.102439880371001</v>
      </c>
      <c r="I168" s="1">
        <v>170.69400024414</v>
      </c>
      <c r="J168" s="8">
        <v>183.45407104492099</v>
      </c>
      <c r="K168" s="1">
        <v>107.620002746582</v>
      </c>
      <c r="L168" s="3">
        <v>0.47272619605064298</v>
      </c>
      <c r="M168" s="3">
        <v>0.51558244228363004</v>
      </c>
      <c r="N168">
        <v>30</v>
      </c>
      <c r="O168">
        <v>0</v>
      </c>
      <c r="P168">
        <v>0</v>
      </c>
      <c r="Q168">
        <v>0</v>
      </c>
      <c r="R168">
        <v>2</v>
      </c>
      <c r="S168">
        <v>100</v>
      </c>
      <c r="T168">
        <v>0.40000000596046398</v>
      </c>
      <c r="U168">
        <v>1.29999995231628</v>
      </c>
      <c r="V168">
        <v>0.89999997615814198</v>
      </c>
      <c r="W168" s="2">
        <v>2.21453286940231E-4</v>
      </c>
      <c r="X168" s="2">
        <v>2.5371619267389102E-4</v>
      </c>
      <c r="Y168" s="2">
        <v>4.4035847531631502E-4</v>
      </c>
      <c r="Z168" s="2">
        <v>7.2071496106218506E-5</v>
      </c>
      <c r="AA168" s="3">
        <f>ABS((G168-B168)/B168)</f>
        <v>3.9264401089588015E-2</v>
      </c>
      <c r="AB168" s="3">
        <f>ABS((J168-C168)/C168)</f>
        <v>0.34309929354283558</v>
      </c>
      <c r="AC168" s="3">
        <f>(J168-G168)/G168</f>
        <v>-0.32088036902827061</v>
      </c>
      <c r="AD168" s="3">
        <f>(J168-D168)/D168</f>
        <v>-0.32407110168208153</v>
      </c>
      <c r="AE168" s="3">
        <f>(G168+H168-J168)/H168</f>
        <v>3.7869537285311523</v>
      </c>
    </row>
    <row r="169" spans="1:31" x14ac:dyDescent="0.25">
      <c r="A169" t="s">
        <v>58</v>
      </c>
      <c r="B169" s="1">
        <v>281.090728759765</v>
      </c>
      <c r="C169" s="1">
        <v>136.59010314941401</v>
      </c>
      <c r="D169" s="8">
        <v>278.91995239257801</v>
      </c>
      <c r="E169" s="1">
        <v>196.79800415039</v>
      </c>
      <c r="F169" s="3">
        <v>0.95300000905990601</v>
      </c>
      <c r="G169" s="8">
        <v>277.29672241210898</v>
      </c>
      <c r="H169" s="1">
        <v>34.536170959472599</v>
      </c>
      <c r="I169" s="1">
        <v>195.97099304199199</v>
      </c>
      <c r="J169" s="8">
        <v>180.18684387207</v>
      </c>
      <c r="K169" s="1">
        <v>105.552001953125</v>
      </c>
      <c r="L169" s="3">
        <v>0.50046503543853704</v>
      </c>
      <c r="M169" s="3">
        <v>0.515982925891876</v>
      </c>
      <c r="N169">
        <v>32</v>
      </c>
      <c r="O169">
        <v>0</v>
      </c>
      <c r="P169">
        <v>0</v>
      </c>
      <c r="Q169">
        <v>0</v>
      </c>
      <c r="R169">
        <v>2</v>
      </c>
      <c r="S169">
        <v>100</v>
      </c>
      <c r="T169">
        <v>0.89999997615814198</v>
      </c>
      <c r="U169">
        <v>1.29999995231628</v>
      </c>
      <c r="V169">
        <v>0.89999997615814198</v>
      </c>
      <c r="W169" s="2">
        <v>2.6076578069478197E-4</v>
      </c>
      <c r="X169" s="2">
        <v>2.5705949519760901E-4</v>
      </c>
      <c r="Y169" s="2">
        <v>1.6704902518540599E-3</v>
      </c>
      <c r="Z169" s="2">
        <v>7.2645838372409303E-5</v>
      </c>
      <c r="AA169" s="3">
        <f>ABS((G169-B169)/B169)</f>
        <v>1.3497443919249934E-2</v>
      </c>
      <c r="AB169" s="3">
        <f>ABS((J169-C169)/C169)</f>
        <v>0.3191793528039592</v>
      </c>
      <c r="AC169" s="3">
        <f>(J169-G169)/G169</f>
        <v>-0.35020204240177627</v>
      </c>
      <c r="AD169" s="3">
        <f>(J169-D169)/D169</f>
        <v>-0.35398367048887852</v>
      </c>
      <c r="AE169" s="3">
        <f>(G169+H169-J169)/H169</f>
        <v>3.8118310699236226</v>
      </c>
    </row>
    <row r="170" spans="1:31" x14ac:dyDescent="0.25">
      <c r="A170" t="s">
        <v>59</v>
      </c>
      <c r="B170" s="1">
        <v>207.24542236328099</v>
      </c>
      <c r="C170" s="1">
        <v>136.59010314941401</v>
      </c>
      <c r="D170" s="8">
        <v>207.77642822265599</v>
      </c>
      <c r="E170" s="1">
        <v>123.00700378417901</v>
      </c>
      <c r="F170" s="3">
        <v>0.98299998044967596</v>
      </c>
      <c r="G170" s="8">
        <v>206.97602844238199</v>
      </c>
      <c r="H170" s="1">
        <v>47.0823554992675</v>
      </c>
      <c r="I170" s="1">
        <v>122.597999572753</v>
      </c>
      <c r="J170" s="8">
        <v>217.56553649902301</v>
      </c>
      <c r="K170" s="1">
        <v>128.11999511718699</v>
      </c>
      <c r="L170" s="3">
        <v>0.479331225156784</v>
      </c>
      <c r="M170" s="3">
        <v>0.65249627828598</v>
      </c>
      <c r="N170">
        <v>46</v>
      </c>
      <c r="O170">
        <v>0</v>
      </c>
      <c r="P170">
        <v>0</v>
      </c>
      <c r="Q170">
        <v>0</v>
      </c>
      <c r="R170">
        <v>2</v>
      </c>
      <c r="S170">
        <v>100</v>
      </c>
      <c r="T170">
        <v>0.40000000596046398</v>
      </c>
      <c r="U170">
        <v>1.29999995231628</v>
      </c>
      <c r="V170">
        <v>0.89999997615814198</v>
      </c>
      <c r="W170" s="2">
        <v>2.4850486079230899E-4</v>
      </c>
      <c r="X170" s="2">
        <v>2.5401575840078202E-4</v>
      </c>
      <c r="Y170" s="2">
        <v>1.6724596498534001E-3</v>
      </c>
      <c r="Z170" s="2">
        <v>7.2002061642706394E-5</v>
      </c>
      <c r="AA170" s="3">
        <f>ABS((G170-B170)/B170)</f>
        <v>1.2998787516125914E-3</v>
      </c>
      <c r="AB170" s="3">
        <f>ABS((J170-C170)/C170)</f>
        <v>0.59283528954532749</v>
      </c>
      <c r="AC170" s="3">
        <f>(J170-G170)/G170</f>
        <v>5.1162968660348661E-2</v>
      </c>
      <c r="AD170" s="3">
        <f>(J170-D170)/D170</f>
        <v>4.7113661352754022E-2</v>
      </c>
      <c r="AE170" s="3">
        <f>(G170+H170-J170)/H170</f>
        <v>0.77508542331095176</v>
      </c>
    </row>
    <row r="171" spans="1:31" x14ac:dyDescent="0.25">
      <c r="A171" t="s">
        <v>56</v>
      </c>
      <c r="B171" s="1">
        <v>322.48403930664</v>
      </c>
      <c r="C171" s="1">
        <v>136.59010314941401</v>
      </c>
      <c r="D171" s="8">
        <v>327.28753662109301</v>
      </c>
      <c r="E171" s="1">
        <v>220.45899963378901</v>
      </c>
      <c r="F171" s="3">
        <v>0.97899997234344405</v>
      </c>
      <c r="G171" s="8">
        <v>326.00115966796801</v>
      </c>
      <c r="H171" s="1">
        <v>61.257137298583899</v>
      </c>
      <c r="I171" s="1">
        <v>219.77799987792901</v>
      </c>
      <c r="J171" s="8">
        <v>221.19691467285099</v>
      </c>
      <c r="K171" s="1">
        <v>130.73599243164</v>
      </c>
      <c r="L171" s="3">
        <v>0.55591070652008001</v>
      </c>
      <c r="M171" s="3">
        <v>0.70894628763198797</v>
      </c>
      <c r="N171">
        <v>49</v>
      </c>
      <c r="O171">
        <v>0</v>
      </c>
      <c r="P171">
        <v>0</v>
      </c>
      <c r="Q171">
        <v>0</v>
      </c>
      <c r="R171">
        <v>2</v>
      </c>
      <c r="S171">
        <v>100</v>
      </c>
      <c r="T171">
        <v>0.89999997615814198</v>
      </c>
      <c r="U171">
        <v>1.29999995231628</v>
      </c>
      <c r="V171">
        <v>0.89999997615814198</v>
      </c>
      <c r="W171" s="2">
        <v>2.5927749811671598E-4</v>
      </c>
      <c r="X171" s="2">
        <v>2.5914731668308301E-4</v>
      </c>
      <c r="Y171" s="2">
        <v>1.64392578881233E-3</v>
      </c>
      <c r="Z171" s="2">
        <v>7.3172166594304104E-5</v>
      </c>
      <c r="AA171" s="3">
        <f>ABS((G171-B171)/B171)</f>
        <v>1.0906339330436417E-2</v>
      </c>
      <c r="AB171" s="3">
        <f>ABS((J171-C171)/C171)</f>
        <v>0.61942124335968018</v>
      </c>
      <c r="AC171" s="3">
        <f>(J171-G171)/G171</f>
        <v>-0.32148427049112366</v>
      </c>
      <c r="AD171" s="3">
        <f>(J171-D171)/D171</f>
        <v>-0.32415112119306011</v>
      </c>
      <c r="AE171" s="3">
        <f>(G171+H171-J171)/H171</f>
        <v>2.7108903487323075</v>
      </c>
    </row>
    <row r="172" spans="1:31" x14ac:dyDescent="0.25">
      <c r="A172" t="s">
        <v>52</v>
      </c>
      <c r="B172" s="1">
        <v>73.788314819335895</v>
      </c>
      <c r="C172" s="1">
        <v>136.59010314941401</v>
      </c>
      <c r="D172" s="8">
        <v>71.216049194335895</v>
      </c>
      <c r="E172" s="1">
        <v>46.264999389648402</v>
      </c>
      <c r="F172" s="3">
        <v>0.98699998855590798</v>
      </c>
      <c r="G172" s="8">
        <v>68.093276977539006</v>
      </c>
      <c r="H172" s="1">
        <v>208.18667602539</v>
      </c>
      <c r="I172" s="1">
        <v>44.698001861572202</v>
      </c>
      <c r="J172" s="8">
        <v>147.572830200195</v>
      </c>
      <c r="K172" s="1">
        <v>84.900001525878906</v>
      </c>
      <c r="L172" s="3">
        <v>0.17655237019062001</v>
      </c>
      <c r="M172" s="3">
        <v>0.18298219144344299</v>
      </c>
      <c r="N172">
        <v>32</v>
      </c>
      <c r="O172">
        <v>0</v>
      </c>
      <c r="P172">
        <v>0</v>
      </c>
      <c r="Q172">
        <v>0</v>
      </c>
      <c r="R172">
        <v>2</v>
      </c>
      <c r="S172">
        <v>100</v>
      </c>
      <c r="T172">
        <v>0.40000000596046398</v>
      </c>
      <c r="U172">
        <v>1.29999995231628</v>
      </c>
      <c r="V172">
        <v>0.89999997615814198</v>
      </c>
      <c r="W172" s="2">
        <v>1.88251739018596E-4</v>
      </c>
      <c r="X172" s="2">
        <v>2.5438543525524399E-4</v>
      </c>
      <c r="Y172" s="2">
        <v>1.04780867695808E-3</v>
      </c>
      <c r="Z172" s="2">
        <v>7.3235511081293198E-5</v>
      </c>
      <c r="AA172" s="3">
        <f>ABS((G172-B172)/B172)</f>
        <v>7.7180754916827701E-2</v>
      </c>
      <c r="AB172" s="3">
        <f>ABS((J172-C172)/C172)</f>
        <v>8.0406462822325733E-2</v>
      </c>
      <c r="AC172" s="3">
        <f>(J172-G172)/G172</f>
        <v>1.1672158655086144</v>
      </c>
      <c r="AD172" s="3">
        <f>(J172-D172)/D172</f>
        <v>1.0721850182603512</v>
      </c>
      <c r="AE172" s="3">
        <f>(G172+H172-J172)/H172</f>
        <v>0.61822939517530484</v>
      </c>
    </row>
    <row r="173" spans="1:31" x14ac:dyDescent="0.25">
      <c r="A173" t="s">
        <v>75</v>
      </c>
      <c r="B173" s="1">
        <v>247.782455444335</v>
      </c>
      <c r="C173" s="1">
        <v>136.59010314941401</v>
      </c>
      <c r="D173" s="8">
        <v>251.69520568847599</v>
      </c>
      <c r="E173" s="1">
        <v>179.51100158691401</v>
      </c>
      <c r="F173" s="3">
        <v>0.99599999189376798</v>
      </c>
      <c r="G173" s="8">
        <v>250.66839599609301</v>
      </c>
      <c r="H173" s="1">
        <v>256.70001220703102</v>
      </c>
      <c r="I173" s="1">
        <v>178.99400329589801</v>
      </c>
      <c r="J173" s="8">
        <v>161.79763793945301</v>
      </c>
      <c r="K173" s="1">
        <v>93.495002746582003</v>
      </c>
      <c r="L173" s="3">
        <v>0.58771234750747603</v>
      </c>
      <c r="M173" s="3">
        <v>0.58055490255355802</v>
      </c>
      <c r="N173">
        <v>38</v>
      </c>
      <c r="O173">
        <v>0</v>
      </c>
      <c r="P173">
        <v>0</v>
      </c>
      <c r="Q173">
        <v>0</v>
      </c>
      <c r="R173">
        <v>2</v>
      </c>
      <c r="S173">
        <v>100</v>
      </c>
      <c r="T173">
        <v>0.89999997615814198</v>
      </c>
      <c r="U173">
        <v>1.29999995231628</v>
      </c>
      <c r="V173">
        <v>0.89999997615814198</v>
      </c>
      <c r="W173" s="2">
        <v>2.6031659217551302E-4</v>
      </c>
      <c r="X173" s="2">
        <v>2.55578372161835E-4</v>
      </c>
      <c r="Y173" s="2">
        <v>1.28242140635848E-3</v>
      </c>
      <c r="Z173" s="2">
        <v>7.2508621087763404E-5</v>
      </c>
      <c r="AA173" s="3">
        <f>ABS((G173-B173)/B173)</f>
        <v>1.1647073827655832E-2</v>
      </c>
      <c r="AB173" s="3">
        <f>ABS((J173-C173)/C173)</f>
        <v>0.18454876457970631</v>
      </c>
      <c r="AC173" s="3">
        <f>(J173-G173)/G173</f>
        <v>-0.35453515272034997</v>
      </c>
      <c r="AD173" s="3">
        <f>(J173-D173)/D173</f>
        <v>-0.3571683755481998</v>
      </c>
      <c r="AE173" s="3">
        <f>(G173+H173-J173)/H173</f>
        <v>1.3462047285956686</v>
      </c>
    </row>
    <row r="174" spans="1:31" x14ac:dyDescent="0.25">
      <c r="A174" s="9" t="s">
        <v>159</v>
      </c>
      <c r="B174" s="1">
        <v>137.68273925781199</v>
      </c>
      <c r="C174" s="1">
        <v>136.59010314941401</v>
      </c>
      <c r="D174" s="8">
        <v>146.528549194335</v>
      </c>
      <c r="E174" s="1">
        <v>88.839996337890597</v>
      </c>
      <c r="F174" s="3">
        <v>0.99299997091293302</v>
      </c>
      <c r="G174" s="8">
        <v>145.19735717773401</v>
      </c>
      <c r="H174" s="1">
        <v>190.17143249511699</v>
      </c>
      <c r="I174" s="1">
        <v>88.166999816894503</v>
      </c>
      <c r="J174" s="8">
        <v>190.31291198730401</v>
      </c>
      <c r="K174" s="1">
        <v>111.042999267578</v>
      </c>
      <c r="L174" s="3">
        <v>0.53054022789001398</v>
      </c>
      <c r="M174" s="3">
        <v>0.60987770557403498</v>
      </c>
      <c r="N174" s="11">
        <v>28</v>
      </c>
      <c r="O174" s="11">
        <v>0</v>
      </c>
      <c r="P174" s="11">
        <v>0</v>
      </c>
      <c r="Q174" s="11">
        <v>0</v>
      </c>
      <c r="R174" s="11">
        <v>2</v>
      </c>
      <c r="S174" s="11">
        <v>100</v>
      </c>
      <c r="T174" s="10">
        <v>0.40000000596046398</v>
      </c>
      <c r="U174" s="10">
        <v>1.29999995231628</v>
      </c>
      <c r="V174" s="10">
        <v>0.89999997615814198</v>
      </c>
      <c r="W174" s="2">
        <v>2.22679562284611E-4</v>
      </c>
      <c r="X174" s="2">
        <v>2.5521236239001101E-4</v>
      </c>
      <c r="Y174" s="2">
        <v>7.1844217018224299E-5</v>
      </c>
      <c r="Z174" s="2">
        <v>7.1937211032491096E-5</v>
      </c>
      <c r="AA174" s="3">
        <f>ABS((G174-B174)/B174)</f>
        <v>5.4579230195666267E-2</v>
      </c>
      <c r="AB174" s="3">
        <f>ABS((J174-C174)/C174)</f>
        <v>0.39331406594754065</v>
      </c>
      <c r="AC174" s="3">
        <f>(J174-G174)/G174</f>
        <v>0.3107188428667107</v>
      </c>
      <c r="AD174" s="3">
        <f>(J174-D174)/D174</f>
        <v>0.29881113976566809</v>
      </c>
      <c r="AE174" s="3">
        <f>(G174+H174-J174)/H174</f>
        <v>0.76276376415932801</v>
      </c>
    </row>
    <row r="175" spans="1:31" x14ac:dyDescent="0.25">
      <c r="A175" s="9" t="s">
        <v>174</v>
      </c>
      <c r="B175" s="1">
        <v>215.28874206542901</v>
      </c>
      <c r="C175" s="1">
        <v>136.59010314941401</v>
      </c>
      <c r="D175" s="8">
        <v>197.875228881835</v>
      </c>
      <c r="E175" s="1">
        <v>130.98199462890599</v>
      </c>
      <c r="F175" s="3">
        <v>0.94599997997283902</v>
      </c>
      <c r="G175" s="8">
        <v>196.22282409667901</v>
      </c>
      <c r="H175" s="1">
        <v>30.600000381469702</v>
      </c>
      <c r="I175" s="1">
        <v>130.11799621582</v>
      </c>
      <c r="J175" s="8">
        <v>173.35122680664</v>
      </c>
      <c r="K175" s="1">
        <v>101.472999572753</v>
      </c>
      <c r="L175" s="3">
        <v>0.544034123420715</v>
      </c>
      <c r="M175" s="3">
        <v>0.58899652957916204</v>
      </c>
      <c r="N175" s="11">
        <v>31</v>
      </c>
      <c r="O175" s="11">
        <v>0</v>
      </c>
      <c r="P175" s="11">
        <v>0</v>
      </c>
      <c r="Q175" s="11">
        <v>0</v>
      </c>
      <c r="R175" s="11">
        <v>2</v>
      </c>
      <c r="S175" s="11">
        <v>100</v>
      </c>
      <c r="T175" s="10">
        <v>0.40000000596046398</v>
      </c>
      <c r="U175" s="10">
        <v>1.29999995231628</v>
      </c>
      <c r="V175" s="10">
        <v>0.89999997615814198</v>
      </c>
      <c r="W175" s="2">
        <v>2.19545370782725E-4</v>
      </c>
      <c r="X175" s="2">
        <v>2.55393679253757E-4</v>
      </c>
      <c r="Y175" s="2">
        <v>7.2449060098733699E-5</v>
      </c>
      <c r="Z175" s="2">
        <v>7.21715332474559E-5</v>
      </c>
      <c r="AA175" s="3">
        <f>ABS((G175-B175)/B175)</f>
        <v>8.8559753686310375E-2</v>
      </c>
      <c r="AB175" s="3">
        <f>ABS((J175-C175)/C175)</f>
        <v>0.26913460645837212</v>
      </c>
      <c r="AC175" s="3">
        <f>(J175-G175)/G175</f>
        <v>-0.11655931156494907</v>
      </c>
      <c r="AD175" s="3">
        <f>(J175-D175)/D175</f>
        <v>-0.12393669593600308</v>
      </c>
      <c r="AE175" s="3">
        <f>(G175+H175-J175)/H175</f>
        <v>1.7474378106181085</v>
      </c>
    </row>
    <row r="176" spans="1:31" x14ac:dyDescent="0.25">
      <c r="A176" s="9" t="s">
        <v>175</v>
      </c>
      <c r="B176" s="1">
        <v>193.09519958496</v>
      </c>
      <c r="C176" s="1">
        <v>136.59010314941401</v>
      </c>
      <c r="D176" s="8">
        <v>197.02175903320301</v>
      </c>
      <c r="E176" s="1">
        <v>118.05899810791</v>
      </c>
      <c r="F176" s="3">
        <v>0.98699998855590798</v>
      </c>
      <c r="G176" s="8">
        <v>196.33293151855401</v>
      </c>
      <c r="H176" s="1">
        <v>52.984615325927699</v>
      </c>
      <c r="I176" s="1">
        <v>117.693000793457</v>
      </c>
      <c r="J176" s="8">
        <v>220.75619506835901</v>
      </c>
      <c r="K176" s="1">
        <v>130.14100646972599</v>
      </c>
      <c r="L176" s="3">
        <v>0.54590749740600497</v>
      </c>
      <c r="M176" s="3">
        <v>0.69074791669845503</v>
      </c>
      <c r="N176" s="11">
        <v>26</v>
      </c>
      <c r="O176" s="11">
        <v>0</v>
      </c>
      <c r="P176" s="11">
        <v>0</v>
      </c>
      <c r="Q176" s="11">
        <v>0</v>
      </c>
      <c r="R176" s="11">
        <v>2</v>
      </c>
      <c r="S176" s="11">
        <v>100</v>
      </c>
      <c r="T176" s="10">
        <v>0.40000000596046398</v>
      </c>
      <c r="U176" s="10">
        <v>1.29999995231628</v>
      </c>
      <c r="V176" s="10">
        <v>0.89999997615814198</v>
      </c>
      <c r="W176" s="2">
        <v>2.3917289217933999E-4</v>
      </c>
      <c r="X176" s="2">
        <v>2.6013705064542499E-4</v>
      </c>
      <c r="Y176" s="2">
        <v>7.1891292463987998E-5</v>
      </c>
      <c r="Z176" s="2">
        <v>7.2929789894260398E-5</v>
      </c>
      <c r="AA176" s="3">
        <f>ABS((G176-B176)/B176)</f>
        <v>1.6767542334315957E-2</v>
      </c>
      <c r="AB176" s="3">
        <f>ABS((J176-C176)/C176)</f>
        <v>0.61619465816551067</v>
      </c>
      <c r="AC176" s="3">
        <f>(J176-G176)/G176</f>
        <v>0.12439718268810616</v>
      </c>
      <c r="AD176" s="3">
        <f>(J176-D176)/D176</f>
        <v>0.12046606502562064</v>
      </c>
      <c r="AE176" s="3">
        <f>(G176+H176-J176)/H176</f>
        <v>0.53904990345653003</v>
      </c>
    </row>
    <row r="177" spans="1:31" x14ac:dyDescent="0.25">
      <c r="A177" s="9" t="s">
        <v>163</v>
      </c>
      <c r="B177" s="1">
        <v>94.518280029296804</v>
      </c>
      <c r="C177" s="1">
        <v>136.59010314941401</v>
      </c>
      <c r="D177" s="8">
        <v>98.9207763671875</v>
      </c>
      <c r="E177" s="1">
        <v>61.3289985656738</v>
      </c>
      <c r="F177" s="3">
        <v>0.99500000476837103</v>
      </c>
      <c r="G177" s="8">
        <v>97.7255859375</v>
      </c>
      <c r="H177" s="1">
        <v>199.19999694824199</v>
      </c>
      <c r="I177" s="1">
        <v>60.724998474121001</v>
      </c>
      <c r="J177" s="8">
        <v>160.42109680175699</v>
      </c>
      <c r="K177" s="1">
        <v>92.537002563476506</v>
      </c>
      <c r="L177" s="3">
        <v>0.52721726894378595</v>
      </c>
      <c r="M177" s="3">
        <v>0.53819119930267301</v>
      </c>
      <c r="N177" s="11">
        <v>28</v>
      </c>
      <c r="O177" s="11">
        <v>0</v>
      </c>
      <c r="P177" s="11">
        <v>0</v>
      </c>
      <c r="Q177" s="11">
        <v>0</v>
      </c>
      <c r="R177" s="11">
        <v>2</v>
      </c>
      <c r="S177" s="11">
        <v>100</v>
      </c>
      <c r="T177" s="10">
        <v>0.40000000596046398</v>
      </c>
      <c r="U177" s="10">
        <v>1.29999995231628</v>
      </c>
      <c r="V177" s="10">
        <v>0.89999997615814198</v>
      </c>
      <c r="W177" s="2">
        <v>1.8855422968044801E-4</v>
      </c>
      <c r="X177" s="2">
        <v>2.5656167417764599E-4</v>
      </c>
      <c r="Y177" s="2">
        <v>7.3387163865845596E-5</v>
      </c>
      <c r="Z177" s="2">
        <v>7.2083304985426299E-5</v>
      </c>
      <c r="AA177" s="3">
        <f>ABS((G177-B177)/B177)</f>
        <v>3.3933181044016693E-2</v>
      </c>
      <c r="AB177" s="3">
        <f>ABS((J177-C177)/C177)</f>
        <v>0.17447086650395593</v>
      </c>
      <c r="AC177" s="3">
        <f>(J177-G177)/G177</f>
        <v>0.64154653321141142</v>
      </c>
      <c r="AD177" s="3">
        <f>(J177-D177)/D177</f>
        <v>0.6217128766386173</v>
      </c>
      <c r="AE177" s="3">
        <f>(G177+H177-J177)/H177</f>
        <v>0.6852634948556392</v>
      </c>
    </row>
    <row r="178" spans="1:31" x14ac:dyDescent="0.25">
      <c r="A178" t="s">
        <v>49</v>
      </c>
      <c r="B178" s="1">
        <v>177.82650756835901</v>
      </c>
      <c r="C178" s="1">
        <v>136.59010314941401</v>
      </c>
      <c r="D178" s="8">
        <v>186.26820373535099</v>
      </c>
      <c r="E178" s="1">
        <v>110.41600036621</v>
      </c>
      <c r="F178" s="3">
        <v>0.990999996662139</v>
      </c>
      <c r="G178" s="8">
        <v>185.74620056152301</v>
      </c>
      <c r="H178" s="1">
        <v>58</v>
      </c>
      <c r="I178" s="1">
        <v>110.15499877929599</v>
      </c>
      <c r="J178" s="8">
        <v>192.40623474121</v>
      </c>
      <c r="K178" s="1">
        <v>113.554000854492</v>
      </c>
      <c r="L178" s="3">
        <v>0.30303561687469399</v>
      </c>
      <c r="M178" s="3">
        <v>0.44910022616386402</v>
      </c>
      <c r="N178">
        <v>84</v>
      </c>
      <c r="O178">
        <v>0</v>
      </c>
      <c r="P178">
        <v>0</v>
      </c>
      <c r="Q178">
        <v>0</v>
      </c>
      <c r="R178">
        <v>2</v>
      </c>
      <c r="S178">
        <v>100</v>
      </c>
      <c r="T178">
        <v>0.40000000596046398</v>
      </c>
      <c r="U178">
        <v>1.29999995231628</v>
      </c>
      <c r="V178">
        <v>0.89999997615814198</v>
      </c>
      <c r="W178" s="2">
        <v>2.4884293088689398E-4</v>
      </c>
      <c r="X178" s="2">
        <v>2.5453849229961601E-4</v>
      </c>
      <c r="Y178" s="2">
        <v>1.4102021232247301E-3</v>
      </c>
      <c r="Z178" s="2">
        <v>7.2127266321331195E-5</v>
      </c>
      <c r="AA178" s="3">
        <f>ABS((G178-B178)/B178)</f>
        <v>4.4536065525099311E-2</v>
      </c>
      <c r="AB178" s="3">
        <f>ABS((J178-C178)/C178)</f>
        <v>0.40863964741822845</v>
      </c>
      <c r="AC178" s="3">
        <f>(J178-G178)/G178</f>
        <v>3.5855560757384358E-2</v>
      </c>
      <c r="AD178" s="3">
        <f>(J178-D178)/D178</f>
        <v>3.2952650440436368E-2</v>
      </c>
      <c r="AE178" s="3">
        <f>(G178+H178-J178)/H178</f>
        <v>0.88517182448815535</v>
      </c>
    </row>
    <row r="179" spans="1:31" x14ac:dyDescent="0.25">
      <c r="A179" t="s">
        <v>84</v>
      </c>
      <c r="B179" s="1">
        <v>198.72708129882801</v>
      </c>
      <c r="C179" s="1">
        <v>136.59010314941401</v>
      </c>
      <c r="D179" s="8">
        <v>229.14556884765599</v>
      </c>
      <c r="E179" s="1">
        <v>137.76100158691401</v>
      </c>
      <c r="F179" s="3">
        <v>0.89099997282028198</v>
      </c>
      <c r="G179" s="8">
        <v>226.13757324218699</v>
      </c>
      <c r="H179" s="1">
        <v>27.596330642700099</v>
      </c>
      <c r="I179" s="1">
        <v>136.23800659179599</v>
      </c>
      <c r="J179" s="8">
        <v>218.03526306152301</v>
      </c>
      <c r="K179" s="1">
        <v>127.175003051757</v>
      </c>
      <c r="L179" s="3">
        <v>0.20955908298492401</v>
      </c>
      <c r="M179" s="3">
        <v>0.57087659835815396</v>
      </c>
      <c r="N179">
        <v>78</v>
      </c>
      <c r="O179">
        <v>0</v>
      </c>
      <c r="P179">
        <v>0</v>
      </c>
      <c r="Q179">
        <v>0</v>
      </c>
      <c r="R179">
        <v>2</v>
      </c>
      <c r="S179">
        <v>100</v>
      </c>
      <c r="T179">
        <v>0.40000000596046398</v>
      </c>
      <c r="U179">
        <v>1.29999995231628</v>
      </c>
      <c r="V179">
        <v>0.89999997615814198</v>
      </c>
      <c r="W179" s="2">
        <v>2.4420698173344097E-4</v>
      </c>
      <c r="X179" s="2">
        <v>2.55521270446479E-4</v>
      </c>
      <c r="Y179" s="2">
        <v>1.3745129108428901E-3</v>
      </c>
      <c r="Z179" s="2">
        <v>7.2355534939560999E-5</v>
      </c>
      <c r="AA179" s="3">
        <f>ABS((G179-B179)/B179)</f>
        <v>0.13793033020065107</v>
      </c>
      <c r="AB179" s="3">
        <f>ABS((J179-C179)/C179)</f>
        <v>0.59627423974500759</v>
      </c>
      <c r="AC179" s="3">
        <f>(J179-G179)/G179</f>
        <v>-3.58291197013361E-2</v>
      </c>
      <c r="AD179" s="3">
        <f>(J179-D179)/D179</f>
        <v>-4.8485798097712744E-2</v>
      </c>
      <c r="AE179" s="3">
        <f>(G179+H179-J179)/H179</f>
        <v>1.2936009966530548</v>
      </c>
    </row>
    <row r="180" spans="1:31" x14ac:dyDescent="0.25">
      <c r="A180" t="s">
        <v>85</v>
      </c>
      <c r="B180" s="1">
        <v>177.43194580078099</v>
      </c>
      <c r="C180" s="1">
        <v>136.59010314941401</v>
      </c>
      <c r="D180" s="8">
        <v>196.45559692382801</v>
      </c>
      <c r="E180" s="1">
        <v>115.52700042724599</v>
      </c>
      <c r="F180" s="3">
        <v>0.962000012397766</v>
      </c>
      <c r="G180" s="8">
        <v>193.634841918945</v>
      </c>
      <c r="H180" s="1">
        <v>77.292312622070298</v>
      </c>
      <c r="I180" s="1">
        <v>113.95700073242099</v>
      </c>
      <c r="J180" s="8">
        <v>203.092514038085</v>
      </c>
      <c r="K180" s="1">
        <v>118.679000854492</v>
      </c>
      <c r="L180" s="3">
        <v>0.45685532689094499</v>
      </c>
      <c r="M180" s="3">
        <v>0.46255651116371099</v>
      </c>
      <c r="N180">
        <v>44</v>
      </c>
      <c r="O180">
        <v>0</v>
      </c>
      <c r="P180">
        <v>0</v>
      </c>
      <c r="Q180">
        <v>0</v>
      </c>
      <c r="R180">
        <v>2</v>
      </c>
      <c r="S180">
        <v>100</v>
      </c>
      <c r="T180">
        <v>0.40000000596046398</v>
      </c>
      <c r="U180">
        <v>1.29999995231628</v>
      </c>
      <c r="V180">
        <v>0.89999997615814198</v>
      </c>
      <c r="W180" s="2">
        <v>2.46939482167363E-4</v>
      </c>
      <c r="X180" s="2">
        <v>2.5611635646782799E-4</v>
      </c>
      <c r="Y180" s="2">
        <v>1.3020826736465001E-3</v>
      </c>
      <c r="Z180" s="2">
        <v>7.2503527917433503E-5</v>
      </c>
      <c r="AA180" s="3">
        <f>ABS((G180-B180)/B180)</f>
        <v>9.1318933831433455E-2</v>
      </c>
      <c r="AB180" s="3">
        <f>ABS((J180-C180)/C180)</f>
        <v>0.48687576446095027</v>
      </c>
      <c r="AC180" s="3">
        <f>(J180-G180)/G180</f>
        <v>4.8842822011851333E-2</v>
      </c>
      <c r="AD180" s="3">
        <f>(J180-D180)/D180</f>
        <v>3.378329362044253E-2</v>
      </c>
      <c r="AE180" s="3">
        <f>(G180+H180-J180)/H180</f>
        <v>0.87763760976613037</v>
      </c>
    </row>
    <row r="181" spans="1:31" x14ac:dyDescent="0.25">
      <c r="A181" t="s">
        <v>83</v>
      </c>
      <c r="B181" s="1">
        <v>186.75717163085901</v>
      </c>
      <c r="C181" s="1">
        <v>136.59010314941401</v>
      </c>
      <c r="D181" s="8">
        <v>189.47019958496</v>
      </c>
      <c r="E181" s="1">
        <v>112.637001037597</v>
      </c>
      <c r="F181" s="3">
        <v>1</v>
      </c>
      <c r="G181" s="8">
        <v>189.47019958496</v>
      </c>
      <c r="H181" s="1">
        <v>189.47019958496</v>
      </c>
      <c r="I181" s="1">
        <v>112.637001037597</v>
      </c>
      <c r="J181" s="8">
        <v>204.31150817871</v>
      </c>
      <c r="K181" s="1">
        <v>120.38400268554599</v>
      </c>
      <c r="L181" s="3">
        <v>0.67392921447753895</v>
      </c>
      <c r="M181" s="3">
        <v>0.63533121347427302</v>
      </c>
      <c r="N181">
        <v>76</v>
      </c>
      <c r="O181">
        <v>0</v>
      </c>
      <c r="P181">
        <v>0</v>
      </c>
      <c r="Q181">
        <v>0</v>
      </c>
      <c r="R181">
        <v>2</v>
      </c>
      <c r="S181">
        <v>100</v>
      </c>
      <c r="T181">
        <v>0.40000000596046398</v>
      </c>
      <c r="U181">
        <v>1.29999995231628</v>
      </c>
      <c r="V181">
        <v>0.89999997615814198</v>
      </c>
      <c r="W181" s="2">
        <v>2.4774792836978999E-4</v>
      </c>
      <c r="X181" s="2">
        <v>2.5559208006598001E-4</v>
      </c>
      <c r="Y181" s="2">
        <v>1.3922695070505101E-3</v>
      </c>
      <c r="Z181" s="2">
        <v>7.3089686338789693E-5</v>
      </c>
      <c r="AA181" s="3">
        <f>ABS((G181-B181)/B181)</f>
        <v>1.4527034921387212E-2</v>
      </c>
      <c r="AB181" s="3">
        <f>ABS((J181-C181)/C181)</f>
        <v>0.49580023345627389</v>
      </c>
      <c r="AC181" s="3">
        <f>(J181-G181)/G181</f>
        <v>7.8330569272953315E-2</v>
      </c>
      <c r="AD181" s="3">
        <f>(J181-D181)/D181</f>
        <v>7.8330569272953315E-2</v>
      </c>
      <c r="AE181" s="3">
        <f>(G181+H181-J181)/H181</f>
        <v>0.92166943072704666</v>
      </c>
    </row>
    <row r="182" spans="1:31" x14ac:dyDescent="0.25">
      <c r="A182" s="9" t="s">
        <v>205</v>
      </c>
      <c r="B182" s="1">
        <v>164.096267700195</v>
      </c>
      <c r="C182" s="1">
        <v>136.59010314941401</v>
      </c>
      <c r="D182" s="8">
        <v>162.520584106445</v>
      </c>
      <c r="E182" s="1">
        <v>97.443000793457003</v>
      </c>
      <c r="F182" s="3">
        <v>0.990999996662139</v>
      </c>
      <c r="G182" s="8">
        <v>162.00177001953099</v>
      </c>
      <c r="H182" s="1">
        <v>57.644443511962798</v>
      </c>
      <c r="I182" s="1">
        <v>97.178001403808594</v>
      </c>
      <c r="J182" s="8">
        <v>184.33741760253901</v>
      </c>
      <c r="K182" s="1">
        <v>108.234001159667</v>
      </c>
      <c r="L182" s="3">
        <v>0.37341022491455</v>
      </c>
      <c r="M182" s="3">
        <v>0.65574979782104403</v>
      </c>
      <c r="N182" s="11">
        <v>28</v>
      </c>
      <c r="O182" s="11">
        <v>0</v>
      </c>
      <c r="P182" s="11">
        <v>0</v>
      </c>
      <c r="Q182" s="11">
        <v>0</v>
      </c>
      <c r="R182" s="11">
        <v>2</v>
      </c>
      <c r="S182" s="11">
        <v>100</v>
      </c>
      <c r="T182" s="10">
        <v>0.40000000596046398</v>
      </c>
      <c r="U182" s="10">
        <v>1.29999995231628</v>
      </c>
      <c r="V182" s="10">
        <v>0.89999997615814198</v>
      </c>
      <c r="W182" s="2">
        <v>2.4781661340966799E-4</v>
      </c>
      <c r="X182" s="2">
        <v>2.6181689463555802E-4</v>
      </c>
      <c r="Y182" s="2">
        <v>7.3142735345754705E-5</v>
      </c>
      <c r="Z182" s="2">
        <v>7.2984694270417094E-5</v>
      </c>
      <c r="AA182" s="3">
        <f>ABS((G182-B182)/B182)</f>
        <v>1.2763834973325946E-2</v>
      </c>
      <c r="AB182" s="3">
        <f>ABS((J182-C182)/C182)</f>
        <v>0.34956642796363424</v>
      </c>
      <c r="AC182" s="3">
        <f>(J182-G182)/G182</f>
        <v>0.13787286139105281</v>
      </c>
      <c r="AD182" s="3">
        <f>(J182-D182)/D182</f>
        <v>0.13424043247226322</v>
      </c>
      <c r="AE182" s="3">
        <f>(G182+H182-J182)/H182</f>
        <v>0.61252731014095496</v>
      </c>
    </row>
    <row r="183" spans="1:31" x14ac:dyDescent="0.25">
      <c r="A183" s="9" t="s">
        <v>218</v>
      </c>
      <c r="B183" s="1">
        <v>183.89305114746</v>
      </c>
      <c r="C183" s="1">
        <v>136.59010314941401</v>
      </c>
      <c r="D183" s="8">
        <v>203.61837768554599</v>
      </c>
      <c r="E183" s="1">
        <v>125.1070022583</v>
      </c>
      <c r="F183" s="3">
        <v>0.912999987602233</v>
      </c>
      <c r="G183" s="8">
        <v>201.22198486328099</v>
      </c>
      <c r="H183" s="1">
        <v>27.544824600219702</v>
      </c>
      <c r="I183" s="1">
        <v>123.88600158691401</v>
      </c>
      <c r="J183" s="8">
        <v>217.00686645507801</v>
      </c>
      <c r="K183" s="1">
        <v>126.6070022583</v>
      </c>
      <c r="L183" s="3">
        <v>0.43834528326988198</v>
      </c>
      <c r="M183" s="3">
        <v>0.76465517282485895</v>
      </c>
      <c r="N183" s="11">
        <v>28</v>
      </c>
      <c r="O183" s="11">
        <v>0</v>
      </c>
      <c r="P183" s="11">
        <v>0</v>
      </c>
      <c r="Q183" s="11">
        <v>0</v>
      </c>
      <c r="R183" s="11">
        <v>2</v>
      </c>
      <c r="S183" s="11">
        <v>100</v>
      </c>
      <c r="T183" s="10">
        <v>0.40000000596046398</v>
      </c>
      <c r="U183" s="10">
        <v>1.29999995231628</v>
      </c>
      <c r="V183" s="10">
        <v>0.89999997615814198</v>
      </c>
      <c r="W183" s="2">
        <v>2.43091897573322E-4</v>
      </c>
      <c r="X183" s="2">
        <v>2.6158036780543598E-4</v>
      </c>
      <c r="Y183" s="2">
        <v>7.2952214395627298E-5</v>
      </c>
      <c r="Z183" s="2">
        <v>7.3019902629312101E-5</v>
      </c>
      <c r="AA183" s="3">
        <f>ABS((G183-B183)/B183)</f>
        <v>9.4233760371539452E-2</v>
      </c>
      <c r="AB183" s="3">
        <f>ABS((J183-C183)/C183)</f>
        <v>0.58874516858441228</v>
      </c>
      <c r="AC183" s="3">
        <f>(J183-G183)/G183</f>
        <v>7.8445114247938444E-2</v>
      </c>
      <c r="AD183" s="3">
        <f>(J183-D183)/D183</f>
        <v>6.5752850610607774E-2</v>
      </c>
      <c r="AE183" s="3">
        <f>(G183+H183-J183)/H183</f>
        <v>0.42693838784977711</v>
      </c>
    </row>
    <row r="184" spans="1:31" x14ac:dyDescent="0.25">
      <c r="A184" s="9" t="s">
        <v>219</v>
      </c>
      <c r="B184" s="1">
        <v>164.60610961914</v>
      </c>
      <c r="C184" s="1">
        <v>136.59010314941401</v>
      </c>
      <c r="D184" s="8">
        <v>179.92762756347599</v>
      </c>
      <c r="E184" s="1">
        <v>107.39499664306599</v>
      </c>
      <c r="F184" s="3">
        <v>0.96799999475479104</v>
      </c>
      <c r="G184" s="8">
        <v>177.22245788574199</v>
      </c>
      <c r="H184" s="1">
        <v>84.537490844726506</v>
      </c>
      <c r="I184" s="1">
        <v>105.972999572753</v>
      </c>
      <c r="J184" s="8">
        <v>206.24140930175699</v>
      </c>
      <c r="K184" s="1">
        <v>120.37799835205</v>
      </c>
      <c r="L184" s="3">
        <v>0.28244471549987699</v>
      </c>
      <c r="M184" s="3">
        <v>0.56546533107757502</v>
      </c>
      <c r="N184" s="11">
        <v>29</v>
      </c>
      <c r="O184" s="11">
        <v>0</v>
      </c>
      <c r="P184" s="11">
        <v>0</v>
      </c>
      <c r="Q184" s="11">
        <v>0</v>
      </c>
      <c r="R184" s="11">
        <v>2</v>
      </c>
      <c r="S184" s="11">
        <v>100</v>
      </c>
      <c r="T184" s="10">
        <v>0.40000000596046398</v>
      </c>
      <c r="U184" s="10">
        <v>1.29999995231628</v>
      </c>
      <c r="V184" s="10">
        <v>0.89999997615814198</v>
      </c>
      <c r="W184" s="2">
        <v>2.4605006910860501E-4</v>
      </c>
      <c r="X184" s="2">
        <v>2.65108945313841E-4</v>
      </c>
      <c r="Y184" s="2">
        <v>7.2848575655370896E-5</v>
      </c>
      <c r="Z184" s="2">
        <v>7.3587958468124203E-5</v>
      </c>
      <c r="AA184" s="3">
        <f>ABS((G184-B184)/B184)</f>
        <v>7.6645686455947867E-2</v>
      </c>
      <c r="AB184" s="3">
        <f>ABS((J184-C184)/C184)</f>
        <v>0.50992937662659488</v>
      </c>
      <c r="AC184" s="3">
        <f>(J184-G184)/G184</f>
        <v>0.16374308178664332</v>
      </c>
      <c r="AD184" s="3">
        <f>(J184-D184)/D184</f>
        <v>0.14624647751217557</v>
      </c>
      <c r="AE184" s="3">
        <f>(G184+H184-J184)/H184</f>
        <v>0.65673275695732114</v>
      </c>
    </row>
    <row r="185" spans="1:31" x14ac:dyDescent="0.25">
      <c r="A185" s="9" t="s">
        <v>201</v>
      </c>
      <c r="B185" s="1">
        <v>179.91371154785099</v>
      </c>
      <c r="C185" s="1">
        <v>136.59010314941401</v>
      </c>
      <c r="D185" s="8">
        <v>174.09892272949199</v>
      </c>
      <c r="E185" s="1">
        <v>104.40899658203099</v>
      </c>
      <c r="F185" s="3">
        <v>1</v>
      </c>
      <c r="G185" s="8">
        <v>174.09892272949199</v>
      </c>
      <c r="H185" s="1">
        <v>174.09892272949199</v>
      </c>
      <c r="I185" s="1">
        <v>104.40899658203099</v>
      </c>
      <c r="J185" s="8">
        <v>197.82058715820301</v>
      </c>
      <c r="K185" s="1">
        <v>116.486999511718</v>
      </c>
      <c r="L185" s="3">
        <v>8.0885767936706501E-2</v>
      </c>
      <c r="M185" s="3">
        <v>0.72826939821243197</v>
      </c>
      <c r="N185" s="11">
        <v>28</v>
      </c>
      <c r="O185" s="11">
        <v>0</v>
      </c>
      <c r="P185" s="11">
        <v>0</v>
      </c>
      <c r="Q185" s="11">
        <v>0</v>
      </c>
      <c r="R185" s="11">
        <v>2</v>
      </c>
      <c r="S185" s="11">
        <v>100</v>
      </c>
      <c r="T185" s="10">
        <v>0.40000000596046398</v>
      </c>
      <c r="U185" s="10">
        <v>1.29999995231628</v>
      </c>
      <c r="V185" s="10">
        <v>0.89999997615814198</v>
      </c>
      <c r="W185" s="2">
        <v>2.4618033785372902E-4</v>
      </c>
      <c r="X185" s="2">
        <v>2.6303902268409702E-4</v>
      </c>
      <c r="Y185" s="2">
        <v>7.4208895966876298E-5</v>
      </c>
      <c r="Z185" s="2">
        <v>7.3502458690200001E-5</v>
      </c>
      <c r="AA185" s="3">
        <f>ABS((G185-B185)/B185)</f>
        <v>3.2319875835658401E-2</v>
      </c>
      <c r="AB185" s="3">
        <f>ABS((J185-C185)/C185)</f>
        <v>0.4482790670551719</v>
      </c>
      <c r="AC185" s="3">
        <f>(J185-G185)/G185</f>
        <v>0.13625394147652944</v>
      </c>
      <c r="AD185" s="3">
        <f>(J185-D185)/D185</f>
        <v>0.13625394147652944</v>
      </c>
      <c r="AE185" s="3">
        <f>(G185+H185-J185)/H185</f>
        <v>0.86374605852347053</v>
      </c>
    </row>
    <row r="186" spans="1:31" x14ac:dyDescent="0.25">
      <c r="A186" t="s">
        <v>26</v>
      </c>
      <c r="B186" s="1">
        <v>48.604644775390597</v>
      </c>
      <c r="C186" s="1">
        <v>39.487205505371001</v>
      </c>
      <c r="D186" s="8">
        <v>55.004764556884702</v>
      </c>
      <c r="E186" s="1">
        <v>35.375999450683501</v>
      </c>
      <c r="F186" s="3">
        <v>0.64700001478195102</v>
      </c>
      <c r="G186" s="8">
        <v>48.129196166992102</v>
      </c>
      <c r="H186" s="1">
        <v>19.477622985839801</v>
      </c>
      <c r="I186" s="1">
        <v>31.462999343871999</v>
      </c>
      <c r="J186" s="8">
        <v>52.773166656494098</v>
      </c>
      <c r="K186" s="1">
        <v>33.784999847412102</v>
      </c>
      <c r="L186" s="3">
        <v>0.48773282766342102</v>
      </c>
      <c r="M186" s="3">
        <v>0.53623962402343694</v>
      </c>
      <c r="N186">
        <v>16</v>
      </c>
      <c r="O186">
        <v>0</v>
      </c>
      <c r="P186">
        <v>0</v>
      </c>
      <c r="Q186">
        <v>0</v>
      </c>
      <c r="R186">
        <v>2</v>
      </c>
      <c r="S186">
        <v>100</v>
      </c>
      <c r="T186">
        <v>0.40000000596046398</v>
      </c>
      <c r="U186">
        <v>1.29999995231628</v>
      </c>
      <c r="V186">
        <v>0.89999997615814198</v>
      </c>
      <c r="W186" s="2">
        <v>2.24941351916641E-4</v>
      </c>
      <c r="X186" s="2">
        <v>3.0373051413334901E-4</v>
      </c>
      <c r="Y186" s="2">
        <v>1.6860980540513899E-3</v>
      </c>
      <c r="Z186" s="2">
        <v>7.1755021053831997E-5</v>
      </c>
      <c r="AA186" s="3">
        <f>ABS((G186-B186)/B186)</f>
        <v>9.7819583003973011E-3</v>
      </c>
      <c r="AB186" s="3">
        <f>ABS((J186-C186)/C186)</f>
        <v>0.33646243083258848</v>
      </c>
      <c r="AC186" s="3">
        <f>(J186-G186)/G186</f>
        <v>9.6489674861574296E-2</v>
      </c>
      <c r="AD186" s="3">
        <f>(J186-D186)/D186</f>
        <v>-4.0570992683419904E-2</v>
      </c>
      <c r="AE186" s="3">
        <f>(G186+H186-J186)/H186</f>
        <v>0.76157406410021622</v>
      </c>
    </row>
    <row r="187" spans="1:31" x14ac:dyDescent="0.25">
      <c r="A187" s="9" t="s">
        <v>26</v>
      </c>
      <c r="B187" s="1">
        <v>50.6370849609375</v>
      </c>
      <c r="C187" s="1">
        <v>40.690471649169901</v>
      </c>
      <c r="D187" s="8">
        <v>55.878768920898402</v>
      </c>
      <c r="E187" s="1">
        <v>35.812999725341797</v>
      </c>
      <c r="F187" s="3">
        <v>0.64700001478195102</v>
      </c>
      <c r="G187" s="8">
        <v>49.851184844970703</v>
      </c>
      <c r="H187" s="1">
        <v>17.0753574371337</v>
      </c>
      <c r="I187" s="1">
        <v>32.324001312255803</v>
      </c>
      <c r="J187" s="8">
        <v>49.507186889648402</v>
      </c>
      <c r="K187" s="1">
        <v>32.152000427246001</v>
      </c>
      <c r="L187" s="3">
        <v>0.52599680423736495</v>
      </c>
      <c r="M187" s="3">
        <v>0.56477522850036599</v>
      </c>
      <c r="N187" s="11">
        <v>15</v>
      </c>
      <c r="O187" s="11">
        <v>0</v>
      </c>
      <c r="P187" s="11">
        <v>0</v>
      </c>
      <c r="Q187" s="11">
        <v>0</v>
      </c>
      <c r="R187" s="11">
        <v>2</v>
      </c>
      <c r="S187" s="11">
        <v>100</v>
      </c>
      <c r="T187" s="10">
        <v>0.40000000596046398</v>
      </c>
      <c r="U187" s="10">
        <v>1.1000000238418499</v>
      </c>
      <c r="V187" s="10">
        <v>0.80000001192092896</v>
      </c>
      <c r="W187" s="2">
        <v>2.2135875769890799E-4</v>
      </c>
      <c r="X187" s="2">
        <v>2.6049316511489402E-4</v>
      </c>
      <c r="Y187" s="2">
        <v>1.61227351054549E-3</v>
      </c>
      <c r="Z187" s="2">
        <v>7.1715759986545796E-5</v>
      </c>
      <c r="AA187" s="3">
        <f>ABS((G187-B187)/B187)</f>
        <v>1.5520247987676553E-2</v>
      </c>
      <c r="AB187" s="3">
        <f>ABS((J187-C187)/C187)</f>
        <v>0.2166776368800917</v>
      </c>
      <c r="AC187" s="3">
        <f>(J187-G187)/G187</f>
        <v>-6.900497077292754E-3</v>
      </c>
      <c r="AD187" s="3">
        <f>(J187-D187)/D187</f>
        <v>-0.11402509672805368</v>
      </c>
      <c r="AE187" s="3">
        <f>(G187+H187-J187)/H187</f>
        <v>1.0201458714166776</v>
      </c>
    </row>
    <row r="188" spans="1:31" x14ac:dyDescent="0.25">
      <c r="A188" s="9" t="s">
        <v>26</v>
      </c>
      <c r="B188" s="1">
        <v>57.168411254882798</v>
      </c>
      <c r="C188" s="1">
        <v>39.487205505371001</v>
      </c>
      <c r="D188" s="8">
        <v>63.080356597900298</v>
      </c>
      <c r="E188" s="1">
        <v>39.662998199462798</v>
      </c>
      <c r="F188" s="3">
        <v>0.64700001478195102</v>
      </c>
      <c r="G188" s="8">
        <v>56.204742431640597</v>
      </c>
      <c r="H188" s="1">
        <v>19.477622985839801</v>
      </c>
      <c r="I188" s="1">
        <v>35.75</v>
      </c>
      <c r="J188" s="8">
        <v>52.773166656494098</v>
      </c>
      <c r="K188" s="1">
        <v>33.784999847412102</v>
      </c>
      <c r="L188" s="3">
        <v>0.54524195194244296</v>
      </c>
      <c r="M188" s="3">
        <v>0.58685332536697299</v>
      </c>
      <c r="N188" s="11">
        <v>18</v>
      </c>
      <c r="O188" s="11">
        <v>0</v>
      </c>
      <c r="P188" s="11">
        <v>0</v>
      </c>
      <c r="Q188" s="11">
        <v>0</v>
      </c>
      <c r="R188" s="11">
        <v>2</v>
      </c>
      <c r="S188" s="11">
        <v>100</v>
      </c>
      <c r="T188" s="10">
        <v>0.80000001192092896</v>
      </c>
      <c r="U188" s="10">
        <v>1.29999995231628</v>
      </c>
      <c r="V188" s="10">
        <v>0.89999997615814198</v>
      </c>
      <c r="W188" s="2">
        <v>2.21519032493233E-4</v>
      </c>
      <c r="X188" s="2">
        <v>2.6283843908458899E-4</v>
      </c>
      <c r="Y188" s="2">
        <v>1.13230966962873E-3</v>
      </c>
      <c r="Z188" s="2">
        <v>7.1789530920796096E-5</v>
      </c>
      <c r="AA188" s="3">
        <f>ABS((G188-B188)/B188)</f>
        <v>1.6856666156869874E-2</v>
      </c>
      <c r="AB188" s="3">
        <f>ABS((J188-C188)/C188)</f>
        <v>0.33646243083258848</v>
      </c>
      <c r="AC188" s="3">
        <f>(J188-G188)/G188</f>
        <v>-6.1054915060240265E-2</v>
      </c>
      <c r="AD188" s="3">
        <f>(J188-D188)/D188</f>
        <v>-0.16339777542965392</v>
      </c>
      <c r="AE188" s="3">
        <f>(G188+H188-J188)/H188</f>
        <v>1.1761804188140026</v>
      </c>
    </row>
    <row r="189" spans="1:31" x14ac:dyDescent="0.25">
      <c r="A189" s="9" t="s">
        <v>26</v>
      </c>
      <c r="B189" s="1">
        <v>49.668331146240199</v>
      </c>
      <c r="C189" s="1">
        <v>39.487205505371001</v>
      </c>
      <c r="D189" s="8">
        <v>56.191967010497997</v>
      </c>
      <c r="E189" s="1">
        <v>35.972999572753899</v>
      </c>
      <c r="F189" s="3">
        <v>0.64700001478195102</v>
      </c>
      <c r="G189" s="8">
        <v>49.316383361816399</v>
      </c>
      <c r="H189" s="1">
        <v>19.477622985839801</v>
      </c>
      <c r="I189" s="1">
        <v>32.060001373291001</v>
      </c>
      <c r="J189" s="8">
        <v>52.773166656494098</v>
      </c>
      <c r="K189" s="1">
        <v>33.784999847412102</v>
      </c>
      <c r="L189" s="3">
        <v>0.50490361452102595</v>
      </c>
      <c r="M189" s="3">
        <v>0.56186598539352395</v>
      </c>
      <c r="N189" s="11">
        <v>14</v>
      </c>
      <c r="O189" s="11">
        <v>0</v>
      </c>
      <c r="P189" s="11">
        <v>0</v>
      </c>
      <c r="Q189" s="11">
        <v>0</v>
      </c>
      <c r="R189" s="11">
        <v>2</v>
      </c>
      <c r="S189" s="11">
        <v>4</v>
      </c>
      <c r="T189" s="10">
        <v>0.40000000596046398</v>
      </c>
      <c r="U189" s="10">
        <v>1.29999995231628</v>
      </c>
      <c r="V189" s="10">
        <v>0.89999997615814198</v>
      </c>
      <c r="W189" s="2">
        <v>2.9411783907562402E-4</v>
      </c>
      <c r="X189" s="2">
        <v>2.85515328869223E-4</v>
      </c>
      <c r="Y189" s="2">
        <v>1.16114795673638E-4</v>
      </c>
      <c r="Z189" s="2">
        <v>7.6840915426146198E-5</v>
      </c>
      <c r="AA189" s="3">
        <f>ABS((G189-B189)/B189)</f>
        <v>7.0859595299779168E-3</v>
      </c>
      <c r="AB189" s="3">
        <f>ABS((J189-C189)/C189)</f>
        <v>0.33646243083258848</v>
      </c>
      <c r="AC189" s="3">
        <f>(J189-G189)/G189</f>
        <v>7.0094014585711503E-2</v>
      </c>
      <c r="AD189" s="3">
        <f>(J189-D189)/D189</f>
        <v>-6.0841442930182281E-2</v>
      </c>
      <c r="AE189" s="3">
        <f>(G189+H189-J189)/H189</f>
        <v>0.82252540275624075</v>
      </c>
    </row>
    <row r="190" spans="1:31" x14ac:dyDescent="0.25">
      <c r="A190" s="9" t="s">
        <v>26</v>
      </c>
      <c r="B190" s="1">
        <v>48.604644775390597</v>
      </c>
      <c r="C190" s="1">
        <v>38.639030456542898</v>
      </c>
      <c r="D190" s="8">
        <v>54.848361968994098</v>
      </c>
      <c r="E190" s="1">
        <v>35.299999237060497</v>
      </c>
      <c r="F190" s="3">
        <v>0.64700001478195102</v>
      </c>
      <c r="G190" s="8">
        <v>48.129196166992102</v>
      </c>
      <c r="H190" s="1">
        <v>19.0345649719238</v>
      </c>
      <c r="I190" s="1">
        <v>31.462999343871999</v>
      </c>
      <c r="J190" s="8">
        <v>53.0343627929687</v>
      </c>
      <c r="K190" s="1">
        <v>33.918998718261697</v>
      </c>
      <c r="L190" s="3">
        <v>0.48773282766342102</v>
      </c>
      <c r="M190" s="3">
        <v>0.53623962402343694</v>
      </c>
      <c r="N190" s="11">
        <v>16</v>
      </c>
      <c r="O190" s="11">
        <v>0</v>
      </c>
      <c r="P190" s="11">
        <v>0</v>
      </c>
      <c r="Q190" s="11">
        <v>0</v>
      </c>
      <c r="R190" s="11">
        <v>2</v>
      </c>
      <c r="S190" s="11">
        <v>100</v>
      </c>
      <c r="T190" s="10">
        <v>0.10000000149011599</v>
      </c>
      <c r="U190" s="10">
        <v>1.29999995231628</v>
      </c>
      <c r="V190" s="10">
        <v>0.89999997615814198</v>
      </c>
      <c r="W190" s="2">
        <v>2.19841735088266E-4</v>
      </c>
      <c r="X190" s="2">
        <v>2.6285299099981698E-4</v>
      </c>
      <c r="Y190" s="2">
        <v>1.7644527833908701E-3</v>
      </c>
      <c r="Z190" s="2">
        <v>7.2270951932296103E-5</v>
      </c>
      <c r="AA190" s="3">
        <f>ABS((G190-B190)/B190)</f>
        <v>9.7819583003973011E-3</v>
      </c>
      <c r="AB190" s="3">
        <f>ABS((J190-C190)/C190)</f>
        <v>0.37255935685591679</v>
      </c>
      <c r="AC190" s="3">
        <f>(J190-G190)/G190</f>
        <v>0.10191665385304424</v>
      </c>
      <c r="AD190" s="3">
        <f>(J190-D190)/D190</f>
        <v>-3.3072987248932893E-2</v>
      </c>
      <c r="AE190" s="3">
        <f>(G190+H190-J190)/H190</f>
        <v>0.74230214175045373</v>
      </c>
    </row>
    <row r="191" spans="1:31" x14ac:dyDescent="0.25">
      <c r="A191" t="s">
        <v>66</v>
      </c>
      <c r="B191" s="1">
        <v>52.316478729247997</v>
      </c>
      <c r="C191" s="1">
        <v>39.487205505371001</v>
      </c>
      <c r="D191" s="8">
        <v>57.918003082275298</v>
      </c>
      <c r="E191" s="1">
        <v>36.820999145507798</v>
      </c>
      <c r="F191" s="3">
        <v>0.63899999856948797</v>
      </c>
      <c r="G191" s="8">
        <v>51.580806732177699</v>
      </c>
      <c r="H191" s="1">
        <v>17.554569244384702</v>
      </c>
      <c r="I191" s="1">
        <v>33.254001617431598</v>
      </c>
      <c r="J191" s="8">
        <v>52.213611602783203</v>
      </c>
      <c r="K191" s="1">
        <v>33.330001831054602</v>
      </c>
      <c r="L191" s="3">
        <v>0.48374688625335599</v>
      </c>
      <c r="M191" s="3">
        <v>0.54556602239608698</v>
      </c>
      <c r="N191">
        <v>17</v>
      </c>
      <c r="O191">
        <v>0</v>
      </c>
      <c r="P191">
        <v>0</v>
      </c>
      <c r="Q191">
        <v>0</v>
      </c>
      <c r="R191">
        <v>2</v>
      </c>
      <c r="S191">
        <v>100</v>
      </c>
      <c r="T191">
        <v>0.89999997615814198</v>
      </c>
      <c r="U191">
        <v>1.29999995231628</v>
      </c>
      <c r="V191">
        <v>0.89999997615814198</v>
      </c>
      <c r="W191" s="2">
        <v>2.60929140495136E-4</v>
      </c>
      <c r="X191" s="2">
        <v>2.7205594233237202E-4</v>
      </c>
      <c r="Y191" s="2">
        <v>1.63760152645409E-3</v>
      </c>
      <c r="Z191" s="2">
        <v>7.2120368713513003E-5</v>
      </c>
      <c r="AA191" s="3">
        <f>ABS((G191-B191)/B191)</f>
        <v>1.4061955524139936E-2</v>
      </c>
      <c r="AB191" s="3">
        <f>ABS((J191-C191)/C191)</f>
        <v>0.32229189010807996</v>
      </c>
      <c r="AC191" s="3">
        <f>(J191-G191)/G191</f>
        <v>1.2268223602845301E-2</v>
      </c>
      <c r="AD191" s="3">
        <f>(J191-D191)/D191</f>
        <v>-9.8490817637285136E-2</v>
      </c>
      <c r="AE191" s="3">
        <f>(G191+H191-J191)/H191</f>
        <v>0.96395212768846927</v>
      </c>
    </row>
    <row r="192" spans="1:31" x14ac:dyDescent="0.25">
      <c r="A192" t="s">
        <v>39</v>
      </c>
      <c r="B192" s="1">
        <v>59.601428985595703</v>
      </c>
      <c r="C192" s="1">
        <v>39.487205505371001</v>
      </c>
      <c r="D192" s="8">
        <v>67.821197509765597</v>
      </c>
      <c r="E192" s="1">
        <v>42.442001342773402</v>
      </c>
      <c r="F192" s="3">
        <v>0.55400002002715998</v>
      </c>
      <c r="G192" s="8">
        <v>59.452774047851499</v>
      </c>
      <c r="H192" s="1">
        <v>18.763229370117099</v>
      </c>
      <c r="I192" s="1">
        <v>37.626998901367102</v>
      </c>
      <c r="J192" s="8">
        <v>55.706356048583899</v>
      </c>
      <c r="K192" s="1">
        <v>35.249000549316399</v>
      </c>
      <c r="L192" s="3">
        <v>0.54676586389541604</v>
      </c>
      <c r="M192" s="3">
        <v>0.57300949096679599</v>
      </c>
      <c r="N192">
        <v>18</v>
      </c>
      <c r="O192">
        <v>0</v>
      </c>
      <c r="P192">
        <v>0</v>
      </c>
      <c r="Q192">
        <v>0</v>
      </c>
      <c r="R192">
        <v>2</v>
      </c>
      <c r="S192">
        <v>100</v>
      </c>
      <c r="T192">
        <v>0.40000000596046398</v>
      </c>
      <c r="U192">
        <v>1.29999995231628</v>
      </c>
      <c r="V192">
        <v>0.89999997615814198</v>
      </c>
      <c r="W192" s="2">
        <v>2.15737469261512E-4</v>
      </c>
      <c r="X192" s="2">
        <v>2.6525268913246599E-4</v>
      </c>
      <c r="Y192" s="2">
        <v>1.11075793392956E-3</v>
      </c>
      <c r="Z192" s="2">
        <v>7.1871741965878701E-5</v>
      </c>
      <c r="AA192" s="3">
        <f>ABS((G192-B192)/B192)</f>
        <v>2.4941505644123243E-3</v>
      </c>
      <c r="AB192" s="3">
        <f>ABS((J192-C192)/C192)</f>
        <v>0.41074445090845407</v>
      </c>
      <c r="AC192" s="3">
        <f>(J192-G192)/G192</f>
        <v>-6.301502426534776E-2</v>
      </c>
      <c r="AD192" s="3">
        <f>(J192-D192)/D192</f>
        <v>-0.17862912932844155</v>
      </c>
      <c r="AE192" s="3">
        <f>(G192+H192-J192)/H192</f>
        <v>1.1996680808706766</v>
      </c>
    </row>
    <row r="193" spans="1:31" x14ac:dyDescent="0.25">
      <c r="A193" s="9" t="s">
        <v>39</v>
      </c>
      <c r="B193" s="1">
        <v>55.764530181884702</v>
      </c>
      <c r="C193" s="1">
        <v>40.690471649169901</v>
      </c>
      <c r="D193" s="8">
        <v>64.461219787597599</v>
      </c>
      <c r="E193" s="1">
        <v>40.741001129150298</v>
      </c>
      <c r="F193" s="3">
        <v>0.55400002002715998</v>
      </c>
      <c r="G193" s="8">
        <v>56.024776458740199</v>
      </c>
      <c r="H193" s="1">
        <v>18.915695190429599</v>
      </c>
      <c r="I193" s="1">
        <v>35.891998291015597</v>
      </c>
      <c r="J193" s="8">
        <v>55.982353210449197</v>
      </c>
      <c r="K193" s="1">
        <v>35.387001037597599</v>
      </c>
      <c r="L193" s="3">
        <v>0.53619498014449996</v>
      </c>
      <c r="M193" s="3">
        <v>0.56471014022827104</v>
      </c>
      <c r="N193" s="11">
        <v>18</v>
      </c>
      <c r="O193" s="11">
        <v>0</v>
      </c>
      <c r="P193" s="11">
        <v>0</v>
      </c>
      <c r="Q193" s="11">
        <v>0</v>
      </c>
      <c r="R193" s="11">
        <v>2</v>
      </c>
      <c r="S193" s="11">
        <v>100</v>
      </c>
      <c r="T193" s="10">
        <v>0.40000000596046398</v>
      </c>
      <c r="U193" s="10">
        <v>1.1000000238418499</v>
      </c>
      <c r="V193" s="10">
        <v>0.80000001192092896</v>
      </c>
      <c r="W193" s="2">
        <v>2.2876002185512299E-4</v>
      </c>
      <c r="X193" s="2">
        <v>2.8476602165028399E-4</v>
      </c>
      <c r="Y193" s="2">
        <v>1.18620507419109E-3</v>
      </c>
      <c r="Z193" s="2">
        <v>7.7363503805827295E-5</v>
      </c>
      <c r="AA193" s="3">
        <f>ABS((G193-B193)/B193)</f>
        <v>4.6668783186492096E-3</v>
      </c>
      <c r="AB193" s="3">
        <f>ABS((J193-C193)/C193)</f>
        <v>0.3758098872169563</v>
      </c>
      <c r="AC193" s="3">
        <f>(J193-G193)/G193</f>
        <v>-7.572229819113028E-4</v>
      </c>
      <c r="AD193" s="3">
        <f>(J193-D193)/D193</f>
        <v>-0.13153437997429493</v>
      </c>
      <c r="AE193" s="3">
        <f>(G193+H193-J193)/H193</f>
        <v>1.0022427538540832</v>
      </c>
    </row>
    <row r="194" spans="1:31" x14ac:dyDescent="0.25">
      <c r="A194" s="9" t="s">
        <v>39</v>
      </c>
      <c r="B194" s="1">
        <v>59.601428985595703</v>
      </c>
      <c r="C194" s="1">
        <v>39.487205505371001</v>
      </c>
      <c r="D194" s="8">
        <v>67.821197509765597</v>
      </c>
      <c r="E194" s="1">
        <v>42.442001342773402</v>
      </c>
      <c r="F194" s="3">
        <v>0.55400002002715998</v>
      </c>
      <c r="G194" s="8">
        <v>59.452774047851499</v>
      </c>
      <c r="H194" s="1">
        <v>18.763229370117099</v>
      </c>
      <c r="I194" s="1">
        <v>37.626998901367102</v>
      </c>
      <c r="J194" s="8">
        <v>55.706356048583899</v>
      </c>
      <c r="K194" s="1">
        <v>35.249000549316399</v>
      </c>
      <c r="L194" s="3">
        <v>0.54676586389541604</v>
      </c>
      <c r="M194" s="3">
        <v>0.57300949096679599</v>
      </c>
      <c r="N194" s="11">
        <v>18</v>
      </c>
      <c r="O194" s="11">
        <v>0</v>
      </c>
      <c r="P194" s="11">
        <v>0</v>
      </c>
      <c r="Q194" s="11">
        <v>0</v>
      </c>
      <c r="R194" s="11">
        <v>2</v>
      </c>
      <c r="S194" s="11">
        <v>100</v>
      </c>
      <c r="T194" s="10">
        <v>0.80000001192092896</v>
      </c>
      <c r="U194" s="10">
        <v>1.29999995231628</v>
      </c>
      <c r="V194" s="10">
        <v>0.89999997615814198</v>
      </c>
      <c r="W194" s="2">
        <v>2.23024253500625E-4</v>
      </c>
      <c r="X194" s="2">
        <v>2.6115585933439401E-4</v>
      </c>
      <c r="Y194" s="2">
        <v>1.18096056394279E-3</v>
      </c>
      <c r="Z194" s="2">
        <v>7.2007504059001803E-5</v>
      </c>
      <c r="AA194" s="3">
        <f>ABS((G194-B194)/B194)</f>
        <v>2.4941505644123243E-3</v>
      </c>
      <c r="AB194" s="3">
        <f>ABS((J194-C194)/C194)</f>
        <v>0.41074445090845407</v>
      </c>
      <c r="AC194" s="3">
        <f>(J194-G194)/G194</f>
        <v>-6.301502426534776E-2</v>
      </c>
      <c r="AD194" s="3">
        <f>(J194-D194)/D194</f>
        <v>-0.17862912932844155</v>
      </c>
      <c r="AE194" s="3">
        <f>(G194+H194-J194)/H194</f>
        <v>1.1996680808706766</v>
      </c>
    </row>
    <row r="195" spans="1:31" x14ac:dyDescent="0.25">
      <c r="A195" s="9" t="s">
        <v>39</v>
      </c>
      <c r="B195" s="1">
        <v>51.651237487792898</v>
      </c>
      <c r="C195" s="1">
        <v>39.487205505371001</v>
      </c>
      <c r="D195" s="8">
        <v>59.7771797180175</v>
      </c>
      <c r="E195" s="1">
        <v>37.905998229980398</v>
      </c>
      <c r="F195" s="3">
        <v>0.55400002002715998</v>
      </c>
      <c r="G195" s="8">
        <v>51.408760070800703</v>
      </c>
      <c r="H195" s="1">
        <v>18.763229370117099</v>
      </c>
      <c r="I195" s="1">
        <v>33.090999603271399</v>
      </c>
      <c r="J195" s="8">
        <v>55.706356048583899</v>
      </c>
      <c r="K195" s="1">
        <v>35.249000549316399</v>
      </c>
      <c r="L195" s="3">
        <v>0.54896360635757402</v>
      </c>
      <c r="M195" s="3">
        <v>0.580699682235717</v>
      </c>
      <c r="N195" s="11">
        <v>14</v>
      </c>
      <c r="O195" s="11">
        <v>0</v>
      </c>
      <c r="P195" s="11">
        <v>0</v>
      </c>
      <c r="Q195" s="11">
        <v>0</v>
      </c>
      <c r="R195" s="11">
        <v>2</v>
      </c>
      <c r="S195" s="11">
        <v>4</v>
      </c>
      <c r="T195" s="10">
        <v>0.40000000596046398</v>
      </c>
      <c r="U195" s="10">
        <v>1.29999995231628</v>
      </c>
      <c r="V195" s="10">
        <v>0.89999997615814198</v>
      </c>
      <c r="W195" s="2">
        <v>2.8250477043911798E-4</v>
      </c>
      <c r="X195" s="2">
        <v>2.8427189681679E-4</v>
      </c>
      <c r="Y195" s="2">
        <v>9.7681077022571103E-5</v>
      </c>
      <c r="Z195" s="2">
        <v>7.5375828600954197E-5</v>
      </c>
      <c r="AA195" s="3">
        <f>ABS((G195-B195)/B195)</f>
        <v>4.6945132156707963E-3</v>
      </c>
      <c r="AB195" s="3">
        <f>ABS((J195-C195)/C195)</f>
        <v>0.41074445090845407</v>
      </c>
      <c r="AC195" s="3">
        <f>(J195-G195)/G195</f>
        <v>8.3596569375812613E-2</v>
      </c>
      <c r="AD195" s="3">
        <f>(J195-D195)/D195</f>
        <v>-6.809996203629208E-2</v>
      </c>
      <c r="AE195" s="3">
        <f>(G195+H195-J195)/H195</f>
        <v>0.770956486593524</v>
      </c>
    </row>
    <row r="196" spans="1:31" x14ac:dyDescent="0.25">
      <c r="A196" s="9" t="s">
        <v>39</v>
      </c>
      <c r="B196" s="1">
        <v>50.574966430663999</v>
      </c>
      <c r="C196" s="1">
        <v>38.639030456542898</v>
      </c>
      <c r="D196" s="8">
        <v>58.775985717773402</v>
      </c>
      <c r="E196" s="1">
        <v>37.409999847412102</v>
      </c>
      <c r="F196" s="3">
        <v>0.55400002002715998</v>
      </c>
      <c r="G196" s="8">
        <v>50.269966125488203</v>
      </c>
      <c r="H196" s="1">
        <v>19.071752548217699</v>
      </c>
      <c r="I196" s="1">
        <v>32.527000427246001</v>
      </c>
      <c r="J196" s="8">
        <v>56.543952941894503</v>
      </c>
      <c r="K196" s="1">
        <v>35.6640014648437</v>
      </c>
      <c r="L196" s="3">
        <v>0.53923404216766302</v>
      </c>
      <c r="M196" s="3">
        <v>0.58061164617538397</v>
      </c>
      <c r="N196" s="11">
        <v>15</v>
      </c>
      <c r="O196" s="11">
        <v>0</v>
      </c>
      <c r="P196" s="11">
        <v>0</v>
      </c>
      <c r="Q196" s="11">
        <v>0</v>
      </c>
      <c r="R196" s="11">
        <v>2</v>
      </c>
      <c r="S196" s="11">
        <v>100</v>
      </c>
      <c r="T196" s="10">
        <v>0.10000000149011599</v>
      </c>
      <c r="U196" s="10">
        <v>1.29999995231628</v>
      </c>
      <c r="V196" s="10">
        <v>0.89999997615814198</v>
      </c>
      <c r="W196" s="2">
        <v>2.02002091100439E-4</v>
      </c>
      <c r="X196" s="2">
        <v>2.63909314526245E-4</v>
      </c>
      <c r="Y196" s="2">
        <v>2.1203097421675899E-3</v>
      </c>
      <c r="Z196" s="2">
        <v>7.2653536335565096E-5</v>
      </c>
      <c r="AA196" s="3">
        <f>ABS((G196-B196)/B196)</f>
        <v>6.0306575901328012E-3</v>
      </c>
      <c r="AB196" s="3">
        <f>ABS((J196-C196)/C196)</f>
        <v>0.46338953834489122</v>
      </c>
      <c r="AC196" s="3">
        <f>(J196-G196)/G196</f>
        <v>0.12480586918926175</v>
      </c>
      <c r="AD196" s="3">
        <f>(J196-D196)/D196</f>
        <v>-3.7975250412583886E-2</v>
      </c>
      <c r="AE196" s="3">
        <f>(G196+H196-J196)/H196</f>
        <v>0.67103249685395994</v>
      </c>
    </row>
    <row r="197" spans="1:31" x14ac:dyDescent="0.25">
      <c r="A197" t="s">
        <v>67</v>
      </c>
      <c r="B197" s="1">
        <v>54.5664672851562</v>
      </c>
      <c r="C197" s="1">
        <v>39.487205505371001</v>
      </c>
      <c r="D197" s="8">
        <v>61.806388854980398</v>
      </c>
      <c r="E197" s="1">
        <v>39.360000610351499</v>
      </c>
      <c r="F197" s="3">
        <v>0.56800001859664895</v>
      </c>
      <c r="G197" s="8">
        <v>54.278385162353501</v>
      </c>
      <c r="H197" s="1">
        <v>17.425930023193299</v>
      </c>
      <c r="I197" s="1">
        <v>35.028999328613203</v>
      </c>
      <c r="J197" s="8">
        <v>54.631988525390597</v>
      </c>
      <c r="K197" s="1">
        <v>34.750999450683501</v>
      </c>
      <c r="L197" s="3">
        <v>0.47470170259475702</v>
      </c>
      <c r="M197" s="3">
        <v>0.51258468627929599</v>
      </c>
      <c r="N197">
        <v>14</v>
      </c>
      <c r="O197">
        <v>0</v>
      </c>
      <c r="P197">
        <v>0</v>
      </c>
      <c r="Q197">
        <v>0</v>
      </c>
      <c r="R197">
        <v>2</v>
      </c>
      <c r="S197">
        <v>100</v>
      </c>
      <c r="T197">
        <v>0.89999997615814198</v>
      </c>
      <c r="U197">
        <v>1.29999995231628</v>
      </c>
      <c r="V197">
        <v>0.89999997615814198</v>
      </c>
      <c r="W197" s="2">
        <v>2.5836032000370302E-4</v>
      </c>
      <c r="X197" s="2">
        <v>2.55011313129216E-4</v>
      </c>
      <c r="Y197" s="2">
        <v>1.6812762478366401E-3</v>
      </c>
      <c r="Z197" s="2">
        <v>7.10262756911106E-5</v>
      </c>
      <c r="AA197" s="3">
        <f>ABS((G197-B197)/B197)</f>
        <v>5.2794717550107241E-3</v>
      </c>
      <c r="AB197" s="3">
        <f>ABS((J197-C197)/C197)</f>
        <v>0.38353646013161452</v>
      </c>
      <c r="AC197" s="3">
        <f>(J197-G197)/G197</f>
        <v>6.5146257019147282E-3</v>
      </c>
      <c r="AD197" s="3">
        <f>(J197-D197)/D197</f>
        <v>-0.11607862006666457</v>
      </c>
      <c r="AE197" s="3">
        <f>(G197+H197-J197)/H197</f>
        <v>0.97970820710478823</v>
      </c>
    </row>
    <row r="198" spans="1:31" x14ac:dyDescent="0.25">
      <c r="A198" t="s">
        <v>37</v>
      </c>
      <c r="B198" s="1">
        <v>22.2507209777832</v>
      </c>
      <c r="C198" s="1">
        <v>39.487205505371001</v>
      </c>
      <c r="D198" s="8">
        <v>26.434005737304599</v>
      </c>
      <c r="E198" s="1">
        <v>16.537000656127901</v>
      </c>
      <c r="F198" s="3">
        <v>0.23299999535083701</v>
      </c>
      <c r="G198" s="8">
        <v>21.966405868530199</v>
      </c>
      <c r="H198" s="1">
        <v>5.8247714042663503</v>
      </c>
      <c r="I198" s="1">
        <v>14.046999931335399</v>
      </c>
      <c r="J198" s="8">
        <v>23.018407821655199</v>
      </c>
      <c r="K198" s="1">
        <v>14.572999954223601</v>
      </c>
      <c r="L198" s="3">
        <v>0.51558446884155196</v>
      </c>
      <c r="M198" s="3">
        <v>0.51558440923690796</v>
      </c>
      <c r="N198">
        <v>15</v>
      </c>
      <c r="O198">
        <v>0</v>
      </c>
      <c r="P198">
        <v>0</v>
      </c>
      <c r="Q198">
        <v>0</v>
      </c>
      <c r="R198">
        <v>2</v>
      </c>
      <c r="S198">
        <v>100</v>
      </c>
      <c r="T198">
        <v>0.40000000596046398</v>
      </c>
      <c r="U198">
        <v>1.29999995231628</v>
      </c>
      <c r="V198">
        <v>0.89999997615814198</v>
      </c>
      <c r="W198" s="2">
        <v>2.4516964913345797E-4</v>
      </c>
      <c r="X198" s="2">
        <v>2.56401079241186E-4</v>
      </c>
      <c r="Y198" s="2">
        <v>1.7968814354389899E-3</v>
      </c>
      <c r="Z198" s="2">
        <v>7.1454749559052194E-5</v>
      </c>
      <c r="AA198" s="3">
        <f>ABS((G198-B198)/B198)</f>
        <v>1.2777793112271842E-2</v>
      </c>
      <c r="AB198" s="3">
        <f>ABS((J198-C198)/C198)</f>
        <v>0.41706667952169307</v>
      </c>
      <c r="AC198" s="3">
        <f>(J198-G198)/G198</f>
        <v>4.7891401052191834E-2</v>
      </c>
      <c r="AD198" s="3">
        <f>(J198-D198)/D198</f>
        <v>-0.12921227110233952</v>
      </c>
      <c r="AE198" s="3">
        <f>(G198+H198-J198)/H198</f>
        <v>0.81939171855663528</v>
      </c>
    </row>
    <row r="199" spans="1:31" x14ac:dyDescent="0.25">
      <c r="A199" s="9" t="s">
        <v>37</v>
      </c>
      <c r="B199" s="1">
        <v>24.0820007324218</v>
      </c>
      <c r="C199" s="1">
        <v>40.690471649169901</v>
      </c>
      <c r="D199" s="8">
        <v>28.246004104614201</v>
      </c>
      <c r="E199" s="1">
        <v>17.443000793456999</v>
      </c>
      <c r="F199" s="3">
        <v>0.23299999535083701</v>
      </c>
      <c r="G199" s="8">
        <v>23.748407363891602</v>
      </c>
      <c r="H199" s="1">
        <v>5.8638839721679599</v>
      </c>
      <c r="I199" s="1">
        <v>14.937999725341699</v>
      </c>
      <c r="J199" s="8">
        <v>22.916406631469702</v>
      </c>
      <c r="K199" s="1">
        <v>14.522000312805099</v>
      </c>
      <c r="L199" s="3">
        <v>0.59541559219360296</v>
      </c>
      <c r="M199" s="3">
        <v>0.59541559219360296</v>
      </c>
      <c r="N199" s="11">
        <v>15</v>
      </c>
      <c r="O199" s="11">
        <v>0</v>
      </c>
      <c r="P199" s="11">
        <v>0</v>
      </c>
      <c r="Q199" s="11">
        <v>0</v>
      </c>
      <c r="R199" s="11">
        <v>2</v>
      </c>
      <c r="S199" s="11">
        <v>100</v>
      </c>
      <c r="T199" s="10">
        <v>0.40000000596046398</v>
      </c>
      <c r="U199" s="10">
        <v>1.1000000238418499</v>
      </c>
      <c r="V199" s="10">
        <v>0.80000001192092896</v>
      </c>
      <c r="W199" s="2">
        <v>2.5318586267530902E-4</v>
      </c>
      <c r="X199" s="2">
        <v>2.5979767087846902E-4</v>
      </c>
      <c r="Y199" s="2">
        <v>1.74372305627912E-3</v>
      </c>
      <c r="Z199" s="2">
        <v>7.2326118242926896E-5</v>
      </c>
      <c r="AA199" s="3">
        <f>ABS((G199-B199)/B199)</f>
        <v>1.3852394252321373E-2</v>
      </c>
      <c r="AB199" s="3">
        <f>ABS((J199-C199)/C199)</f>
        <v>0.43681147692134936</v>
      </c>
      <c r="AC199" s="3">
        <f>(J199-G199)/G199</f>
        <v>-3.5033959106113365E-2</v>
      </c>
      <c r="AD199" s="3">
        <f>(J199-D199)/D199</f>
        <v>-0.18868500667936491</v>
      </c>
      <c r="AE199" s="3">
        <f>(G199+H199-J199)/H199</f>
        <v>1.1418856062587301</v>
      </c>
    </row>
    <row r="200" spans="1:31" x14ac:dyDescent="0.25">
      <c r="A200" s="9" t="s">
        <v>37</v>
      </c>
      <c r="B200" s="1">
        <v>23.7860794067382</v>
      </c>
      <c r="C200" s="1">
        <v>39.487205505371001</v>
      </c>
      <c r="D200" s="8">
        <v>28.149206161498999</v>
      </c>
      <c r="E200" s="1">
        <v>17.583999633788999</v>
      </c>
      <c r="F200" s="3">
        <v>0.23299999535083701</v>
      </c>
      <c r="G200" s="8">
        <v>23.6816101074218</v>
      </c>
      <c r="H200" s="1">
        <v>5.8247714042663503</v>
      </c>
      <c r="I200" s="1">
        <v>15.093999862670801</v>
      </c>
      <c r="J200" s="8">
        <v>23.018407821655199</v>
      </c>
      <c r="K200" s="1">
        <v>14.572999954223601</v>
      </c>
      <c r="L200" s="3">
        <v>0.52717316150665205</v>
      </c>
      <c r="M200" s="3">
        <v>0.52717316150665205</v>
      </c>
      <c r="N200" s="11">
        <v>16</v>
      </c>
      <c r="O200" s="11">
        <v>0</v>
      </c>
      <c r="P200" s="11">
        <v>0</v>
      </c>
      <c r="Q200" s="11">
        <v>0</v>
      </c>
      <c r="R200" s="11">
        <v>2</v>
      </c>
      <c r="S200" s="11">
        <v>100</v>
      </c>
      <c r="T200" s="10">
        <v>0.80000001192092896</v>
      </c>
      <c r="U200" s="10">
        <v>1.29999995231628</v>
      </c>
      <c r="V200" s="10">
        <v>0.89999997615814198</v>
      </c>
      <c r="W200" s="2">
        <v>2.4706436670385301E-4</v>
      </c>
      <c r="X200" s="2">
        <v>2.6539884856901998E-4</v>
      </c>
      <c r="Y200" s="2">
        <v>7.0960893935989494E-5</v>
      </c>
      <c r="Z200" s="2">
        <v>7.1667083830107003E-5</v>
      </c>
      <c r="AA200" s="3">
        <f>ABS((G200-B200)/B200)</f>
        <v>4.3920352543178991E-3</v>
      </c>
      <c r="AB200" s="3">
        <f>ABS((J200-C200)/C200)</f>
        <v>0.41706667952169307</v>
      </c>
      <c r="AC200" s="3">
        <f>(J200-G200)/G200</f>
        <v>-2.8004949104315946E-2</v>
      </c>
      <c r="AD200" s="3">
        <f>(J200-D200)/D200</f>
        <v>-0.18227151097644223</v>
      </c>
      <c r="AE200" s="3">
        <f>(G200+H200-J200)/H200</f>
        <v>1.1138589379285924</v>
      </c>
    </row>
    <row r="201" spans="1:31" x14ac:dyDescent="0.25">
      <c r="A201" s="9" t="s">
        <v>37</v>
      </c>
      <c r="B201" s="1">
        <v>21.592746734619102</v>
      </c>
      <c r="C201" s="1">
        <v>39.487205505371001</v>
      </c>
      <c r="D201" s="8">
        <v>25.787605285644499</v>
      </c>
      <c r="E201" s="1">
        <v>16.215999603271399</v>
      </c>
      <c r="F201" s="3">
        <v>0.23299999535083701</v>
      </c>
      <c r="G201" s="8">
        <v>21.320005416870099</v>
      </c>
      <c r="H201" s="1">
        <v>5.8247714042663503</v>
      </c>
      <c r="I201" s="1">
        <v>13.725999832153301</v>
      </c>
      <c r="J201" s="8">
        <v>23.018407821655199</v>
      </c>
      <c r="K201" s="1">
        <v>14.572999954223601</v>
      </c>
      <c r="L201" s="3">
        <v>0.53293555974960305</v>
      </c>
      <c r="M201" s="3">
        <v>0.53293555974960305</v>
      </c>
      <c r="N201" s="11">
        <v>14</v>
      </c>
      <c r="O201" s="11">
        <v>0</v>
      </c>
      <c r="P201" s="11">
        <v>0</v>
      </c>
      <c r="Q201" s="11">
        <v>0</v>
      </c>
      <c r="R201" s="11">
        <v>2</v>
      </c>
      <c r="S201" s="11">
        <v>4</v>
      </c>
      <c r="T201" s="10">
        <v>0.40000000596046398</v>
      </c>
      <c r="U201" s="10">
        <v>1.29999995231628</v>
      </c>
      <c r="V201" s="10">
        <v>0.89999997615814198</v>
      </c>
      <c r="W201" s="2">
        <v>2.8932376881130002E-4</v>
      </c>
      <c r="X201" s="2">
        <v>2.8090679552406002E-4</v>
      </c>
      <c r="Y201" s="2">
        <v>1.23275283840484E-4</v>
      </c>
      <c r="Z201" s="2">
        <v>7.5710522651206702E-5</v>
      </c>
      <c r="AA201" s="3">
        <f>ABS((G201-B201)/B201)</f>
        <v>1.2631154391845985E-2</v>
      </c>
      <c r="AB201" s="3">
        <f>ABS((J201-C201)/C201)</f>
        <v>0.41706667952169307</v>
      </c>
      <c r="AC201" s="3">
        <f>(J201-G201)/G201</f>
        <v>7.9662381485193584E-2</v>
      </c>
      <c r="AD201" s="3">
        <f>(J201-D201)/D201</f>
        <v>-0.10738482434934986</v>
      </c>
      <c r="AE201" s="3">
        <f>(G201+H201-J201)/H201</f>
        <v>0.70841732886871656</v>
      </c>
    </row>
    <row r="202" spans="1:31" x14ac:dyDescent="0.25">
      <c r="A202" s="9" t="s">
        <v>37</v>
      </c>
      <c r="B202" s="1">
        <v>21.207218170166001</v>
      </c>
      <c r="C202" s="1">
        <v>38.639030456542898</v>
      </c>
      <c r="D202" s="8">
        <v>25.393606185913001</v>
      </c>
      <c r="E202" s="1">
        <v>16.018999099731399</v>
      </c>
      <c r="F202" s="3">
        <v>0.23299999535083701</v>
      </c>
      <c r="G202" s="8">
        <v>20.948005676269499</v>
      </c>
      <c r="H202" s="1">
        <v>5.7960882186889604</v>
      </c>
      <c r="I202" s="1">
        <v>13.539999961853001</v>
      </c>
      <c r="J202" s="8">
        <v>22.752008438110298</v>
      </c>
      <c r="K202" s="1">
        <v>14.4420003890991</v>
      </c>
      <c r="L202" s="3">
        <v>0.50728851556777899</v>
      </c>
      <c r="M202" s="3">
        <v>0.50728851556777899</v>
      </c>
      <c r="N202" s="11">
        <v>14</v>
      </c>
      <c r="O202" s="11">
        <v>0</v>
      </c>
      <c r="P202" s="11">
        <v>0</v>
      </c>
      <c r="Q202" s="11">
        <v>0</v>
      </c>
      <c r="R202" s="11">
        <v>2</v>
      </c>
      <c r="S202" s="11">
        <v>100</v>
      </c>
      <c r="T202" s="10">
        <v>0.10000000149011599</v>
      </c>
      <c r="U202" s="10">
        <v>1.29999995231628</v>
      </c>
      <c r="V202" s="10">
        <v>0.89999997615814198</v>
      </c>
      <c r="W202" s="2">
        <v>2.26296222535893E-4</v>
      </c>
      <c r="X202" s="2">
        <v>2.6065236306749198E-4</v>
      </c>
      <c r="Y202" s="2">
        <v>2.1972532849758798E-3</v>
      </c>
      <c r="Z202" s="2">
        <v>7.2493283369112706E-5</v>
      </c>
      <c r="AA202" s="3">
        <f>ABS((G202-B202)/B202)</f>
        <v>1.2222842798927698E-2</v>
      </c>
      <c r="AB202" s="3">
        <f>ABS((J202-C202)/C202)</f>
        <v>0.41116513097554674</v>
      </c>
      <c r="AC202" s="3">
        <f>(J202-G202)/G202</f>
        <v>8.6118114999578457E-2</v>
      </c>
      <c r="AD202" s="3">
        <f>(J202-D202)/D202</f>
        <v>-0.10402609729641779</v>
      </c>
      <c r="AE202" s="3">
        <f>(G202+H202-J202)/H202</f>
        <v>0.68875512349450529</v>
      </c>
    </row>
    <row r="203" spans="1:31" x14ac:dyDescent="0.25">
      <c r="A203" t="s">
        <v>71</v>
      </c>
      <c r="B203" s="1">
        <v>67.367782592773395</v>
      </c>
      <c r="C203" s="1">
        <v>39.487205505371001</v>
      </c>
      <c r="D203" s="8">
        <v>77.678764343261705</v>
      </c>
      <c r="E203" s="1">
        <v>50.353000640869098</v>
      </c>
      <c r="F203" s="3">
        <v>0.72799998521804798</v>
      </c>
      <c r="G203" s="8">
        <v>70.641952514648395</v>
      </c>
      <c r="H203" s="1">
        <v>25.870588302612301</v>
      </c>
      <c r="I203" s="1">
        <v>46.199001312255803</v>
      </c>
      <c r="J203" s="8">
        <v>70.596351623535099</v>
      </c>
      <c r="K203" s="1">
        <v>45.7760009765625</v>
      </c>
      <c r="L203" s="3">
        <v>0.51705491542816095</v>
      </c>
      <c r="M203" s="3">
        <v>0.64246809482574396</v>
      </c>
      <c r="N203">
        <v>18</v>
      </c>
      <c r="O203">
        <v>0</v>
      </c>
      <c r="P203">
        <v>0</v>
      </c>
      <c r="Q203">
        <v>0</v>
      </c>
      <c r="R203">
        <v>2</v>
      </c>
      <c r="S203">
        <v>100</v>
      </c>
      <c r="T203">
        <v>0.89999997615814198</v>
      </c>
      <c r="U203">
        <v>1.29999995231628</v>
      </c>
      <c r="V203">
        <v>0.89999997615814198</v>
      </c>
      <c r="W203" s="2">
        <v>2.8195948107168003E-4</v>
      </c>
      <c r="X203" s="2">
        <v>2.7937101549468902E-4</v>
      </c>
      <c r="Y203" s="2">
        <v>1.78445829078555E-3</v>
      </c>
      <c r="Z203" s="2">
        <v>7.4471041443757699E-5</v>
      </c>
      <c r="AA203" s="3">
        <f>ABS((G203-B203)/B203)</f>
        <v>4.860142038022524E-2</v>
      </c>
      <c r="AB203" s="3">
        <f>ABS((J203-C203)/C203)</f>
        <v>0.78782850596841225</v>
      </c>
      <c r="AC203" s="3">
        <f>(J203-G203)/G203</f>
        <v>-6.455213862306483E-4</v>
      </c>
      <c r="AD203" s="3">
        <f>(J203-D203)/D203</f>
        <v>-9.1175661451429538E-2</v>
      </c>
      <c r="AE203" s="3">
        <f>(G203+H203-J203)/H203</f>
        <v>1.0017626538128896</v>
      </c>
    </row>
    <row r="204" spans="1:31" x14ac:dyDescent="0.25">
      <c r="A204" t="s">
        <v>42</v>
      </c>
      <c r="B204" s="1">
        <v>35.270595550537102</v>
      </c>
      <c r="C204" s="1">
        <v>39.487205505371001</v>
      </c>
      <c r="D204" s="8">
        <v>40.708427429199197</v>
      </c>
      <c r="E204" s="1">
        <v>27.538000106811499</v>
      </c>
      <c r="F204" s="3">
        <v>0.70700001716613703</v>
      </c>
      <c r="G204" s="8">
        <v>36.1896362304687</v>
      </c>
      <c r="H204" s="1">
        <v>15.4225263595581</v>
      </c>
      <c r="I204" s="1">
        <v>24.979000091552699</v>
      </c>
      <c r="J204" s="8">
        <v>47.001628875732401</v>
      </c>
      <c r="K204" s="1">
        <v>30.3850002288818</v>
      </c>
      <c r="L204" s="3">
        <v>0.22270734608173301</v>
      </c>
      <c r="M204" s="3">
        <v>0.26014688611030501</v>
      </c>
      <c r="N204">
        <v>14</v>
      </c>
      <c r="O204">
        <v>0</v>
      </c>
      <c r="P204">
        <v>0</v>
      </c>
      <c r="Q204">
        <v>0</v>
      </c>
      <c r="R204">
        <v>2</v>
      </c>
      <c r="S204">
        <v>100</v>
      </c>
      <c r="T204">
        <v>0.40000000596046398</v>
      </c>
      <c r="U204">
        <v>1.29999995231628</v>
      </c>
      <c r="V204">
        <v>0.89999997615814198</v>
      </c>
      <c r="W204" s="2">
        <v>1.8309713050257401E-4</v>
      </c>
      <c r="X204" s="2">
        <v>2.5859556626528502E-4</v>
      </c>
      <c r="Y204" s="2">
        <v>1.3046136591583399E-3</v>
      </c>
      <c r="Z204" s="2">
        <v>7.16134745744057E-5</v>
      </c>
      <c r="AA204" s="3">
        <f>ABS((G204-B204)/B204)</f>
        <v>2.6056851765226367E-2</v>
      </c>
      <c r="AB204" s="3">
        <f>ABS((J204-C204)/C204)</f>
        <v>0.19030020671732004</v>
      </c>
      <c r="AC204" s="3">
        <f>(J204-G204)/G204</f>
        <v>0.2987593623878676</v>
      </c>
      <c r="AD204" s="3">
        <f>(J204-D204)/D204</f>
        <v>0.15459210399317067</v>
      </c>
      <c r="AE204" s="3">
        <f>(G204+H204-J204)/H204</f>
        <v>0.29894801972162122</v>
      </c>
    </row>
    <row r="205" spans="1:31" x14ac:dyDescent="0.25">
      <c r="A205" s="9" t="s">
        <v>42</v>
      </c>
      <c r="B205" s="1">
        <v>40.016666412353501</v>
      </c>
      <c r="C205" s="1">
        <v>40.690471649169901</v>
      </c>
      <c r="D205" s="8">
        <v>45.196434020996001</v>
      </c>
      <c r="E205" s="1">
        <v>29.781999588012599</v>
      </c>
      <c r="F205" s="3">
        <v>0.70700001716613703</v>
      </c>
      <c r="G205" s="8">
        <v>41.299629211425703</v>
      </c>
      <c r="H205" s="1">
        <v>13.2996606826782</v>
      </c>
      <c r="I205" s="1">
        <v>27.534000396728501</v>
      </c>
      <c r="J205" s="8">
        <v>41.637630462646399</v>
      </c>
      <c r="K205" s="1">
        <v>27.702999114990199</v>
      </c>
      <c r="L205" s="3">
        <v>0.41445779800415</v>
      </c>
      <c r="M205" s="3">
        <v>0.46424290537834101</v>
      </c>
      <c r="N205" s="11">
        <v>15</v>
      </c>
      <c r="O205" s="11">
        <v>0</v>
      </c>
      <c r="P205" s="11">
        <v>0</v>
      </c>
      <c r="Q205" s="11">
        <v>0</v>
      </c>
      <c r="R205" s="11">
        <v>2</v>
      </c>
      <c r="S205" s="11">
        <v>100</v>
      </c>
      <c r="T205" s="10">
        <v>0.40000000596046398</v>
      </c>
      <c r="U205" s="10">
        <v>1.1000000238418499</v>
      </c>
      <c r="V205" s="10">
        <v>0.80000001192092896</v>
      </c>
      <c r="W205" s="2">
        <v>1.96912544197402E-4</v>
      </c>
      <c r="X205" s="2">
        <v>2.6618223637342399E-4</v>
      </c>
      <c r="Y205" s="2">
        <v>1.2727064313367E-3</v>
      </c>
      <c r="Z205" s="2">
        <v>7.2985189035534804E-5</v>
      </c>
      <c r="AA205" s="3">
        <f>ABS((G205-B205)/B205)</f>
        <v>3.2060711550828722E-2</v>
      </c>
      <c r="AB205" s="3">
        <f>ABS((J205-C205)/C205)</f>
        <v>2.3277164778104039E-2</v>
      </c>
      <c r="AC205" s="3">
        <f>(J205-G205)/G205</f>
        <v>8.1841231428583065E-3</v>
      </c>
      <c r="AD205" s="3">
        <f>(J205-D205)/D205</f>
        <v>-7.8740804123979338E-2</v>
      </c>
      <c r="AE205" s="3">
        <f>(G205+H205-J205)/H205</f>
        <v>0.9745857237048976</v>
      </c>
    </row>
    <row r="206" spans="1:31" x14ac:dyDescent="0.25">
      <c r="A206" s="9" t="s">
        <v>42</v>
      </c>
      <c r="B206" s="1">
        <v>35.270595550537102</v>
      </c>
      <c r="C206" s="1">
        <v>39.487205505371001</v>
      </c>
      <c r="D206" s="8">
        <v>40.708427429199197</v>
      </c>
      <c r="E206" s="1">
        <v>27.538000106811499</v>
      </c>
      <c r="F206" s="3">
        <v>0.70700001716613703</v>
      </c>
      <c r="G206" s="8">
        <v>36.1896362304687</v>
      </c>
      <c r="H206" s="1">
        <v>15.4225263595581</v>
      </c>
      <c r="I206" s="1">
        <v>24.979000091552699</v>
      </c>
      <c r="J206" s="8">
        <v>47.001628875732401</v>
      </c>
      <c r="K206" s="1">
        <v>30.3850002288818</v>
      </c>
      <c r="L206" s="3">
        <v>0.22270734608173301</v>
      </c>
      <c r="M206" s="3">
        <v>0.26014688611030501</v>
      </c>
      <c r="N206" s="11">
        <v>14</v>
      </c>
      <c r="O206" s="11">
        <v>0</v>
      </c>
      <c r="P206" s="11">
        <v>0</v>
      </c>
      <c r="Q206" s="11">
        <v>0</v>
      </c>
      <c r="R206" s="11">
        <v>2</v>
      </c>
      <c r="S206" s="11">
        <v>100</v>
      </c>
      <c r="T206" s="10">
        <v>0.80000001192092896</v>
      </c>
      <c r="U206" s="10">
        <v>1.29999995231628</v>
      </c>
      <c r="V206" s="10">
        <v>0.89999997615814198</v>
      </c>
      <c r="W206" s="2">
        <v>1.94929918507114E-4</v>
      </c>
      <c r="X206" s="2">
        <v>2.6569142937660201E-4</v>
      </c>
      <c r="Y206" s="2">
        <v>1.3511275174096201E-3</v>
      </c>
      <c r="Z206" s="2">
        <v>7.2143324359785698E-5</v>
      </c>
      <c r="AA206" s="3">
        <f>ABS((G206-B206)/B206)</f>
        <v>2.6056851765226367E-2</v>
      </c>
      <c r="AB206" s="3">
        <f>ABS((J206-C206)/C206)</f>
        <v>0.19030020671732004</v>
      </c>
      <c r="AC206" s="3">
        <f>(J206-G206)/G206</f>
        <v>0.2987593623878676</v>
      </c>
      <c r="AD206" s="3">
        <f>(J206-D206)/D206</f>
        <v>0.15459210399317067</v>
      </c>
      <c r="AE206" s="3">
        <f>(G206+H206-J206)/H206</f>
        <v>0.29894801972162122</v>
      </c>
    </row>
    <row r="207" spans="1:31" x14ac:dyDescent="0.25">
      <c r="A207" s="9" t="s">
        <v>42</v>
      </c>
      <c r="B207" s="1">
        <v>37.458816528320298</v>
      </c>
      <c r="C207" s="1">
        <v>39.487205505371001</v>
      </c>
      <c r="D207" s="8">
        <v>43.070014953613203</v>
      </c>
      <c r="E207" s="1">
        <v>28.724000930786101</v>
      </c>
      <c r="F207" s="3">
        <v>0.70700001716613703</v>
      </c>
      <c r="G207" s="8">
        <v>38.551235198974602</v>
      </c>
      <c r="H207" s="1">
        <v>15.4225263595581</v>
      </c>
      <c r="I207" s="1">
        <v>26.165000915527301</v>
      </c>
      <c r="J207" s="8">
        <v>47.001628875732401</v>
      </c>
      <c r="K207" s="1">
        <v>30.3850002288818</v>
      </c>
      <c r="L207" s="3">
        <v>0.360931485891342</v>
      </c>
      <c r="M207" s="3">
        <v>0.42208933830261203</v>
      </c>
      <c r="N207" s="11">
        <v>14</v>
      </c>
      <c r="O207" s="11">
        <v>0</v>
      </c>
      <c r="P207" s="11">
        <v>0</v>
      </c>
      <c r="Q207" s="11">
        <v>0</v>
      </c>
      <c r="R207" s="11">
        <v>2</v>
      </c>
      <c r="S207" s="11">
        <v>4</v>
      </c>
      <c r="T207" s="10">
        <v>0.40000000596046398</v>
      </c>
      <c r="U207" s="10">
        <v>1.29999995231628</v>
      </c>
      <c r="V207" s="10">
        <v>0.89999997615814198</v>
      </c>
      <c r="W207" s="2">
        <v>2.8218675288371698E-4</v>
      </c>
      <c r="X207" s="2">
        <v>2.8178462525829602E-4</v>
      </c>
      <c r="Y207" s="2">
        <v>1.17907547974027E-4</v>
      </c>
      <c r="Z207" s="2">
        <v>7.6686053944285905E-5</v>
      </c>
      <c r="AA207" s="3">
        <f>ABS((G207-B207)/B207)</f>
        <v>2.9163192324252789E-2</v>
      </c>
      <c r="AB207" s="3">
        <f>ABS((J207-C207)/C207)</f>
        <v>0.19030020671732004</v>
      </c>
      <c r="AC207" s="3">
        <f>(J207-G207)/G207</f>
        <v>0.21919903819275197</v>
      </c>
      <c r="AD207" s="3">
        <f>(J207-D207)/D207</f>
        <v>9.1284247900855875E-2</v>
      </c>
      <c r="AE207" s="3">
        <f>(G207+H207-J207)/H207</f>
        <v>0.45207461606828936</v>
      </c>
    </row>
    <row r="208" spans="1:31" x14ac:dyDescent="0.25">
      <c r="A208" s="9" t="s">
        <v>42</v>
      </c>
      <c r="B208" s="1">
        <v>35.270595550537102</v>
      </c>
      <c r="C208" s="1">
        <v>38.639030456542898</v>
      </c>
      <c r="D208" s="8">
        <v>40.866424560546797</v>
      </c>
      <c r="E208" s="1">
        <v>27.617000579833899</v>
      </c>
      <c r="F208" s="3">
        <v>0.70700001716613703</v>
      </c>
      <c r="G208" s="8">
        <v>36.1896362304687</v>
      </c>
      <c r="H208" s="1">
        <v>15.9617757797241</v>
      </c>
      <c r="I208" s="1">
        <v>24.979000091552699</v>
      </c>
      <c r="J208" s="8">
        <v>46.745227813720703</v>
      </c>
      <c r="K208" s="1">
        <v>30.261999130248999</v>
      </c>
      <c r="L208" s="3">
        <v>0.22270734608173301</v>
      </c>
      <c r="M208" s="3">
        <v>0.26014688611030501</v>
      </c>
      <c r="N208" s="11">
        <v>14</v>
      </c>
      <c r="O208" s="11">
        <v>0</v>
      </c>
      <c r="P208" s="11">
        <v>0</v>
      </c>
      <c r="Q208" s="11">
        <v>0</v>
      </c>
      <c r="R208" s="11">
        <v>2</v>
      </c>
      <c r="S208" s="11">
        <v>100</v>
      </c>
      <c r="T208" s="10">
        <v>0.10000000149011599</v>
      </c>
      <c r="U208" s="10">
        <v>1.29999995231628</v>
      </c>
      <c r="V208" s="10">
        <v>0.89999997615814198</v>
      </c>
      <c r="W208" s="2">
        <v>1.7820400535129E-4</v>
      </c>
      <c r="X208" s="2">
        <v>2.5730731431394799E-4</v>
      </c>
      <c r="Y208" s="2">
        <v>1.35950627736747E-3</v>
      </c>
      <c r="Z208" s="2">
        <v>7.1977345214691E-5</v>
      </c>
      <c r="AA208" s="3">
        <f>ABS((G208-B208)/B208)</f>
        <v>2.6056851765226367E-2</v>
      </c>
      <c r="AB208" s="3">
        <f>ABS((J208-C208)/C208)</f>
        <v>0.20979298034651259</v>
      </c>
      <c r="AC208" s="3">
        <f>(J208-G208)/G208</f>
        <v>0.29167443176356278</v>
      </c>
      <c r="AD208" s="3">
        <f>(J208-D208)/D208</f>
        <v>0.14385411291521236</v>
      </c>
      <c r="AE208" s="3">
        <f>(G208+H208-J208)/H208</f>
        <v>0.33869566087624514</v>
      </c>
    </row>
    <row r="209" spans="1:31" x14ac:dyDescent="0.25">
      <c r="A209" t="s">
        <v>65</v>
      </c>
      <c r="B209" s="1">
        <v>43.782047271728501</v>
      </c>
      <c r="C209" s="1">
        <v>39.487205505371001</v>
      </c>
      <c r="D209" s="8">
        <v>47.202053070068303</v>
      </c>
      <c r="E209" s="1">
        <v>30.504999160766602</v>
      </c>
      <c r="F209" s="3">
        <v>0.66699999570846502</v>
      </c>
      <c r="G209" s="8">
        <v>42.450851440429602</v>
      </c>
      <c r="H209" s="1">
        <v>14.2678670883178</v>
      </c>
      <c r="I209" s="1">
        <v>27.840999603271399</v>
      </c>
      <c r="J209" s="8">
        <v>44.3868598937988</v>
      </c>
      <c r="K209" s="1">
        <v>28.702999114990199</v>
      </c>
      <c r="L209" s="3">
        <v>0.44642829895019498</v>
      </c>
      <c r="M209" s="3">
        <v>0.47546738386154103</v>
      </c>
      <c r="N209">
        <v>17</v>
      </c>
      <c r="O209">
        <v>0</v>
      </c>
      <c r="P209">
        <v>0</v>
      </c>
      <c r="Q209">
        <v>0</v>
      </c>
      <c r="R209">
        <v>2</v>
      </c>
      <c r="S209">
        <v>100</v>
      </c>
      <c r="T209">
        <v>0.89999997615814198</v>
      </c>
      <c r="U209">
        <v>1.29999995231628</v>
      </c>
      <c r="V209">
        <v>0.89999997615814198</v>
      </c>
      <c r="W209" s="2">
        <v>2.5581652880646202E-4</v>
      </c>
      <c r="X209" s="2">
        <v>2.68690753728151E-4</v>
      </c>
      <c r="Y209" s="2">
        <v>1.26295792870223E-3</v>
      </c>
      <c r="Z209" s="2">
        <v>7.1246249717660194E-5</v>
      </c>
      <c r="AA209" s="3">
        <f>ABS((G209-B209)/B209)</f>
        <v>3.0405061303711484E-2</v>
      </c>
      <c r="AB209" s="3">
        <f>ABS((J209-C209)/C209)</f>
        <v>0.12408207483209602</v>
      </c>
      <c r="AC209" s="3">
        <f>(J209-G209)/G209</f>
        <v>4.5605880392904675E-2</v>
      </c>
      <c r="AD209" s="3">
        <f>(J209-D209)/D209</f>
        <v>-5.9641328992417683E-2</v>
      </c>
      <c r="AE209" s="3">
        <f>(G209+H209-J209)/H209</f>
        <v>0.86430989009181647</v>
      </c>
    </row>
    <row r="210" spans="1:31" x14ac:dyDescent="0.25">
      <c r="A210" s="9" t="s">
        <v>152</v>
      </c>
      <c r="B210" s="1">
        <v>47.574981689453097</v>
      </c>
      <c r="C210" s="1">
        <v>39.487205505371001</v>
      </c>
      <c r="D210" s="8">
        <v>54.311965942382798</v>
      </c>
      <c r="E210" s="1">
        <v>35.033000946044901</v>
      </c>
      <c r="F210" s="3">
        <v>0.64700001478195102</v>
      </c>
      <c r="G210" s="8">
        <v>47.436389923095703</v>
      </c>
      <c r="H210" s="1">
        <v>19.477622985839801</v>
      </c>
      <c r="I210" s="1">
        <v>31.120000839233398</v>
      </c>
      <c r="J210" s="8">
        <v>52.773166656494098</v>
      </c>
      <c r="K210" s="1">
        <v>33.784999847412102</v>
      </c>
      <c r="L210" s="3">
        <v>0.50136154890060403</v>
      </c>
      <c r="M210" s="3">
        <v>0.60447323322296098</v>
      </c>
      <c r="N210" s="11">
        <v>14</v>
      </c>
      <c r="O210" s="11">
        <v>0</v>
      </c>
      <c r="P210" s="11">
        <v>0</v>
      </c>
      <c r="Q210" s="11">
        <v>0</v>
      </c>
      <c r="R210" s="11">
        <v>2</v>
      </c>
      <c r="S210" s="11">
        <v>100</v>
      </c>
      <c r="T210" s="10">
        <v>0.40000000596046398</v>
      </c>
      <c r="U210" s="10">
        <v>1.29999995231628</v>
      </c>
      <c r="V210" s="10">
        <v>0.89999997615814198</v>
      </c>
      <c r="W210" s="2">
        <v>2.1776367793790901E-4</v>
      </c>
      <c r="X210" s="2">
        <v>2.6093650376424101E-4</v>
      </c>
      <c r="Y210" s="2">
        <v>7.2122595156542903E-5</v>
      </c>
      <c r="Z210" s="2">
        <v>7.2133821959141601E-5</v>
      </c>
      <c r="AA210" s="3">
        <f>ABS((G210-B210)/B210)</f>
        <v>2.913122852301967E-3</v>
      </c>
      <c r="AB210" s="3">
        <f>ABS((J210-C210)/C210)</f>
        <v>0.33646243083258848</v>
      </c>
      <c r="AC210" s="3">
        <f>(J210-G210)/G210</f>
        <v>0.11250385499508762</v>
      </c>
      <c r="AD210" s="3">
        <f>(J210-D210)/D210</f>
        <v>-2.833260146615104E-2</v>
      </c>
      <c r="AE210" s="3">
        <f>(G210+H210-J210)/H210</f>
        <v>0.72600472155774742</v>
      </c>
    </row>
    <row r="211" spans="1:31" x14ac:dyDescent="0.25">
      <c r="A211" s="9" t="s">
        <v>152</v>
      </c>
      <c r="B211" s="1">
        <v>50.436229705810497</v>
      </c>
      <c r="C211" s="1">
        <v>40.690471649169901</v>
      </c>
      <c r="D211" s="8">
        <v>54.956813812255803</v>
      </c>
      <c r="E211" s="1">
        <v>35.099998474121001</v>
      </c>
      <c r="F211" s="3">
        <v>0.63899999856948797</v>
      </c>
      <c r="G211" s="8">
        <v>49.493614196777301</v>
      </c>
      <c r="H211" s="1">
        <v>15.133517265319799</v>
      </c>
      <c r="I211" s="1">
        <v>31.9699993133544</v>
      </c>
      <c r="J211" s="8">
        <v>49.551609039306598</v>
      </c>
      <c r="K211" s="1">
        <v>31.999000549316399</v>
      </c>
      <c r="L211" s="3">
        <v>0.50362455844879095</v>
      </c>
      <c r="M211" s="3">
        <v>0.566545009613037</v>
      </c>
      <c r="N211" s="11">
        <v>17</v>
      </c>
      <c r="O211" s="11">
        <v>0</v>
      </c>
      <c r="P211" s="11">
        <v>0</v>
      </c>
      <c r="Q211" s="11">
        <v>0</v>
      </c>
      <c r="R211" s="11">
        <v>2</v>
      </c>
      <c r="S211" s="11">
        <v>100</v>
      </c>
      <c r="T211" s="10">
        <v>0.40000000596046398</v>
      </c>
      <c r="U211" s="10">
        <v>1.1000000238418499</v>
      </c>
      <c r="V211" s="10">
        <v>0.80000001192092896</v>
      </c>
      <c r="W211" s="2">
        <v>2.3086770670488401E-4</v>
      </c>
      <c r="X211" s="2">
        <v>2.6024031103588597E-4</v>
      </c>
      <c r="Y211" s="2">
        <v>7.2179493145085803E-5</v>
      </c>
      <c r="Z211" s="2">
        <v>7.2747054218780195E-5</v>
      </c>
      <c r="AA211" s="3">
        <f>ABS((G211-B211)/B211)</f>
        <v>1.8689254024961389E-2</v>
      </c>
      <c r="AB211" s="3">
        <f>ABS((J211-C211)/C211)</f>
        <v>0.21776934577059559</v>
      </c>
      <c r="AC211" s="3">
        <f>(J211-G211)/G211</f>
        <v>1.1717641451424478E-3</v>
      </c>
      <c r="AD211" s="3">
        <f>(J211-D211)/D211</f>
        <v>-9.8353678061005076E-2</v>
      </c>
      <c r="AE211" s="3">
        <f>(G211+H211-J211)/H211</f>
        <v>0.99616778826015528</v>
      </c>
    </row>
    <row r="212" spans="1:31" x14ac:dyDescent="0.25">
      <c r="A212" s="9" t="s">
        <v>152</v>
      </c>
      <c r="B212" s="1">
        <v>52.4464111328125</v>
      </c>
      <c r="C212" s="1">
        <v>39.487205505371001</v>
      </c>
      <c r="D212" s="8">
        <v>58.012413024902301</v>
      </c>
      <c r="E212" s="1">
        <v>36.891998291015597</v>
      </c>
      <c r="F212" s="3">
        <v>0.63899999856948797</v>
      </c>
      <c r="G212" s="8">
        <v>51.675209045410099</v>
      </c>
      <c r="H212" s="1">
        <v>17.554569244384702</v>
      </c>
      <c r="I212" s="1">
        <v>33.325000762939403</v>
      </c>
      <c r="J212" s="8">
        <v>52.213611602783203</v>
      </c>
      <c r="K212" s="1">
        <v>33.330001831054602</v>
      </c>
      <c r="L212" s="3">
        <v>0.513530373573303</v>
      </c>
      <c r="M212" s="3">
        <v>0.57124137878417902</v>
      </c>
      <c r="N212" s="11">
        <v>18</v>
      </c>
      <c r="O212" s="11">
        <v>0</v>
      </c>
      <c r="P212" s="11">
        <v>0</v>
      </c>
      <c r="Q212" s="11">
        <v>0</v>
      </c>
      <c r="R212" s="11">
        <v>2</v>
      </c>
      <c r="S212" s="11">
        <v>100</v>
      </c>
      <c r="T212" s="10">
        <v>0.80000001192092896</v>
      </c>
      <c r="U212" s="10">
        <v>1.29999995231628</v>
      </c>
      <c r="V212" s="10">
        <v>0.89999997615814198</v>
      </c>
      <c r="W212" s="2">
        <v>2.2332198568619701E-4</v>
      </c>
      <c r="X212" s="2">
        <v>2.6656899717636401E-4</v>
      </c>
      <c r="Y212" s="2">
        <v>7.2591348725836697E-5</v>
      </c>
      <c r="Z212" s="2">
        <v>7.2365139203611694E-5</v>
      </c>
      <c r="AA212" s="3">
        <f>ABS((G212-B212)/B212)</f>
        <v>1.4704573120350398E-2</v>
      </c>
      <c r="AB212" s="3">
        <f>ABS((J212-C212)/C212)</f>
        <v>0.32229189010807996</v>
      </c>
      <c r="AC212" s="3">
        <f>(J212-G212)/G212</f>
        <v>1.0418972023895969E-2</v>
      </c>
      <c r="AD212" s="3">
        <f>(J212-D212)/D212</f>
        <v>-9.9957942098183622E-2</v>
      </c>
      <c r="AE212" s="3">
        <f>(G212+H212-J212)/H212</f>
        <v>0.96932977677334242</v>
      </c>
    </row>
    <row r="213" spans="1:31" x14ac:dyDescent="0.25">
      <c r="A213" s="9" t="s">
        <v>152</v>
      </c>
      <c r="B213" s="1">
        <v>47.849632263183501</v>
      </c>
      <c r="C213" s="1">
        <v>39.487205505371001</v>
      </c>
      <c r="D213" s="8">
        <v>53.574016571044901</v>
      </c>
      <c r="E213" s="1">
        <v>34.408000946044901</v>
      </c>
      <c r="F213" s="3">
        <v>0.63899999856948797</v>
      </c>
      <c r="G213" s="8">
        <v>47.236804962158203</v>
      </c>
      <c r="H213" s="1">
        <v>17.554569244384702</v>
      </c>
      <c r="I213" s="1">
        <v>30.840999603271399</v>
      </c>
      <c r="J213" s="8">
        <v>52.213611602783203</v>
      </c>
      <c r="K213" s="1">
        <v>33.330001831054602</v>
      </c>
      <c r="L213" s="3">
        <v>0.50612217187881403</v>
      </c>
      <c r="M213" s="3">
        <v>0.60858786106109597</v>
      </c>
      <c r="N213" s="11">
        <v>14</v>
      </c>
      <c r="O213" s="11">
        <v>0</v>
      </c>
      <c r="P213" s="11">
        <v>0</v>
      </c>
      <c r="Q213" s="11">
        <v>0</v>
      </c>
      <c r="R213" s="11">
        <v>2</v>
      </c>
      <c r="S213" s="11">
        <v>4</v>
      </c>
      <c r="T213" s="10">
        <v>0.40000000596046398</v>
      </c>
      <c r="U213" s="10">
        <v>1.29999995231628</v>
      </c>
      <c r="V213" s="10">
        <v>0.89999997615814198</v>
      </c>
      <c r="W213" s="2">
        <v>2.8262104024179198E-4</v>
      </c>
      <c r="X213" s="2">
        <v>2.8800257132388603E-4</v>
      </c>
      <c r="Y213" s="2">
        <v>7.4832169048022398E-5</v>
      </c>
      <c r="Z213" s="2">
        <v>7.6506221375893801E-5</v>
      </c>
      <c r="AA213" s="3">
        <f>ABS((G213-B213)/B213)</f>
        <v>1.2807356546746551E-2</v>
      </c>
      <c r="AB213" s="3">
        <f>ABS((J213-C213)/C213)</f>
        <v>0.32229189010807996</v>
      </c>
      <c r="AC213" s="3">
        <f>(J213-G213)/G213</f>
        <v>0.10535866353814491</v>
      </c>
      <c r="AD213" s="3">
        <f>(J213-D213)/D213</f>
        <v>-2.5392999355530015E-2</v>
      </c>
      <c r="AE213" s="3">
        <f>(G213+H213-J213)/H213</f>
        <v>0.716495086188631</v>
      </c>
    </row>
    <row r="214" spans="1:31" x14ac:dyDescent="0.25">
      <c r="A214" s="9" t="s">
        <v>152</v>
      </c>
      <c r="B214" s="1">
        <v>47.574981689453097</v>
      </c>
      <c r="C214" s="1">
        <v>38.639030456542898</v>
      </c>
      <c r="D214" s="8">
        <v>53.021617889404297</v>
      </c>
      <c r="E214" s="1">
        <v>34.1310005187988</v>
      </c>
      <c r="F214" s="3">
        <v>0.63899999856948797</v>
      </c>
      <c r="G214" s="8">
        <v>46.8788032531738</v>
      </c>
      <c r="H214" s="1">
        <v>17.016063690185501</v>
      </c>
      <c r="I214" s="1">
        <v>30.662000656127901</v>
      </c>
      <c r="J214" s="8">
        <v>52.604808807372997</v>
      </c>
      <c r="K214" s="1">
        <v>33.525001525878899</v>
      </c>
      <c r="L214" s="3">
        <v>0.50136154890060403</v>
      </c>
      <c r="M214" s="3">
        <v>0.60447323322296098</v>
      </c>
      <c r="N214" s="11">
        <v>14</v>
      </c>
      <c r="O214" s="11">
        <v>0</v>
      </c>
      <c r="P214" s="11">
        <v>0</v>
      </c>
      <c r="Q214" s="11">
        <v>0</v>
      </c>
      <c r="R214" s="11">
        <v>2</v>
      </c>
      <c r="S214" s="11">
        <v>100</v>
      </c>
      <c r="T214" s="10">
        <v>0.10000000149011599</v>
      </c>
      <c r="U214" s="10">
        <v>1.29999995231628</v>
      </c>
      <c r="V214" s="10">
        <v>0.89999997615814198</v>
      </c>
      <c r="W214" s="2">
        <v>2.1950210793875101E-4</v>
      </c>
      <c r="X214" s="2">
        <v>2.6091645122505697E-4</v>
      </c>
      <c r="Y214" s="2">
        <v>7.2487709985580295E-5</v>
      </c>
      <c r="Z214" s="2">
        <v>7.25424251868389E-5</v>
      </c>
      <c r="AA214" s="3">
        <f>ABS((G214-B214)/B214)</f>
        <v>1.4633288580616159E-2</v>
      </c>
      <c r="AB214" s="3">
        <f>ABS((J214-C214)/C214)</f>
        <v>0.36144225633552923</v>
      </c>
      <c r="AC214" s="3">
        <f>(J214-G214)/G214</f>
        <v>0.1221448748014175</v>
      </c>
      <c r="AD214" s="3">
        <f>(J214-D214)/D214</f>
        <v>-7.8611158735424746E-3</v>
      </c>
      <c r="AE214" s="3">
        <f>(G214+H214-J214)/H214</f>
        <v>0.66349411600393626</v>
      </c>
    </row>
    <row r="215" spans="1:31" x14ac:dyDescent="0.25">
      <c r="A215" s="9" t="s">
        <v>148</v>
      </c>
      <c r="B215" s="1">
        <v>53.835666656494098</v>
      </c>
      <c r="C215" s="1">
        <v>39.487205505371001</v>
      </c>
      <c r="D215" s="8">
        <v>62.326412200927699</v>
      </c>
      <c r="E215" s="1">
        <v>39.652999877929602</v>
      </c>
      <c r="F215" s="3">
        <v>0.55400002002715998</v>
      </c>
      <c r="G215" s="8">
        <v>53.957992553710902</v>
      </c>
      <c r="H215" s="1">
        <v>18.763229370117099</v>
      </c>
      <c r="I215" s="1">
        <v>34.838001251220703</v>
      </c>
      <c r="J215" s="8">
        <v>55.706356048583899</v>
      </c>
      <c r="K215" s="1">
        <v>35.249000549316399</v>
      </c>
      <c r="L215" s="3">
        <v>0.518840551376342</v>
      </c>
      <c r="M215" s="3">
        <v>0.55690306425094604</v>
      </c>
      <c r="N215" s="11">
        <v>18</v>
      </c>
      <c r="O215" s="11">
        <v>0</v>
      </c>
      <c r="P215" s="11">
        <v>0</v>
      </c>
      <c r="Q215" s="11">
        <v>0</v>
      </c>
      <c r="R215" s="11">
        <v>2</v>
      </c>
      <c r="S215" s="11">
        <v>100</v>
      </c>
      <c r="T215" s="10">
        <v>0.40000000596046398</v>
      </c>
      <c r="U215" s="10">
        <v>1.29999995231628</v>
      </c>
      <c r="V215" s="10">
        <v>0.89999997615814198</v>
      </c>
      <c r="W215" s="2">
        <v>2.1845578157808599E-4</v>
      </c>
      <c r="X215" s="2">
        <v>2.7081210282631202E-4</v>
      </c>
      <c r="Y215" s="2">
        <v>7.2287548391614096E-5</v>
      </c>
      <c r="Z215" s="2">
        <v>7.2435956099070595E-5</v>
      </c>
      <c r="AA215" s="3">
        <f>ABS((G215-B215)/B215)</f>
        <v>2.2722092028194104E-3</v>
      </c>
      <c r="AB215" s="3">
        <f>ABS((J215-C215)/C215)</f>
        <v>0.41074445090845407</v>
      </c>
      <c r="AC215" s="3">
        <f>(J215-G215)/G215</f>
        <v>3.2402308020125843E-2</v>
      </c>
      <c r="AD215" s="3">
        <f>(J215-D215)/D215</f>
        <v>-0.10621590299473814</v>
      </c>
      <c r="AE215" s="3">
        <f>(G215+H215-J215)/H215</f>
        <v>0.90681969183527122</v>
      </c>
    </row>
    <row r="216" spans="1:31" x14ac:dyDescent="0.25">
      <c r="A216" s="9" t="s">
        <v>148</v>
      </c>
      <c r="B216" s="1">
        <v>53.528926849365199</v>
      </c>
      <c r="C216" s="1">
        <v>40.690471649169901</v>
      </c>
      <c r="D216" s="8">
        <v>60.919586181640597</v>
      </c>
      <c r="E216" s="1">
        <v>38.877998352050703</v>
      </c>
      <c r="F216" s="3">
        <v>0.56800001859664895</v>
      </c>
      <c r="G216" s="8">
        <v>53.109584808349602</v>
      </c>
      <c r="H216" s="1">
        <v>18.078706741333001</v>
      </c>
      <c r="I216" s="1">
        <v>34.405998229980398</v>
      </c>
      <c r="J216" s="8">
        <v>55.191993713378899</v>
      </c>
      <c r="K216" s="1">
        <v>35.030998229980398</v>
      </c>
      <c r="L216" s="3">
        <v>0.52830940485000599</v>
      </c>
      <c r="M216" s="3">
        <v>0.56656646728515603</v>
      </c>
      <c r="N216" s="11">
        <v>18</v>
      </c>
      <c r="O216" s="11">
        <v>0</v>
      </c>
      <c r="P216" s="11">
        <v>0</v>
      </c>
      <c r="Q216" s="11">
        <v>0</v>
      </c>
      <c r="R216" s="11">
        <v>2</v>
      </c>
      <c r="S216" s="11">
        <v>100</v>
      </c>
      <c r="T216" s="10">
        <v>0.40000000596046398</v>
      </c>
      <c r="U216" s="10">
        <v>1.1000000238418499</v>
      </c>
      <c r="V216" s="10">
        <v>0.80000001192092896</v>
      </c>
      <c r="W216" s="2">
        <v>2.3459453950635999E-4</v>
      </c>
      <c r="X216" s="2">
        <v>2.67256516963243E-4</v>
      </c>
      <c r="Y216" s="2">
        <v>7.2847571573220193E-5</v>
      </c>
      <c r="Z216" s="2">
        <v>7.3001960117835497E-5</v>
      </c>
      <c r="AA216" s="3">
        <f>ABS((G216-B216)/B216)</f>
        <v>7.833933271176154E-3</v>
      </c>
      <c r="AB216" s="3">
        <f>ABS((J216-C216)/C216)</f>
        <v>0.35638618763724345</v>
      </c>
      <c r="AC216" s="3">
        <f>(J216-G216)/G216</f>
        <v>3.9209662672827217E-2</v>
      </c>
      <c r="AD216" s="3">
        <f>(J216-D216)/D216</f>
        <v>-9.4018899786745894E-2</v>
      </c>
      <c r="AE216" s="3">
        <f>(G216+H216-J216)/H216</f>
        <v>0.88481427710377503</v>
      </c>
    </row>
    <row r="217" spans="1:31" x14ac:dyDescent="0.25">
      <c r="A217" s="9" t="s">
        <v>148</v>
      </c>
      <c r="B217" s="1">
        <v>53.835666656494098</v>
      </c>
      <c r="C217" s="1">
        <v>39.487205505371001</v>
      </c>
      <c r="D217" s="8">
        <v>60.720386505126903</v>
      </c>
      <c r="E217" s="1">
        <v>38.784000396728501</v>
      </c>
      <c r="F217" s="3">
        <v>0.56800001859664895</v>
      </c>
      <c r="G217" s="8">
        <v>53.1923828125</v>
      </c>
      <c r="H217" s="1">
        <v>17.425930023193299</v>
      </c>
      <c r="I217" s="1">
        <v>34.452999114990199</v>
      </c>
      <c r="J217" s="8">
        <v>54.631988525390597</v>
      </c>
      <c r="K217" s="1">
        <v>34.750999450683501</v>
      </c>
      <c r="L217" s="3">
        <v>0.518840551376342</v>
      </c>
      <c r="M217" s="3">
        <v>0.55690306425094604</v>
      </c>
      <c r="N217" s="11">
        <v>18</v>
      </c>
      <c r="O217" s="11">
        <v>0</v>
      </c>
      <c r="P217" s="11">
        <v>0</v>
      </c>
      <c r="Q217" s="11">
        <v>0</v>
      </c>
      <c r="R217" s="11">
        <v>2</v>
      </c>
      <c r="S217" s="11">
        <v>100</v>
      </c>
      <c r="T217" s="10">
        <v>0.80000001192092896</v>
      </c>
      <c r="U217" s="10">
        <v>1.29999995231628</v>
      </c>
      <c r="V217" s="10">
        <v>0.89999997615814198</v>
      </c>
      <c r="W217" s="2">
        <v>2.3197486007120401E-4</v>
      </c>
      <c r="X217" s="2">
        <v>2.6027814601548E-4</v>
      </c>
      <c r="Y217" s="2">
        <v>7.3069655627477901E-5</v>
      </c>
      <c r="Z217" s="2">
        <v>7.2173883381765295E-5</v>
      </c>
      <c r="AA217" s="3">
        <f>ABS((G217-B217)/B217)</f>
        <v>1.1949027177440921E-2</v>
      </c>
      <c r="AB217" s="3">
        <f>ABS((J217-C217)/C217)</f>
        <v>0.38353646013161452</v>
      </c>
      <c r="AC217" s="3">
        <f>(J217-G217)/G217</f>
        <v>2.706413280948743E-2</v>
      </c>
      <c r="AD217" s="3">
        <f>(J217-D217)/D217</f>
        <v>-0.10026942070308191</v>
      </c>
      <c r="AE217" s="3">
        <f>(G217+H217-J217)/H217</f>
        <v>0.91738715173453989</v>
      </c>
    </row>
    <row r="218" spans="1:31" x14ac:dyDescent="0.25">
      <c r="A218" s="9" t="s">
        <v>148</v>
      </c>
      <c r="B218" s="1">
        <v>51.082801818847599</v>
      </c>
      <c r="C218" s="1">
        <v>39.487205505371001</v>
      </c>
      <c r="D218" s="8">
        <v>58.135593414306598</v>
      </c>
      <c r="E218" s="1">
        <v>37.073001861572202</v>
      </c>
      <c r="F218" s="3">
        <v>0.56800001859664895</v>
      </c>
      <c r="G218" s="8">
        <v>50.607582092285099</v>
      </c>
      <c r="H218" s="1">
        <v>17.425930023193299</v>
      </c>
      <c r="I218" s="1">
        <v>32.742000579833899</v>
      </c>
      <c r="J218" s="8">
        <v>54.631988525390597</v>
      </c>
      <c r="K218" s="1">
        <v>34.750999450683501</v>
      </c>
      <c r="L218" s="3">
        <v>0.55725765228271396</v>
      </c>
      <c r="M218" s="3">
        <v>0.59624618291854803</v>
      </c>
      <c r="N218" s="11">
        <v>14</v>
      </c>
      <c r="O218" s="11">
        <v>0</v>
      </c>
      <c r="P218" s="11">
        <v>0</v>
      </c>
      <c r="Q218" s="11">
        <v>0</v>
      </c>
      <c r="R218" s="11">
        <v>2</v>
      </c>
      <c r="S218" s="11">
        <v>4</v>
      </c>
      <c r="T218" s="10">
        <v>0.40000000596046398</v>
      </c>
      <c r="U218" s="10">
        <v>1.29999995231628</v>
      </c>
      <c r="V218" s="10">
        <v>0.89999997615814198</v>
      </c>
      <c r="W218" s="2">
        <v>2.8648902662098402E-4</v>
      </c>
      <c r="X218" s="2">
        <v>2.8536899480968697E-4</v>
      </c>
      <c r="Y218" s="2">
        <v>7.5064439442940002E-5</v>
      </c>
      <c r="Z218" s="2">
        <v>7.5972617196384804E-5</v>
      </c>
      <c r="AA218" s="3">
        <f>ABS((G218-B218)/B218)</f>
        <v>9.302929942013519E-3</v>
      </c>
      <c r="AB218" s="3">
        <f>ABS((J218-C218)/C218)</f>
        <v>0.38353646013161452</v>
      </c>
      <c r="AC218" s="3">
        <f>(J218-G218)/G218</f>
        <v>7.9521808130782051E-2</v>
      </c>
      <c r="AD218" s="3">
        <f>(J218-D218)/D218</f>
        <v>-6.0266089724884425E-2</v>
      </c>
      <c r="AE218" s="3">
        <f>(G218+H218-J218)/H218</f>
        <v>0.76905643327218975</v>
      </c>
    </row>
    <row r="219" spans="1:31" x14ac:dyDescent="0.25">
      <c r="A219" s="9" t="s">
        <v>148</v>
      </c>
      <c r="B219" s="1">
        <v>52.359035491943303</v>
      </c>
      <c r="C219" s="1">
        <v>38.639030456542898</v>
      </c>
      <c r="D219" s="8">
        <v>59.513587951660099</v>
      </c>
      <c r="E219" s="1">
        <v>37.762001037597599</v>
      </c>
      <c r="F219" s="3">
        <v>0.56800001859664895</v>
      </c>
      <c r="G219" s="8">
        <v>51.819587707519503</v>
      </c>
      <c r="H219" s="1">
        <v>17.810188293456999</v>
      </c>
      <c r="I219" s="1">
        <v>33.347999572753899</v>
      </c>
      <c r="J219" s="8">
        <v>55.445587158203097</v>
      </c>
      <c r="K219" s="1">
        <v>35.160999298095703</v>
      </c>
      <c r="L219" s="3">
        <v>0.53502827882766701</v>
      </c>
      <c r="M219" s="3">
        <v>0.54601520299911499</v>
      </c>
      <c r="N219" s="11">
        <v>14</v>
      </c>
      <c r="O219" s="11">
        <v>0</v>
      </c>
      <c r="P219" s="11">
        <v>0</v>
      </c>
      <c r="Q219" s="11">
        <v>0</v>
      </c>
      <c r="R219" s="11">
        <v>2</v>
      </c>
      <c r="S219" s="11">
        <v>100</v>
      </c>
      <c r="T219" s="10">
        <v>0.10000000149011599</v>
      </c>
      <c r="U219" s="10">
        <v>1.29999995231628</v>
      </c>
      <c r="V219" s="10">
        <v>0.89999997615814198</v>
      </c>
      <c r="W219" s="2">
        <v>2.0231783855706399E-4</v>
      </c>
      <c r="X219" s="2">
        <v>2.6118059759028202E-4</v>
      </c>
      <c r="Y219" s="2">
        <v>7.1795606345403899E-5</v>
      </c>
      <c r="Z219" s="2">
        <v>7.1945767558645403E-5</v>
      </c>
      <c r="AA219" s="3">
        <f>ABS((G219-B219)/B219)</f>
        <v>1.0302859465522559E-2</v>
      </c>
      <c r="AB219" s="3">
        <f>ABS((J219-C219)/C219)</f>
        <v>0.43496320955988893</v>
      </c>
      <c r="AC219" s="3">
        <f>(J219-G219)/G219</f>
        <v>6.9973529529981718E-2</v>
      </c>
      <c r="AD219" s="3">
        <f>(J219-D219)/D219</f>
        <v>-6.8354151269811453E-2</v>
      </c>
      <c r="AE219" s="3">
        <f>(G219+H219-J219)/H219</f>
        <v>0.79640869647539392</v>
      </c>
    </row>
    <row r="220" spans="1:31" x14ac:dyDescent="0.25">
      <c r="A220" s="9" t="s">
        <v>149</v>
      </c>
      <c r="B220" s="1">
        <v>21.850471496581999</v>
      </c>
      <c r="C220" s="1">
        <v>39.487205505371001</v>
      </c>
      <c r="D220" s="8">
        <v>26.073604583740199</v>
      </c>
      <c r="E220" s="1">
        <v>16.357000350952099</v>
      </c>
      <c r="F220" s="3">
        <v>0.23299999535083701</v>
      </c>
      <c r="G220" s="8">
        <v>21.6060066223144</v>
      </c>
      <c r="H220" s="1">
        <v>5.8247714042663503</v>
      </c>
      <c r="I220" s="1">
        <v>13.8669996261596</v>
      </c>
      <c r="J220" s="8">
        <v>23.018407821655199</v>
      </c>
      <c r="K220" s="1">
        <v>14.572999954223601</v>
      </c>
      <c r="L220" s="3">
        <v>0.53754431009292603</v>
      </c>
      <c r="M220" s="3">
        <v>0.53754425048828103</v>
      </c>
      <c r="N220" s="11">
        <v>14</v>
      </c>
      <c r="O220" s="11">
        <v>0</v>
      </c>
      <c r="P220" s="11">
        <v>0</v>
      </c>
      <c r="Q220" s="11">
        <v>0</v>
      </c>
      <c r="R220" s="11">
        <v>2</v>
      </c>
      <c r="S220" s="11">
        <v>100</v>
      </c>
      <c r="T220" s="10">
        <v>0.40000000596046398</v>
      </c>
      <c r="U220" s="10">
        <v>1.29999995231628</v>
      </c>
      <c r="V220" s="10">
        <v>0.89999997615814198</v>
      </c>
      <c r="W220" s="2">
        <v>2.4530975497327702E-4</v>
      </c>
      <c r="X220" s="2">
        <v>2.6335031725466203E-4</v>
      </c>
      <c r="Y220" s="2">
        <v>7.2826645919121802E-5</v>
      </c>
      <c r="Z220" s="2">
        <v>7.1743532316759202E-5</v>
      </c>
      <c r="AA220" s="3">
        <f>ABS((G220-B220)/B220)</f>
        <v>1.1188082339817716E-2</v>
      </c>
      <c r="AB220" s="3">
        <f>ABS((J220-C220)/C220)</f>
        <v>0.41706667952169307</v>
      </c>
      <c r="AC220" s="3">
        <f>(J220-G220)/G220</f>
        <v>6.5370765825929614E-2</v>
      </c>
      <c r="AD220" s="3">
        <f>(J220-D220)/D220</f>
        <v>-0.11717584932580653</v>
      </c>
      <c r="AE220" s="3">
        <f>(G220+H220-J220)/H220</f>
        <v>0.75751817516713416</v>
      </c>
    </row>
    <row r="221" spans="1:31" x14ac:dyDescent="0.25">
      <c r="A221" s="9" t="s">
        <v>149</v>
      </c>
      <c r="B221" s="1">
        <v>22.592535018920898</v>
      </c>
      <c r="C221" s="1">
        <v>40.690471649169901</v>
      </c>
      <c r="D221" s="8">
        <v>26.853603363037099</v>
      </c>
      <c r="E221" s="1">
        <v>16.687999725341701</v>
      </c>
      <c r="F221" s="3">
        <v>0.22200000286102201</v>
      </c>
      <c r="G221" s="8">
        <v>22.4788093566894</v>
      </c>
      <c r="H221" s="1">
        <v>5.6231360435485804</v>
      </c>
      <c r="I221" s="1">
        <v>14.2709999084472</v>
      </c>
      <c r="J221" s="8">
        <v>22.978811264038001</v>
      </c>
      <c r="K221" s="1">
        <v>14.5209999084472</v>
      </c>
      <c r="L221" s="3">
        <v>0.52837890386581399</v>
      </c>
      <c r="M221" s="3">
        <v>0.52837890386581399</v>
      </c>
      <c r="N221" s="11">
        <v>16</v>
      </c>
      <c r="O221" s="11">
        <v>0</v>
      </c>
      <c r="P221" s="11">
        <v>0</v>
      </c>
      <c r="Q221" s="11">
        <v>0</v>
      </c>
      <c r="R221" s="11">
        <v>2</v>
      </c>
      <c r="S221" s="11">
        <v>100</v>
      </c>
      <c r="T221" s="10">
        <v>0.40000000596046398</v>
      </c>
      <c r="U221" s="10">
        <v>1.1000000238418499</v>
      </c>
      <c r="V221" s="10">
        <v>0.80000001192092896</v>
      </c>
      <c r="W221" s="2">
        <v>2.4923088494688202E-4</v>
      </c>
      <c r="X221" s="2">
        <v>2.6302156038582298E-4</v>
      </c>
      <c r="Y221" s="2">
        <v>7.2493327024858404E-5</v>
      </c>
      <c r="Z221" s="2">
        <v>7.2554161306470605E-5</v>
      </c>
      <c r="AA221" s="3">
        <f>ABS((G221-B221)/B221)</f>
        <v>5.0337716478586897E-3</v>
      </c>
      <c r="AB221" s="3">
        <f>ABS((J221-C221)/C221)</f>
        <v>0.43527783452205876</v>
      </c>
      <c r="AC221" s="3">
        <f>(J221-G221)/G221</f>
        <v>2.2243255833290246E-2</v>
      </c>
      <c r="AD221" s="3">
        <f>(J221-D221)/D221</f>
        <v>-0.14429319025142798</v>
      </c>
      <c r="AE221" s="3">
        <f>(G221+H221-J221)/H221</f>
        <v>0.91108130703644408</v>
      </c>
    </row>
    <row r="222" spans="1:31" x14ac:dyDescent="0.25">
      <c r="A222" s="9" t="s">
        <v>149</v>
      </c>
      <c r="B222" s="1">
        <v>23.7860794067382</v>
      </c>
      <c r="C222" s="1">
        <v>39.487205505371001</v>
      </c>
      <c r="D222" s="8">
        <v>28.092002868652301</v>
      </c>
      <c r="E222" s="1">
        <v>17.4839992523193</v>
      </c>
      <c r="F222" s="3">
        <v>0.22200000286102201</v>
      </c>
      <c r="G222" s="8">
        <v>23.6252117156982</v>
      </c>
      <c r="H222" s="1">
        <v>5.7413873672485298</v>
      </c>
      <c r="I222" s="1">
        <v>15.0209999084472</v>
      </c>
      <c r="J222" s="8">
        <v>23.138811111450099</v>
      </c>
      <c r="K222" s="1">
        <v>14.600999832153301</v>
      </c>
      <c r="L222" s="3">
        <v>0.52717316150665205</v>
      </c>
      <c r="M222" s="3">
        <v>0.52717316150665205</v>
      </c>
      <c r="N222" s="11">
        <v>16</v>
      </c>
      <c r="O222" s="11">
        <v>0</v>
      </c>
      <c r="P222" s="11">
        <v>0</v>
      </c>
      <c r="Q222" s="11">
        <v>0</v>
      </c>
      <c r="R222" s="11">
        <v>2</v>
      </c>
      <c r="S222" s="11">
        <v>100</v>
      </c>
      <c r="T222" s="10">
        <v>0.80000001192092896</v>
      </c>
      <c r="U222" s="10">
        <v>1.29999995231628</v>
      </c>
      <c r="V222" s="10">
        <v>0.89999997615814198</v>
      </c>
      <c r="W222" s="2">
        <v>2.4171866243705099E-4</v>
      </c>
      <c r="X222" s="2">
        <v>2.62765039224177E-4</v>
      </c>
      <c r="Y222" s="2">
        <v>7.1469541580881896E-5</v>
      </c>
      <c r="Z222" s="2">
        <v>7.1378308348357596E-5</v>
      </c>
      <c r="AA222" s="3">
        <f>ABS((G222-B222)/B222)</f>
        <v>6.7631024133564801E-3</v>
      </c>
      <c r="AB222" s="3">
        <f>ABS((J222-C222)/C222)</f>
        <v>0.41401750730872089</v>
      </c>
      <c r="AC222" s="3">
        <f>(J222-G222)/G222</f>
        <v>-2.0588200863609719E-2</v>
      </c>
      <c r="AD222" s="3">
        <f>(J222-D222)/D222</f>
        <v>-0.17632034925959084</v>
      </c>
      <c r="AE222" s="3">
        <f>(G222+H222-J222)/H222</f>
        <v>1.0847183046771496</v>
      </c>
    </row>
    <row r="223" spans="1:31" x14ac:dyDescent="0.25">
      <c r="A223" s="9" t="s">
        <v>149</v>
      </c>
      <c r="B223" s="1">
        <v>21.579002380371001</v>
      </c>
      <c r="C223" s="1">
        <v>39.487205505371001</v>
      </c>
      <c r="D223" s="8">
        <v>25.982400894165</v>
      </c>
      <c r="E223" s="1">
        <v>16.249000549316399</v>
      </c>
      <c r="F223" s="3">
        <v>0.22200000286102201</v>
      </c>
      <c r="G223" s="8">
        <v>21.515604019165</v>
      </c>
      <c r="H223" s="1">
        <v>5.7413873672485298</v>
      </c>
      <c r="I223" s="1">
        <v>13.78600025177</v>
      </c>
      <c r="J223" s="8">
        <v>23.138811111450099</v>
      </c>
      <c r="K223" s="1">
        <v>14.600999832153301</v>
      </c>
      <c r="L223" s="3">
        <v>0.53466826677322299</v>
      </c>
      <c r="M223" s="3">
        <v>0.53466826677322299</v>
      </c>
      <c r="N223" s="11">
        <v>14</v>
      </c>
      <c r="O223" s="11">
        <v>0</v>
      </c>
      <c r="P223" s="11">
        <v>0</v>
      </c>
      <c r="Q223" s="11">
        <v>0</v>
      </c>
      <c r="R223" s="11">
        <v>2</v>
      </c>
      <c r="S223" s="11">
        <v>4</v>
      </c>
      <c r="T223" s="10">
        <v>0.40000000596046398</v>
      </c>
      <c r="U223" s="10">
        <v>1.29999995231628</v>
      </c>
      <c r="V223" s="10">
        <v>0.89999997615814198</v>
      </c>
      <c r="W223" s="2">
        <v>2.8849256341345597E-4</v>
      </c>
      <c r="X223" s="2">
        <v>2.9407432884909202E-4</v>
      </c>
      <c r="Y223" s="2">
        <v>7.4812392995227101E-5</v>
      </c>
      <c r="Z223" s="2">
        <v>7.7026437793392607E-5</v>
      </c>
      <c r="AA223" s="3">
        <f>ABS((G223-B223)/B223)</f>
        <v>2.9379653465199445E-3</v>
      </c>
      <c r="AB223" s="3">
        <f>ABS((J223-C223)/C223)</f>
        <v>0.41401750730872089</v>
      </c>
      <c r="AC223" s="3">
        <f>(J223-G223)/G223</f>
        <v>7.5443249970543677E-2</v>
      </c>
      <c r="AD223" s="3">
        <f>(J223-D223)/D223</f>
        <v>-0.1094429184699979</v>
      </c>
      <c r="AE223" s="3">
        <f>(G223+H223-J223)/H223</f>
        <v>0.7172796419303451</v>
      </c>
    </row>
    <row r="224" spans="1:31" x14ac:dyDescent="0.25">
      <c r="A224" s="9" t="s">
        <v>149</v>
      </c>
      <c r="B224" s="1">
        <v>22.518291473388601</v>
      </c>
      <c r="C224" s="1">
        <v>38.639030456542898</v>
      </c>
      <c r="D224" s="8">
        <v>26.810398101806602</v>
      </c>
      <c r="E224" s="1">
        <v>16.663000106811499</v>
      </c>
      <c r="F224" s="3">
        <v>0.22200000286102201</v>
      </c>
      <c r="G224" s="8">
        <v>22.463605880737301</v>
      </c>
      <c r="H224" s="1">
        <v>5.5871462821960396</v>
      </c>
      <c r="I224" s="1">
        <v>14.2600002288818</v>
      </c>
      <c r="J224" s="8">
        <v>22.743606567382798</v>
      </c>
      <c r="K224" s="1">
        <v>14.399999618530201</v>
      </c>
      <c r="L224" s="3">
        <v>0.52592253684997503</v>
      </c>
      <c r="M224" s="3">
        <v>0.52592253684997503</v>
      </c>
      <c r="N224" s="11">
        <v>14</v>
      </c>
      <c r="O224" s="11">
        <v>0</v>
      </c>
      <c r="P224" s="11">
        <v>0</v>
      </c>
      <c r="Q224" s="11">
        <v>0</v>
      </c>
      <c r="R224" s="11">
        <v>2</v>
      </c>
      <c r="S224" s="11">
        <v>100</v>
      </c>
      <c r="T224" s="10">
        <v>0.10000000149011599</v>
      </c>
      <c r="U224" s="10">
        <v>1.29999995231628</v>
      </c>
      <c r="V224" s="10">
        <v>0.89999997615814198</v>
      </c>
      <c r="W224" s="2">
        <v>2.2536446340382099E-4</v>
      </c>
      <c r="X224" s="2">
        <v>2.60916509432718E-4</v>
      </c>
      <c r="Y224" s="2">
        <v>7.2667062340769903E-5</v>
      </c>
      <c r="Z224" s="2">
        <v>7.2369279223494205E-5</v>
      </c>
      <c r="AA224" s="3">
        <f>ABS((G224-B224)/B224)</f>
        <v>2.4284965276306766E-3</v>
      </c>
      <c r="AB224" s="3">
        <f>ABS((J224-C224)/C224)</f>
        <v>0.41138257615023738</v>
      </c>
      <c r="AC224" s="3">
        <f>(J224-G224)/G224</f>
        <v>1.246463671647657E-2</v>
      </c>
      <c r="AD224" s="3">
        <f>(J224-D224)/D224</f>
        <v>-0.15168709987002263</v>
      </c>
      <c r="AE224" s="3">
        <f>(G224+H224-J224)/H224</f>
        <v>0.94988484773743198</v>
      </c>
    </row>
    <row r="225" spans="1:31" x14ac:dyDescent="0.25">
      <c r="A225" s="9" t="s">
        <v>150</v>
      </c>
      <c r="B225" s="1">
        <v>39.711563110351499</v>
      </c>
      <c r="C225" s="1">
        <v>39.487205505371001</v>
      </c>
      <c r="D225" s="8">
        <v>45.274032592773402</v>
      </c>
      <c r="E225" s="1">
        <v>29.826000213623001</v>
      </c>
      <c r="F225" s="3">
        <v>0.70700001716613703</v>
      </c>
      <c r="G225" s="8">
        <v>40.755229949951101</v>
      </c>
      <c r="H225" s="1">
        <v>15.4225263595581</v>
      </c>
      <c r="I225" s="1">
        <v>27.267000198364201</v>
      </c>
      <c r="J225" s="8">
        <v>47.001628875732401</v>
      </c>
      <c r="K225" s="1">
        <v>30.3850002288818</v>
      </c>
      <c r="L225" s="3">
        <v>0.474886745214462</v>
      </c>
      <c r="M225" s="3">
        <v>0.529410541057586</v>
      </c>
      <c r="N225" s="11">
        <v>14</v>
      </c>
      <c r="O225" s="11">
        <v>0</v>
      </c>
      <c r="P225" s="11">
        <v>0</v>
      </c>
      <c r="Q225" s="11">
        <v>0</v>
      </c>
      <c r="R225" s="11">
        <v>2</v>
      </c>
      <c r="S225" s="11">
        <v>100</v>
      </c>
      <c r="T225" s="10">
        <v>0.40000000596046398</v>
      </c>
      <c r="U225" s="10">
        <v>1.29999995231628</v>
      </c>
      <c r="V225" s="10">
        <v>0.89999997615814198</v>
      </c>
      <c r="W225" s="2">
        <v>1.78778704139404E-4</v>
      </c>
      <c r="X225" s="2">
        <v>2.6642295415513201E-4</v>
      </c>
      <c r="Y225" s="2">
        <v>7.2411690780427293E-5</v>
      </c>
      <c r="Z225" s="2">
        <v>7.1820119046606096E-5</v>
      </c>
      <c r="AA225" s="3">
        <f>ABS((G225-B225)/B225)</f>
        <v>2.6281182553792568E-2</v>
      </c>
      <c r="AB225" s="3">
        <f>ABS((J225-C225)/C225)</f>
        <v>0.19030020671732004</v>
      </c>
      <c r="AC225" s="3">
        <f>(J225-G225)/G225</f>
        <v>0.15326619266906613</v>
      </c>
      <c r="AD225" s="3">
        <f>(J225-D225)/D225</f>
        <v>3.8158657049576709E-2</v>
      </c>
      <c r="AE225" s="3">
        <f>(G225+H225-J225)/H225</f>
        <v>0.59498212029898068</v>
      </c>
    </row>
    <row r="226" spans="1:31" x14ac:dyDescent="0.25">
      <c r="A226" s="9" t="s">
        <v>150</v>
      </c>
      <c r="B226" s="1">
        <v>43.198661804199197</v>
      </c>
      <c r="C226" s="1">
        <v>40.690471649169901</v>
      </c>
      <c r="D226" s="8">
        <v>45.866065979003899</v>
      </c>
      <c r="E226" s="1">
        <v>29.731000900268501</v>
      </c>
      <c r="F226" s="3">
        <v>0.66699999570846502</v>
      </c>
      <c r="G226" s="8">
        <v>41.8548583984375</v>
      </c>
      <c r="H226" s="1">
        <v>12.0456428527832</v>
      </c>
      <c r="I226" s="1">
        <v>27.4370002746582</v>
      </c>
      <c r="J226" s="8">
        <v>39.848865509033203</v>
      </c>
      <c r="K226" s="1">
        <v>26.4340000152587</v>
      </c>
      <c r="L226" s="3">
        <v>0.47416990995407099</v>
      </c>
      <c r="M226" s="3">
        <v>0.50634431838989202</v>
      </c>
      <c r="N226" s="11">
        <v>15</v>
      </c>
      <c r="O226" s="11">
        <v>0</v>
      </c>
      <c r="P226" s="11">
        <v>0</v>
      </c>
      <c r="Q226" s="11">
        <v>0</v>
      </c>
      <c r="R226" s="11">
        <v>2</v>
      </c>
      <c r="S226" s="11">
        <v>100</v>
      </c>
      <c r="T226" s="10">
        <v>0.40000000596046398</v>
      </c>
      <c r="U226" s="10">
        <v>1.1000000238418499</v>
      </c>
      <c r="V226" s="10">
        <v>0.80000001192092896</v>
      </c>
      <c r="W226" s="2">
        <v>2.1036995167378301E-4</v>
      </c>
      <c r="X226" s="2">
        <v>2.6163086295127798E-4</v>
      </c>
      <c r="Y226" s="2">
        <v>7.3144277848768898E-5</v>
      </c>
      <c r="Z226" s="2">
        <v>7.2051137976813994E-5</v>
      </c>
      <c r="AA226" s="3">
        <f>ABS((G226-B226)/B226)</f>
        <v>3.1107523928694262E-2</v>
      </c>
      <c r="AB226" s="3">
        <f>ABS((J226-C226)/C226)</f>
        <v>2.0683125705520458E-2</v>
      </c>
      <c r="AC226" s="3">
        <f>(J226-G226)/G226</f>
        <v>-4.7927360554137807E-2</v>
      </c>
      <c r="AD226" s="3">
        <f>(J226-D226)/D226</f>
        <v>-0.13119068185889735</v>
      </c>
      <c r="AE226" s="3">
        <f>(G226+H226-J226)/H226</f>
        <v>1.1665326553277982</v>
      </c>
    </row>
    <row r="227" spans="1:31" x14ac:dyDescent="0.25">
      <c r="A227" s="9" t="s">
        <v>150</v>
      </c>
      <c r="B227" s="1">
        <v>39.711563110351499</v>
      </c>
      <c r="C227" s="1">
        <v>39.487205505371001</v>
      </c>
      <c r="D227" s="8">
        <v>43.2544555664062</v>
      </c>
      <c r="E227" s="1">
        <v>28.420000076293899</v>
      </c>
      <c r="F227" s="3">
        <v>0.66699999570846502</v>
      </c>
      <c r="G227" s="8">
        <v>38.5032539367675</v>
      </c>
      <c r="H227" s="1">
        <v>14.2678670883178</v>
      </c>
      <c r="I227" s="1">
        <v>25.7560005187988</v>
      </c>
      <c r="J227" s="8">
        <v>44.3868598937988</v>
      </c>
      <c r="K227" s="1">
        <v>28.702999114990199</v>
      </c>
      <c r="L227" s="3">
        <v>0.474886745214462</v>
      </c>
      <c r="M227" s="3">
        <v>0.529410541057586</v>
      </c>
      <c r="N227" s="11">
        <v>14</v>
      </c>
      <c r="O227" s="11">
        <v>0</v>
      </c>
      <c r="P227" s="11">
        <v>0</v>
      </c>
      <c r="Q227" s="11">
        <v>0</v>
      </c>
      <c r="R227" s="11">
        <v>2</v>
      </c>
      <c r="S227" s="11">
        <v>100</v>
      </c>
      <c r="T227" s="10">
        <v>0.80000001192092896</v>
      </c>
      <c r="U227" s="10">
        <v>1.29999995231628</v>
      </c>
      <c r="V227" s="10">
        <v>0.89999997615814198</v>
      </c>
      <c r="W227" s="2">
        <v>1.8658851331565499E-4</v>
      </c>
      <c r="X227" s="2">
        <v>2.68178439000621E-4</v>
      </c>
      <c r="Y227" s="2">
        <v>7.2111863119061996E-5</v>
      </c>
      <c r="Z227" s="2">
        <v>7.2392038418911397E-5</v>
      </c>
      <c r="AA227" s="3">
        <f>ABS((G227-B227)/B227)</f>
        <v>3.0427137058954803E-2</v>
      </c>
      <c r="AB227" s="3">
        <f>ABS((J227-C227)/C227)</f>
        <v>0.12408207483209602</v>
      </c>
      <c r="AC227" s="3">
        <f>(J227-G227)/G227</f>
        <v>0.15280801894545673</v>
      </c>
      <c r="AD227" s="3">
        <f>(J227-D227)/D227</f>
        <v>2.6180061974287967E-2</v>
      </c>
      <c r="AE227" s="3">
        <f>(G227+H227-J227)/H227</f>
        <v>0.58763241060405869</v>
      </c>
    </row>
    <row r="228" spans="1:31" x14ac:dyDescent="0.25">
      <c r="A228" s="9" t="s">
        <v>150</v>
      </c>
      <c r="B228" s="1">
        <v>40.654895782470703</v>
      </c>
      <c r="C228" s="1">
        <v>39.487205505371001</v>
      </c>
      <c r="D228" s="8">
        <v>44.348457336425703</v>
      </c>
      <c r="E228" s="1">
        <v>28.966999053955</v>
      </c>
      <c r="F228" s="3">
        <v>0.66699999570846502</v>
      </c>
      <c r="G228" s="8">
        <v>39.597259521484297</v>
      </c>
      <c r="H228" s="1">
        <v>14.2678670883178</v>
      </c>
      <c r="I228" s="1">
        <v>26.302999496459901</v>
      </c>
      <c r="J228" s="8">
        <v>44.3868598937988</v>
      </c>
      <c r="K228" s="1">
        <v>28.702999114990199</v>
      </c>
      <c r="L228" s="3">
        <v>0.48378625512123102</v>
      </c>
      <c r="M228" s="3">
        <v>0.53709536790847701</v>
      </c>
      <c r="N228" s="11">
        <v>14</v>
      </c>
      <c r="O228" s="11">
        <v>0</v>
      </c>
      <c r="P228" s="11">
        <v>0</v>
      </c>
      <c r="Q228" s="11">
        <v>0</v>
      </c>
      <c r="R228" s="11">
        <v>2</v>
      </c>
      <c r="S228" s="11">
        <v>4</v>
      </c>
      <c r="T228" s="10">
        <v>0.40000000596046398</v>
      </c>
      <c r="U228" s="10">
        <v>1.29999995231628</v>
      </c>
      <c r="V228" s="10">
        <v>0.89999997615814198</v>
      </c>
      <c r="W228" s="2">
        <v>2.7905646129511199E-4</v>
      </c>
      <c r="X228" s="2">
        <v>2.87417322397232E-4</v>
      </c>
      <c r="Y228" s="2">
        <v>7.4678806413430693E-5</v>
      </c>
      <c r="Z228" s="2">
        <v>7.5924712291453007E-5</v>
      </c>
      <c r="AA228" s="3">
        <f>ABS((G228-B228)/B228)</f>
        <v>2.601497902357016E-2</v>
      </c>
      <c r="AB228" s="3">
        <f>ABS((J228-C228)/C228)</f>
        <v>0.12408207483209602</v>
      </c>
      <c r="AC228" s="3">
        <f>(J228-G228)/G228</f>
        <v>0.12095787512051959</v>
      </c>
      <c r="AD228" s="3">
        <f>(J228-D228)/D228</f>
        <v>8.6592769353342508E-4</v>
      </c>
      <c r="AE228" s="3">
        <f>(G228+H228-J228)/H228</f>
        <v>0.6643085933821099</v>
      </c>
    </row>
    <row r="229" spans="1:31" x14ac:dyDescent="0.25">
      <c r="A229" s="9" t="s">
        <v>150</v>
      </c>
      <c r="B229" s="1">
        <v>39.711563110351499</v>
      </c>
      <c r="C229" s="1">
        <v>38.639030456542898</v>
      </c>
      <c r="D229" s="8">
        <v>43.582462310791001</v>
      </c>
      <c r="E229" s="1">
        <v>28.583999633788999</v>
      </c>
      <c r="F229" s="3">
        <v>0.66699999570846502</v>
      </c>
      <c r="G229" s="8">
        <v>38.5032539367675</v>
      </c>
      <c r="H229" s="1">
        <v>15.2528533935546</v>
      </c>
      <c r="I229" s="1">
        <v>25.7560005187988</v>
      </c>
      <c r="J229" s="8">
        <v>44.841259002685497</v>
      </c>
      <c r="K229" s="1">
        <v>28.924999237060501</v>
      </c>
      <c r="L229" s="3">
        <v>0.474886745214462</v>
      </c>
      <c r="M229" s="3">
        <v>0.529410541057586</v>
      </c>
      <c r="N229" s="11">
        <v>14</v>
      </c>
      <c r="O229" s="11">
        <v>0</v>
      </c>
      <c r="P229" s="11">
        <v>0</v>
      </c>
      <c r="Q229" s="11">
        <v>0</v>
      </c>
      <c r="R229" s="11">
        <v>2</v>
      </c>
      <c r="S229" s="11">
        <v>100</v>
      </c>
      <c r="T229" s="10">
        <v>0.10000000149011599</v>
      </c>
      <c r="U229" s="10">
        <v>1.29999995231628</v>
      </c>
      <c r="V229" s="10">
        <v>0.89999997615814198</v>
      </c>
      <c r="W229" s="2">
        <v>1.8463601008988901E-4</v>
      </c>
      <c r="X229" s="2">
        <v>2.5906768860295399E-4</v>
      </c>
      <c r="Y229" s="2">
        <v>7.3096663982141695E-5</v>
      </c>
      <c r="Z229" s="2">
        <v>7.2258146246895194E-5</v>
      </c>
      <c r="AA229" s="3">
        <f>ABS((G229-B229)/B229)</f>
        <v>3.0427137058954803E-2</v>
      </c>
      <c r="AB229" s="3">
        <f>ABS((J229-C229)/C229)</f>
        <v>0.1605171887819031</v>
      </c>
      <c r="AC229" s="3">
        <f>(J229-G229)/G229</f>
        <v>0.16460959575849546</v>
      </c>
      <c r="AD229" s="3">
        <f>(J229-D229)/D229</f>
        <v>2.8883101714581604E-2</v>
      </c>
      <c r="AE229" s="3">
        <f>(G229+H229-J229)/H229</f>
        <v>0.58447085916421071</v>
      </c>
    </row>
    <row r="230" spans="1:31" x14ac:dyDescent="0.25">
      <c r="A230" t="s">
        <v>80</v>
      </c>
      <c r="B230" s="1">
        <v>42.3379096984863</v>
      </c>
      <c r="C230" s="1">
        <v>39.487205505371001</v>
      </c>
      <c r="D230" s="8">
        <v>49.456809997558501</v>
      </c>
      <c r="E230" s="1">
        <v>31.347000122070298</v>
      </c>
      <c r="F230" s="3">
        <v>0.50400000810623102</v>
      </c>
      <c r="G230" s="8">
        <v>41.875980377197202</v>
      </c>
      <c r="H230" s="1">
        <v>15.2838697433471</v>
      </c>
      <c r="I230" s="1">
        <v>27.163000106811499</v>
      </c>
      <c r="J230" s="8">
        <v>45.679985046386697</v>
      </c>
      <c r="K230" s="1">
        <v>29.065000534057599</v>
      </c>
      <c r="L230" s="3">
        <v>0.437472283840179</v>
      </c>
      <c r="M230" s="3">
        <v>0.48160052299499501</v>
      </c>
      <c r="N230">
        <v>16</v>
      </c>
      <c r="O230">
        <v>0</v>
      </c>
      <c r="P230">
        <v>0</v>
      </c>
      <c r="Q230">
        <v>0</v>
      </c>
      <c r="R230">
        <v>2</v>
      </c>
      <c r="S230">
        <v>100</v>
      </c>
      <c r="T230">
        <v>0.40000000596046398</v>
      </c>
      <c r="U230">
        <v>1.29999995231628</v>
      </c>
      <c r="V230">
        <v>0.89999997615814198</v>
      </c>
      <c r="W230" s="2">
        <v>2.4389167083427299E-4</v>
      </c>
      <c r="X230" s="2">
        <v>2.6013172464445201E-4</v>
      </c>
      <c r="Y230" s="2">
        <v>1.5254017198458301E-3</v>
      </c>
      <c r="Z230" s="2">
        <v>7.1628790465183502E-5</v>
      </c>
      <c r="AA230" s="3">
        <f>ABS((G230-B230)/B230)</f>
        <v>1.0910536787923031E-2</v>
      </c>
      <c r="AB230" s="3">
        <f>ABS((J230-C230)/C230)</f>
        <v>0.15683002789785572</v>
      </c>
      <c r="AC230" s="3">
        <f>(J230-G230)/G230</f>
        <v>9.0839775807634512E-2</v>
      </c>
      <c r="AD230" s="3">
        <f>(J230-D230)/D230</f>
        <v>-7.6366125339629706E-2</v>
      </c>
      <c r="AE230" s="3">
        <f>(G230+H230-J230)/H230</f>
        <v>0.75110984763231614</v>
      </c>
    </row>
    <row r="231" spans="1:31" x14ac:dyDescent="0.25">
      <c r="A231" s="9" t="s">
        <v>80</v>
      </c>
      <c r="B231" s="1">
        <v>44.547660827636697</v>
      </c>
      <c r="C231" s="1">
        <v>40.690471649169901</v>
      </c>
      <c r="D231" s="8">
        <v>52.633998870849602</v>
      </c>
      <c r="E231" s="1">
        <v>33.311000823974602</v>
      </c>
      <c r="F231" s="3">
        <v>0.51200002431869496</v>
      </c>
      <c r="G231" s="8">
        <v>45.2683906555175</v>
      </c>
      <c r="H231" s="1">
        <v>15.093446731567299</v>
      </c>
      <c r="I231" s="1">
        <v>29.1310005187988</v>
      </c>
      <c r="J231" s="8">
        <v>44.686389923095703</v>
      </c>
      <c r="K231" s="1">
        <v>28.840000152587798</v>
      </c>
      <c r="L231" s="3">
        <v>0.52272379398345903</v>
      </c>
      <c r="M231" s="3">
        <v>0.54537701606750399</v>
      </c>
      <c r="N231" s="11">
        <v>15</v>
      </c>
      <c r="O231" s="11">
        <v>0</v>
      </c>
      <c r="P231" s="11">
        <v>0</v>
      </c>
      <c r="Q231" s="11">
        <v>0</v>
      </c>
      <c r="R231" s="11">
        <v>2</v>
      </c>
      <c r="S231" s="11">
        <v>100</v>
      </c>
      <c r="T231" s="10">
        <v>0.40000000596046398</v>
      </c>
      <c r="U231" s="10">
        <v>1.1000000238418499</v>
      </c>
      <c r="V231" s="10">
        <v>0.80000001192092896</v>
      </c>
      <c r="W231" s="2">
        <v>2.6592469657771203E-4</v>
      </c>
      <c r="X231" s="2">
        <v>2.69848154857754E-4</v>
      </c>
      <c r="Y231" s="2">
        <v>1.5414344379678299E-3</v>
      </c>
      <c r="Z231" s="2">
        <v>7.2482100222259706E-5</v>
      </c>
      <c r="AA231" s="3">
        <f>ABS((G231-B231)/B231)</f>
        <v>1.617884787866735E-2</v>
      </c>
      <c r="AB231" s="3">
        <f>ABS((J231-C231)/C231)</f>
        <v>9.8202800605957596E-2</v>
      </c>
      <c r="AC231" s="3">
        <f>(J231-G231)/G231</f>
        <v>-1.28566693888169E-2</v>
      </c>
      <c r="AD231" s="3">
        <f>(J231-D231)/D231</f>
        <v>-0.15099762735594729</v>
      </c>
      <c r="AE231" s="3">
        <f>(G231+H231-J231)/H231</f>
        <v>1.0385598294923959</v>
      </c>
    </row>
    <row r="232" spans="1:31" x14ac:dyDescent="0.25">
      <c r="A232" s="9" t="s">
        <v>80</v>
      </c>
      <c r="B232" s="1">
        <v>48.2097778320312</v>
      </c>
      <c r="C232" s="1">
        <v>39.487205505371001</v>
      </c>
      <c r="D232" s="8">
        <v>57.030803680419901</v>
      </c>
      <c r="E232" s="1">
        <v>35.653999328613203</v>
      </c>
      <c r="F232" s="3">
        <v>0.51200002431869496</v>
      </c>
      <c r="G232" s="8">
        <v>49.177192687988203</v>
      </c>
      <c r="H232" s="1">
        <v>16.093446731567301</v>
      </c>
      <c r="I232" s="1">
        <v>31.2299995422363</v>
      </c>
      <c r="J232" s="8">
        <v>46.488395690917898</v>
      </c>
      <c r="K232" s="1">
        <v>29.740999221801701</v>
      </c>
      <c r="L232" s="3">
        <v>0.52235907316207797</v>
      </c>
      <c r="M232" s="3">
        <v>0.56044477224349898</v>
      </c>
      <c r="N232" s="11">
        <v>18</v>
      </c>
      <c r="O232" s="11">
        <v>0</v>
      </c>
      <c r="P232" s="11">
        <v>0</v>
      </c>
      <c r="Q232" s="11">
        <v>0</v>
      </c>
      <c r="R232" s="11">
        <v>2</v>
      </c>
      <c r="S232" s="11">
        <v>100</v>
      </c>
      <c r="T232" s="10">
        <v>0.80000001192092896</v>
      </c>
      <c r="U232" s="10">
        <v>1.29999995231628</v>
      </c>
      <c r="V232" s="10">
        <v>0.89999997615814198</v>
      </c>
      <c r="W232" s="2">
        <v>2.4650708655826699E-4</v>
      </c>
      <c r="X232" s="2">
        <v>2.6349670952185902E-4</v>
      </c>
      <c r="Y232" s="2">
        <v>1.0777324205264399E-3</v>
      </c>
      <c r="Z232" s="2">
        <v>7.2575567173771506E-5</v>
      </c>
      <c r="AA232" s="3">
        <f>ABS((G232-B232)/B232)</f>
        <v>2.0066776895915083E-2</v>
      </c>
      <c r="AB232" s="3">
        <f>ABS((J232-C232)/C232)</f>
        <v>0.17730275151009617</v>
      </c>
      <c r="AC232" s="3">
        <f>(J232-G232)/G232</f>
        <v>-5.4675691110099879E-2</v>
      </c>
      <c r="AD232" s="3">
        <f>(J232-D232)/D232</f>
        <v>-0.18485462783547402</v>
      </c>
      <c r="AE232" s="3">
        <f>(G232+H232-J232)/H232</f>
        <v>1.1670740296916156</v>
      </c>
    </row>
    <row r="233" spans="1:31" x14ac:dyDescent="0.25">
      <c r="A233" s="9" t="s">
        <v>80</v>
      </c>
      <c r="B233" s="1">
        <v>42.518703460693303</v>
      </c>
      <c r="C233" s="1">
        <v>39.487205505371001</v>
      </c>
      <c r="D233" s="8">
        <v>51.220802307128899</v>
      </c>
      <c r="E233" s="1">
        <v>32.605998992919901</v>
      </c>
      <c r="F233" s="3">
        <v>0.51200002431869496</v>
      </c>
      <c r="G233" s="8">
        <v>43.3671875</v>
      </c>
      <c r="H233" s="1">
        <v>16.093446731567301</v>
      </c>
      <c r="I233" s="1">
        <v>28.181999206542901</v>
      </c>
      <c r="J233" s="8">
        <v>46.488395690917898</v>
      </c>
      <c r="K233" s="1">
        <v>29.740999221801701</v>
      </c>
      <c r="L233" s="3">
        <v>0.48183342814445401</v>
      </c>
      <c r="M233" s="3">
        <v>0.52950799465179399</v>
      </c>
      <c r="N233" s="11">
        <v>15</v>
      </c>
      <c r="O233" s="11">
        <v>0</v>
      </c>
      <c r="P233" s="11">
        <v>0</v>
      </c>
      <c r="Q233" s="11">
        <v>0</v>
      </c>
      <c r="R233" s="11">
        <v>2</v>
      </c>
      <c r="S233" s="11">
        <v>4</v>
      </c>
      <c r="T233" s="10">
        <v>0.40000000596046398</v>
      </c>
      <c r="U233" s="10">
        <v>1.29999995231628</v>
      </c>
      <c r="V233" s="10">
        <v>0.89999997615814198</v>
      </c>
      <c r="W233" s="2">
        <v>2.8948762337677099E-4</v>
      </c>
      <c r="X233" s="2">
        <v>2.8895356808788999E-4</v>
      </c>
      <c r="Y233" s="2">
        <v>1.1608421482378601E-4</v>
      </c>
      <c r="Z233" s="2">
        <v>7.5010517321061302E-5</v>
      </c>
      <c r="AA233" s="3">
        <f>ABS((G233-B233)/B233)</f>
        <v>1.9955548270447244E-2</v>
      </c>
      <c r="AB233" s="3">
        <f>ABS((J233-C233)/C233)</f>
        <v>0.17730275151009617</v>
      </c>
      <c r="AC233" s="3">
        <f>(J233-G233)/G233</f>
        <v>7.1971653474597538E-2</v>
      </c>
      <c r="AD233" s="3">
        <f>(J233-D233)/D233</f>
        <v>-9.2392278196555044E-2</v>
      </c>
      <c r="AE233" s="3">
        <f>(G233+H233-J233)/H233</f>
        <v>0.80605719564127609</v>
      </c>
    </row>
    <row r="234" spans="1:31" x14ac:dyDescent="0.25">
      <c r="A234" s="9" t="s">
        <v>80</v>
      </c>
      <c r="B234" s="1">
        <v>41.479503631591797</v>
      </c>
      <c r="C234" s="1">
        <v>38.639030456542898</v>
      </c>
      <c r="D234" s="8">
        <v>50.224395751953097</v>
      </c>
      <c r="E234" s="1">
        <v>32.105998992919901</v>
      </c>
      <c r="F234" s="3">
        <v>0.51200002431869496</v>
      </c>
      <c r="G234" s="8">
        <v>42.256381988525298</v>
      </c>
      <c r="H234" s="1">
        <v>16.327873229980401</v>
      </c>
      <c r="I234" s="1">
        <v>27.625</v>
      </c>
      <c r="J234" s="8">
        <v>46.774394989013601</v>
      </c>
      <c r="K234" s="1">
        <v>29.885999679565401</v>
      </c>
      <c r="L234" s="3">
        <v>0.43935137987136802</v>
      </c>
      <c r="M234" s="3">
        <v>0.48398509621620101</v>
      </c>
      <c r="N234" s="11">
        <v>15</v>
      </c>
      <c r="O234" s="11">
        <v>0</v>
      </c>
      <c r="P234" s="11">
        <v>0</v>
      </c>
      <c r="Q234" s="11">
        <v>0</v>
      </c>
      <c r="R234" s="11">
        <v>2</v>
      </c>
      <c r="S234" s="11">
        <v>100</v>
      </c>
      <c r="T234" s="10">
        <v>0.10000000149011599</v>
      </c>
      <c r="U234" s="10">
        <v>1.29999995231628</v>
      </c>
      <c r="V234" s="10">
        <v>0.89999997615814198</v>
      </c>
      <c r="W234" s="2">
        <v>2.6228360366076198E-4</v>
      </c>
      <c r="X234" s="2">
        <v>2.6346914819441698E-4</v>
      </c>
      <c r="Y234" s="2">
        <v>1.7961726989597E-3</v>
      </c>
      <c r="Z234" s="2">
        <v>7.2540111432317604E-5</v>
      </c>
      <c r="AA234" s="3">
        <f>ABS((G234-B234)/B234)</f>
        <v>1.8729210547780324E-2</v>
      </c>
      <c r="AB234" s="3">
        <f>ABS((J234-C234)/C234)</f>
        <v>0.2105478433683915</v>
      </c>
      <c r="AC234" s="3">
        <f>(J234-G234)/G234</f>
        <v>0.10691906850224818</v>
      </c>
      <c r="AD234" s="3">
        <f>(J234-D234)/D234</f>
        <v>-6.8691732598999647E-2</v>
      </c>
      <c r="AE234" s="3">
        <f>(G234+H234-J234)/H234</f>
        <v>0.72329445869333697</v>
      </c>
    </row>
    <row r="235" spans="1:31" x14ac:dyDescent="0.25">
      <c r="A235" t="s">
        <v>69</v>
      </c>
      <c r="B235" s="1">
        <v>52.819625854492102</v>
      </c>
      <c r="C235" s="1">
        <v>39.487205505371001</v>
      </c>
      <c r="D235" s="8">
        <v>60.4639892578125</v>
      </c>
      <c r="E235" s="1">
        <v>37.438999176025298</v>
      </c>
      <c r="F235" s="3">
        <v>0.50400000810623102</v>
      </c>
      <c r="G235" s="8">
        <v>52.388767242431598</v>
      </c>
      <c r="H235" s="1">
        <v>16.280647277831999</v>
      </c>
      <c r="I235" s="1">
        <v>32.881999969482401</v>
      </c>
      <c r="J235" s="8">
        <v>49.226795196533203</v>
      </c>
      <c r="K235" s="1">
        <v>31.049999237060501</v>
      </c>
      <c r="L235" s="3">
        <v>0.55527865886688199</v>
      </c>
      <c r="M235" s="3">
        <v>0.58287298679351796</v>
      </c>
      <c r="N235">
        <v>18</v>
      </c>
      <c r="O235">
        <v>0</v>
      </c>
      <c r="P235">
        <v>0</v>
      </c>
      <c r="Q235">
        <v>0</v>
      </c>
      <c r="R235">
        <v>2</v>
      </c>
      <c r="S235">
        <v>100</v>
      </c>
      <c r="T235">
        <v>0.40000000596046398</v>
      </c>
      <c r="U235">
        <v>1.29999995231628</v>
      </c>
      <c r="V235">
        <v>0.89999997615814198</v>
      </c>
      <c r="W235" s="2">
        <v>2.4270261928904799E-4</v>
      </c>
      <c r="X235" s="2">
        <v>2.5369442300870998E-4</v>
      </c>
      <c r="Y235" s="2">
        <v>1.17271079216152E-3</v>
      </c>
      <c r="Z235" s="2">
        <v>7.1238617238122902E-5</v>
      </c>
      <c r="AA235" s="3">
        <f>ABS((G235-B235)/B235)</f>
        <v>8.1571689516967937E-3</v>
      </c>
      <c r="AB235" s="3">
        <f>ABS((J235-C235)/C235)</f>
        <v>0.24665178420482134</v>
      </c>
      <c r="AC235" s="3">
        <f>(J235-G235)/G235</f>
        <v>-6.0355916207499478E-2</v>
      </c>
      <c r="AD235" s="3">
        <f>(J235-D235)/D235</f>
        <v>-0.18584936586577189</v>
      </c>
      <c r="AE235" s="3">
        <f>(G235+H235-J235)/H235</f>
        <v>1.1942166052699754</v>
      </c>
    </row>
    <row r="236" spans="1:31" x14ac:dyDescent="0.25">
      <c r="A236" s="9" t="s">
        <v>69</v>
      </c>
      <c r="B236" s="1">
        <v>50.500164031982401</v>
      </c>
      <c r="C236" s="1">
        <v>40.690471649169901</v>
      </c>
      <c r="D236" s="8">
        <v>59.17036819458</v>
      </c>
      <c r="E236" s="1">
        <v>36.932998657226499</v>
      </c>
      <c r="F236" s="3">
        <v>0.49500000476837103</v>
      </c>
      <c r="G236" s="8">
        <v>50.573558807372997</v>
      </c>
      <c r="H236" s="1">
        <v>17.023370742797798</v>
      </c>
      <c r="I236" s="1">
        <v>32.062000274658203</v>
      </c>
      <c r="J236" s="8">
        <v>50.416778564453097</v>
      </c>
      <c r="K236" s="1">
        <v>31.711999893188398</v>
      </c>
      <c r="L236" s="3">
        <v>0.54422295093536299</v>
      </c>
      <c r="M236" s="3">
        <v>0.57077157497405995</v>
      </c>
      <c r="N236" s="11">
        <v>18</v>
      </c>
      <c r="O236" s="11">
        <v>0</v>
      </c>
      <c r="P236" s="11">
        <v>0</v>
      </c>
      <c r="Q236" s="11">
        <v>0</v>
      </c>
      <c r="R236" s="11">
        <v>2</v>
      </c>
      <c r="S236" s="11">
        <v>100</v>
      </c>
      <c r="T236" s="10">
        <v>0.40000000596046398</v>
      </c>
      <c r="U236" s="10">
        <v>1.1000000238418499</v>
      </c>
      <c r="V236" s="10">
        <v>0.80000001192092896</v>
      </c>
      <c r="W236" s="2">
        <v>2.6300884201191301E-4</v>
      </c>
      <c r="X236" s="2">
        <v>2.6517067453823902E-4</v>
      </c>
      <c r="Y236" s="2">
        <v>1.22096575796604E-3</v>
      </c>
      <c r="Z236" s="2">
        <v>7.2378104960080196E-5</v>
      </c>
      <c r="AA236" s="3">
        <f>ABS((G236-B236)/B236)</f>
        <v>1.453357168188894E-3</v>
      </c>
      <c r="AB236" s="3">
        <f>ABS((J236-C236)/C236)</f>
        <v>0.23903155999622375</v>
      </c>
      <c r="AC236" s="3">
        <f>(J236-G236)/G236</f>
        <v>-3.1000437109251632E-3</v>
      </c>
      <c r="AD236" s="3">
        <f>(J236-D236)/D236</f>
        <v>-0.14793873854800063</v>
      </c>
      <c r="AE236" s="3">
        <f>(G236+H236-J236)/H236</f>
        <v>1.0092097061908984</v>
      </c>
    </row>
    <row r="237" spans="1:31" x14ac:dyDescent="0.25">
      <c r="A237" s="9" t="s">
        <v>69</v>
      </c>
      <c r="B237" s="1">
        <v>52.5103340148925</v>
      </c>
      <c r="C237" s="1">
        <v>39.487205505371001</v>
      </c>
      <c r="D237" s="8">
        <v>61.004772186279297</v>
      </c>
      <c r="E237" s="1">
        <v>37.919998168945298</v>
      </c>
      <c r="F237" s="3">
        <v>0.49500000476837103</v>
      </c>
      <c r="G237" s="8">
        <v>52.651962280273402</v>
      </c>
      <c r="H237" s="1">
        <v>16.540199279785099</v>
      </c>
      <c r="I237" s="1">
        <v>33.171001434326101</v>
      </c>
      <c r="J237" s="8">
        <v>49.476768493652301</v>
      </c>
      <c r="K237" s="1">
        <v>31.242000579833899</v>
      </c>
      <c r="L237" s="3">
        <v>0.55207079648971502</v>
      </c>
      <c r="M237" s="3">
        <v>0.57965284585952703</v>
      </c>
      <c r="N237" s="11">
        <v>18</v>
      </c>
      <c r="O237" s="11">
        <v>0</v>
      </c>
      <c r="P237" s="11">
        <v>0</v>
      </c>
      <c r="Q237" s="11">
        <v>0</v>
      </c>
      <c r="R237" s="11">
        <v>2</v>
      </c>
      <c r="S237" s="11">
        <v>100</v>
      </c>
      <c r="T237" s="10">
        <v>0.80000001192092896</v>
      </c>
      <c r="U237" s="10">
        <v>1.29999995231628</v>
      </c>
      <c r="V237" s="10">
        <v>0.89999997615814198</v>
      </c>
      <c r="W237" s="2">
        <v>2.5039908359758502E-4</v>
      </c>
      <c r="X237" s="2">
        <v>2.8002925682812902E-4</v>
      </c>
      <c r="Y237" s="2">
        <v>9.74204507656395E-4</v>
      </c>
      <c r="Z237" s="2">
        <v>7.2300201281905106E-5</v>
      </c>
      <c r="AA237" s="3">
        <f>ABS((G237-B237)/B237)</f>
        <v>2.6971503426494051E-3</v>
      </c>
      <c r="AB237" s="3">
        <f>ABS((J237-C237)/C237)</f>
        <v>0.25298227262302803</v>
      </c>
      <c r="AC237" s="3">
        <f>(J237-G237)/G237</f>
        <v>-6.0305326698350231E-2</v>
      </c>
      <c r="AD237" s="3">
        <f>(J237-D237)/D237</f>
        <v>-0.18896888357235406</v>
      </c>
      <c r="AE237" s="3">
        <f>(G237+H237-J237)/H237</f>
        <v>1.1919682908839997</v>
      </c>
    </row>
    <row r="238" spans="1:31" x14ac:dyDescent="0.25">
      <c r="A238" s="9" t="s">
        <v>69</v>
      </c>
      <c r="B238" s="1">
        <v>45.802684783935497</v>
      </c>
      <c r="C238" s="1">
        <v>39.487205505371001</v>
      </c>
      <c r="D238" s="8">
        <v>54.281185150146399</v>
      </c>
      <c r="E238" s="1">
        <v>34.2109985351562</v>
      </c>
      <c r="F238" s="3">
        <v>0.49500000476837103</v>
      </c>
      <c r="G238" s="8">
        <v>45.9283638000488</v>
      </c>
      <c r="H238" s="1">
        <v>16.540199279785099</v>
      </c>
      <c r="I238" s="1">
        <v>29.461999893188398</v>
      </c>
      <c r="J238" s="8">
        <v>49.476768493652301</v>
      </c>
      <c r="K238" s="1">
        <v>31.242000579833899</v>
      </c>
      <c r="L238" s="3">
        <v>0.576760053634643</v>
      </c>
      <c r="M238" s="3">
        <v>0.61327278614044101</v>
      </c>
      <c r="N238" s="11">
        <v>14</v>
      </c>
      <c r="O238" s="11">
        <v>0</v>
      </c>
      <c r="P238" s="11">
        <v>0</v>
      </c>
      <c r="Q238" s="11">
        <v>0</v>
      </c>
      <c r="R238" s="11">
        <v>2</v>
      </c>
      <c r="S238" s="11">
        <v>4</v>
      </c>
      <c r="T238" s="10">
        <v>0.40000000596046398</v>
      </c>
      <c r="U238" s="10">
        <v>1.29999995231628</v>
      </c>
      <c r="V238" s="10">
        <v>0.89999997615814198</v>
      </c>
      <c r="W238" s="2">
        <v>2.9157989774830601E-4</v>
      </c>
      <c r="X238" s="2">
        <v>2.87051661871373E-4</v>
      </c>
      <c r="Y238" s="2">
        <v>9.6368334197904901E-5</v>
      </c>
      <c r="Z238" s="2">
        <v>7.53509666537866E-5</v>
      </c>
      <c r="AA238" s="3">
        <f>ABS((G238-B238)/B238)</f>
        <v>2.7439224732385627E-3</v>
      </c>
      <c r="AB238" s="3">
        <f>ABS((J238-C238)/C238)</f>
        <v>0.25298227262302803</v>
      </c>
      <c r="AC238" s="3">
        <f>(J238-G238)/G238</f>
        <v>7.7259549437720912E-2</v>
      </c>
      <c r="AD238" s="3">
        <f>(J238-D238)/D238</f>
        <v>-8.8509796593509715E-2</v>
      </c>
      <c r="AE238" s="3">
        <f>(G238+H238-J238)/H238</f>
        <v>0.78546783907614415</v>
      </c>
    </row>
    <row r="239" spans="1:31" x14ac:dyDescent="0.25">
      <c r="A239" s="9" t="s">
        <v>69</v>
      </c>
      <c r="B239" s="1">
        <v>44.632553100585902</v>
      </c>
      <c r="C239" s="1">
        <v>38.639030456542898</v>
      </c>
      <c r="D239" s="8">
        <v>52.497585296630803</v>
      </c>
      <c r="E239" s="1">
        <v>33.323001861572202</v>
      </c>
      <c r="F239" s="3">
        <v>0.49500000476837103</v>
      </c>
      <c r="G239" s="8">
        <v>44.570766448974602</v>
      </c>
      <c r="H239" s="1">
        <v>15.6966342926025</v>
      </c>
      <c r="I239" s="1">
        <v>28.787000656127901</v>
      </c>
      <c r="J239" s="8">
        <v>49.7187690734863</v>
      </c>
      <c r="K239" s="1">
        <v>31.361000061035099</v>
      </c>
      <c r="L239" s="3">
        <v>0.56195867061614901</v>
      </c>
      <c r="M239" s="3">
        <v>0.58454829454421997</v>
      </c>
      <c r="N239" s="11">
        <v>15</v>
      </c>
      <c r="O239" s="11">
        <v>0</v>
      </c>
      <c r="P239" s="11">
        <v>0</v>
      </c>
      <c r="Q239" s="11">
        <v>0</v>
      </c>
      <c r="R239" s="11">
        <v>2</v>
      </c>
      <c r="S239" s="11">
        <v>100</v>
      </c>
      <c r="T239" s="10">
        <v>0.10000000149011599</v>
      </c>
      <c r="U239" s="10">
        <v>1.29999995231628</v>
      </c>
      <c r="V239" s="10">
        <v>0.89999997615814198</v>
      </c>
      <c r="W239" s="2">
        <v>2.5165855186060001E-4</v>
      </c>
      <c r="X239" s="2">
        <v>2.6047625578939898E-4</v>
      </c>
      <c r="Y239" s="2">
        <v>1.9621979445219001E-3</v>
      </c>
      <c r="Z239" s="2">
        <v>7.2308474045712501E-5</v>
      </c>
      <c r="AA239" s="3">
        <f>ABS((G239-B239)/B239)</f>
        <v>1.3843405164847855E-3</v>
      </c>
      <c r="AB239" s="3">
        <f>ABS((J239-C239)/C239)</f>
        <v>0.28674991287384194</v>
      </c>
      <c r="AC239" s="3">
        <f>(J239-G239)/G239</f>
        <v>0.11550177469811343</v>
      </c>
      <c r="AD239" s="3">
        <f>(J239-D239)/D239</f>
        <v>-5.2932267407027618E-2</v>
      </c>
      <c r="AE239" s="3">
        <f>(G239+H239-J239)/H239</f>
        <v>0.67203143498489726</v>
      </c>
    </row>
    <row r="240" spans="1:31" x14ac:dyDescent="0.25">
      <c r="A240" t="s">
        <v>68</v>
      </c>
      <c r="B240" s="1">
        <v>45.959629058837798</v>
      </c>
      <c r="C240" s="1">
        <v>39.487205505371001</v>
      </c>
      <c r="D240" s="8">
        <v>55.951156616210902</v>
      </c>
      <c r="E240" s="1">
        <v>35.436000823974602</v>
      </c>
      <c r="F240" s="3">
        <v>0.50099998712539595</v>
      </c>
      <c r="G240" s="8">
        <v>48.728225708007798</v>
      </c>
      <c r="H240" s="1">
        <v>14.670143127441399</v>
      </c>
      <c r="I240" s="1">
        <v>31.318000793456999</v>
      </c>
      <c r="J240" s="8">
        <v>49.466773986816399</v>
      </c>
      <c r="K240" s="1">
        <v>31.736000061035099</v>
      </c>
      <c r="L240" s="3">
        <v>0.54287678003311102</v>
      </c>
      <c r="M240" s="3">
        <v>0.57147836685180597</v>
      </c>
      <c r="N240">
        <v>16</v>
      </c>
      <c r="O240">
        <v>0</v>
      </c>
      <c r="P240">
        <v>0</v>
      </c>
      <c r="Q240">
        <v>0</v>
      </c>
      <c r="R240">
        <v>2</v>
      </c>
      <c r="S240">
        <v>100</v>
      </c>
      <c r="T240">
        <v>0.40000000596046398</v>
      </c>
      <c r="U240">
        <v>1.29999995231628</v>
      </c>
      <c r="V240">
        <v>0.89999997615814198</v>
      </c>
      <c r="W240" s="2">
        <v>2.44097871473059E-4</v>
      </c>
      <c r="X240" s="2">
        <v>2.7037347899749799E-4</v>
      </c>
      <c r="Y240" s="2">
        <v>1.5749275917187301E-3</v>
      </c>
      <c r="Z240" s="2">
        <v>7.2095514042302898E-5</v>
      </c>
      <c r="AA240" s="3">
        <f>ABS((G240-B240)/B240)</f>
        <v>6.0239751840155752E-2</v>
      </c>
      <c r="AB240" s="3">
        <f>ABS((J240-C240)/C240)</f>
        <v>0.25272916514915167</v>
      </c>
      <c r="AC240" s="3">
        <f>(J240-G240)/G240</f>
        <v>1.5156477956619521E-2</v>
      </c>
      <c r="AD240" s="3">
        <f>(J240-D240)/D240</f>
        <v>-0.11589362975770483</v>
      </c>
      <c r="AE240" s="3">
        <f>(G240+H240-J240)/H240</f>
        <v>0.94965636855804758</v>
      </c>
    </row>
    <row r="241" spans="1:31" x14ac:dyDescent="0.25">
      <c r="A241" s="9" t="s">
        <v>68</v>
      </c>
      <c r="B241" s="1">
        <v>47.327648162841797</v>
      </c>
      <c r="C241" s="1">
        <v>40.690471649169901</v>
      </c>
      <c r="D241" s="8">
        <v>57.110000610351499</v>
      </c>
      <c r="E241" s="1">
        <v>35.784000396728501</v>
      </c>
      <c r="F241" s="3">
        <v>0.462000012397766</v>
      </c>
      <c r="G241" s="8">
        <v>48.8015937805175</v>
      </c>
      <c r="H241" s="1">
        <v>15.533831596374499</v>
      </c>
      <c r="I241" s="1">
        <v>30.995000839233398</v>
      </c>
      <c r="J241" s="8">
        <v>47.658798217773402</v>
      </c>
      <c r="K241" s="1">
        <v>30.447999954223601</v>
      </c>
      <c r="L241" s="3">
        <v>0.56261193752288796</v>
      </c>
      <c r="M241" s="3">
        <v>0.58511722087860096</v>
      </c>
      <c r="N241" s="11">
        <v>15</v>
      </c>
      <c r="O241" s="11">
        <v>0</v>
      </c>
      <c r="P241" s="11">
        <v>0</v>
      </c>
      <c r="Q241" s="11">
        <v>0</v>
      </c>
      <c r="R241" s="11">
        <v>2</v>
      </c>
      <c r="S241" s="11">
        <v>100</v>
      </c>
      <c r="T241" s="10">
        <v>0.40000000596046398</v>
      </c>
      <c r="U241" s="10">
        <v>1.1000000238418499</v>
      </c>
      <c r="V241" s="10">
        <v>0.80000001192092896</v>
      </c>
      <c r="W241" s="2">
        <v>2.5530229322612199E-4</v>
      </c>
      <c r="X241" s="2">
        <v>3.2686564372852401E-4</v>
      </c>
      <c r="Y241" s="2">
        <v>1.5743887051939899E-3</v>
      </c>
      <c r="Z241" s="2">
        <v>8.2536687841638896E-5</v>
      </c>
      <c r="AA241" s="3">
        <f>ABS((G241-B241)/B241)</f>
        <v>3.1143436762465986E-2</v>
      </c>
      <c r="AB241" s="3">
        <f>ABS((J241-C241)/C241)</f>
        <v>0.1712520471299491</v>
      </c>
      <c r="AC241" s="3">
        <f>(J241-G241)/G241</f>
        <v>-2.341717706769493E-2</v>
      </c>
      <c r="AD241" s="3">
        <f>(J241-D241)/D241</f>
        <v>-0.16549119754106631</v>
      </c>
      <c r="AE241" s="3">
        <f>(G241+H241-J241)/H241</f>
        <v>1.0735681699427477</v>
      </c>
    </row>
    <row r="242" spans="1:31" x14ac:dyDescent="0.25">
      <c r="A242" s="9" t="s">
        <v>68</v>
      </c>
      <c r="B242" s="1">
        <v>47.43013381958</v>
      </c>
      <c r="C242" s="1">
        <v>39.487205505371001</v>
      </c>
      <c r="D242" s="8">
        <v>56.925960540771399</v>
      </c>
      <c r="E242" s="1">
        <v>35.983001708984297</v>
      </c>
      <c r="F242" s="3">
        <v>0.462000012397766</v>
      </c>
      <c r="G242" s="8">
        <v>48.449230194091797</v>
      </c>
      <c r="H242" s="1">
        <v>15.8460988998413</v>
      </c>
      <c r="I242" s="1">
        <v>31.110000610351499</v>
      </c>
      <c r="J242" s="8">
        <v>47.620796203613203</v>
      </c>
      <c r="K242" s="1">
        <v>30.429000854492099</v>
      </c>
      <c r="L242" s="3">
        <v>0.52374291419982899</v>
      </c>
      <c r="M242" s="3">
        <v>0.563895523548126</v>
      </c>
      <c r="N242" s="11">
        <v>16</v>
      </c>
      <c r="O242" s="11">
        <v>0</v>
      </c>
      <c r="P242" s="11">
        <v>0</v>
      </c>
      <c r="Q242" s="11">
        <v>0</v>
      </c>
      <c r="R242" s="11">
        <v>2</v>
      </c>
      <c r="S242" s="11">
        <v>100</v>
      </c>
      <c r="T242" s="10">
        <v>0.80000001192092896</v>
      </c>
      <c r="U242" s="10">
        <v>1.29999995231628</v>
      </c>
      <c r="V242" s="10">
        <v>0.89999997615814198</v>
      </c>
      <c r="W242" s="2">
        <v>2.46287643676623E-4</v>
      </c>
      <c r="X242" s="2">
        <v>2.6715450803749198E-4</v>
      </c>
      <c r="Y242" s="2">
        <v>2.7111184317618598E-4</v>
      </c>
      <c r="Z242" s="2">
        <v>7.2589042247273001E-5</v>
      </c>
      <c r="AA242" s="3">
        <f>ABS((G242-B242)/B242)</f>
        <v>2.1486263951696796E-2</v>
      </c>
      <c r="AB242" s="3">
        <f>ABS((J242-C242)/C242)</f>
        <v>0.20598040793582825</v>
      </c>
      <c r="AC242" s="3">
        <f>(J242-G242)/G242</f>
        <v>-1.7099012454064096E-2</v>
      </c>
      <c r="AD242" s="3">
        <f>(J242-D242)/D242</f>
        <v>-0.16346082259769107</v>
      </c>
      <c r="AE242" s="3">
        <f>(G242+H242-J242)/H242</f>
        <v>1.0522799962132563</v>
      </c>
    </row>
    <row r="243" spans="1:31" x14ac:dyDescent="0.25">
      <c r="A243" s="9" t="s">
        <v>68</v>
      </c>
      <c r="B243" s="1">
        <v>44.329761505126903</v>
      </c>
      <c r="C243" s="1">
        <v>39.487205505371001</v>
      </c>
      <c r="D243" s="8">
        <v>53.936794281005803</v>
      </c>
      <c r="E243" s="1">
        <v>34.188999176025298</v>
      </c>
      <c r="F243" s="3">
        <v>0.462000012397766</v>
      </c>
      <c r="G243" s="8">
        <v>45.457061767578097</v>
      </c>
      <c r="H243" s="1">
        <v>15.8460988998413</v>
      </c>
      <c r="I243" s="1">
        <v>29.3159999847412</v>
      </c>
      <c r="J243" s="8">
        <v>47.620796203613203</v>
      </c>
      <c r="K243" s="1">
        <v>30.429000854492099</v>
      </c>
      <c r="L243" s="3">
        <v>0.53985387086868197</v>
      </c>
      <c r="M243" s="3">
        <v>0.56806474924087502</v>
      </c>
      <c r="N243" s="11">
        <v>14</v>
      </c>
      <c r="O243" s="11">
        <v>0</v>
      </c>
      <c r="P243" s="11">
        <v>0</v>
      </c>
      <c r="Q243" s="11">
        <v>0</v>
      </c>
      <c r="R243" s="11">
        <v>2</v>
      </c>
      <c r="S243" s="11">
        <v>4</v>
      </c>
      <c r="T243" s="10">
        <v>0.40000000596046398</v>
      </c>
      <c r="U243" s="10">
        <v>1.29999995231628</v>
      </c>
      <c r="V243" s="10">
        <v>0.89999997615814198</v>
      </c>
      <c r="W243" s="2">
        <v>2.8960345662198901E-4</v>
      </c>
      <c r="X243" s="2">
        <v>2.8185773408040399E-4</v>
      </c>
      <c r="Y243" s="2">
        <v>1.1677556176437E-4</v>
      </c>
      <c r="Z243" s="2">
        <v>7.5274423579685295E-5</v>
      </c>
      <c r="AA243" s="3">
        <f>ABS((G243-B243)/B243)</f>
        <v>2.5429874291582118E-2</v>
      </c>
      <c r="AB243" s="3">
        <f>ABS((J243-C243)/C243)</f>
        <v>0.20598040793582825</v>
      </c>
      <c r="AC243" s="3">
        <f>(J243-G243)/G243</f>
        <v>4.7599522536196426E-2</v>
      </c>
      <c r="AD243" s="3">
        <f>(J243-D243)/D243</f>
        <v>-0.11709999011967272</v>
      </c>
      <c r="AE243" s="3">
        <f>(G243+H243-J243)/H243</f>
        <v>0.86345317862071558</v>
      </c>
    </row>
    <row r="244" spans="1:31" x14ac:dyDescent="0.25">
      <c r="A244" s="9" t="s">
        <v>68</v>
      </c>
      <c r="B244" s="1">
        <v>43.195846557617102</v>
      </c>
      <c r="C244" s="1">
        <v>38.639030456542898</v>
      </c>
      <c r="D244" s="8">
        <v>52.739593505859297</v>
      </c>
      <c r="E244" s="1">
        <v>33.590999603271399</v>
      </c>
      <c r="F244" s="3">
        <v>0.462000012397766</v>
      </c>
      <c r="G244" s="8">
        <v>44.468875885009702</v>
      </c>
      <c r="H244" s="1">
        <v>15.4557638168334</v>
      </c>
      <c r="I244" s="1">
        <v>28.822999954223601</v>
      </c>
      <c r="J244" s="8">
        <v>47.100395202636697</v>
      </c>
      <c r="K244" s="1">
        <v>30.1609992980957</v>
      </c>
      <c r="L244" s="3">
        <v>0.51087206602096502</v>
      </c>
      <c r="M244" s="3">
        <v>0.54901695251464799</v>
      </c>
      <c r="N244" s="11">
        <v>14</v>
      </c>
      <c r="O244" s="11">
        <v>0</v>
      </c>
      <c r="P244" s="11">
        <v>0</v>
      </c>
      <c r="Q244" s="11">
        <v>0</v>
      </c>
      <c r="R244" s="11">
        <v>2</v>
      </c>
      <c r="S244" s="11">
        <v>100</v>
      </c>
      <c r="T244" s="10">
        <v>0.10000000149011599</v>
      </c>
      <c r="U244" s="10">
        <v>1.29999995231628</v>
      </c>
      <c r="V244" s="10">
        <v>0.89999997615814198</v>
      </c>
      <c r="W244" s="2">
        <v>2.33438739087432E-4</v>
      </c>
      <c r="X244" s="2">
        <v>2.6197283295914498E-4</v>
      </c>
      <c r="Y244" s="2">
        <v>1.9829573575407202E-3</v>
      </c>
      <c r="Z244" s="2">
        <v>7.2397320764139295E-5</v>
      </c>
      <c r="AA244" s="3">
        <f>ABS((G244-B244)/B244)</f>
        <v>2.9471104952059679E-2</v>
      </c>
      <c r="AB244" s="3">
        <f>ABS((J244-C244)/C244)</f>
        <v>0.218984913599482</v>
      </c>
      <c r="AC244" s="3">
        <f>(J244-G244)/G244</f>
        <v>5.917665480080353E-2</v>
      </c>
      <c r="AD244" s="3">
        <f>(J244-D244)/D244</f>
        <v>-0.10692532741262202</v>
      </c>
      <c r="AE244" s="3">
        <f>(G244+H244-J244)/H244</f>
        <v>0.8297386432134195</v>
      </c>
    </row>
    <row r="245" spans="1:31" x14ac:dyDescent="0.25">
      <c r="A245" t="s">
        <v>63</v>
      </c>
      <c r="B245" s="1">
        <v>45.421554565429602</v>
      </c>
      <c r="C245" s="1">
        <v>39.487205505371001</v>
      </c>
      <c r="D245" s="8">
        <v>51.710842132568303</v>
      </c>
      <c r="E245" s="1">
        <v>33.330001831054602</v>
      </c>
      <c r="F245" s="3">
        <v>0.55900001525878895</v>
      </c>
      <c r="G245" s="8">
        <v>43.810436248779297</v>
      </c>
      <c r="H245" s="1">
        <v>17.914739608764599</v>
      </c>
      <c r="I245" s="1">
        <v>28.8059997558593</v>
      </c>
      <c r="J245" s="8">
        <v>47.386451721191399</v>
      </c>
      <c r="K245" s="1">
        <v>30.593999862670898</v>
      </c>
      <c r="L245" s="3">
        <v>0.344019144773483</v>
      </c>
      <c r="M245" s="3">
        <v>0.43953597545623702</v>
      </c>
      <c r="N245">
        <v>16</v>
      </c>
      <c r="O245">
        <v>0</v>
      </c>
      <c r="P245">
        <v>0</v>
      </c>
      <c r="Q245">
        <v>0</v>
      </c>
      <c r="R245">
        <v>2</v>
      </c>
      <c r="S245">
        <v>100</v>
      </c>
      <c r="T245">
        <v>0.40000000596046398</v>
      </c>
      <c r="U245">
        <v>1.29999995231628</v>
      </c>
      <c r="V245">
        <v>0.89999997615814198</v>
      </c>
      <c r="W245" s="2">
        <v>2.4734885664656699E-4</v>
      </c>
      <c r="X245" s="2">
        <v>2.6005864492617499E-4</v>
      </c>
      <c r="Y245" s="2">
        <v>1.5130073297768801E-3</v>
      </c>
      <c r="Z245" s="2">
        <v>7.1129572461359203E-5</v>
      </c>
      <c r="AA245" s="3">
        <f>ABS((G245-B245)/B245)</f>
        <v>3.5470347328810478E-2</v>
      </c>
      <c r="AB245" s="3">
        <f>ABS((J245-C245)/C245)</f>
        <v>0.20004571391475023</v>
      </c>
      <c r="AC245" s="3">
        <f>(J245-G245)/G245</f>
        <v>8.1624740098581922E-2</v>
      </c>
      <c r="AD245" s="3">
        <f>(J245-D245)/D245</f>
        <v>-8.3626377622911197E-2</v>
      </c>
      <c r="AE245" s="3">
        <f>(G245+H245-J245)/H245</f>
        <v>0.80038696902618811</v>
      </c>
    </row>
    <row r="246" spans="1:31" x14ac:dyDescent="0.25">
      <c r="A246" s="9" t="s">
        <v>63</v>
      </c>
      <c r="B246" s="1">
        <v>46.167446136474602</v>
      </c>
      <c r="C246" s="1">
        <v>40.690471649169901</v>
      </c>
      <c r="D246" s="8">
        <v>54.848445892333899</v>
      </c>
      <c r="E246" s="1">
        <v>35.270000457763601</v>
      </c>
      <c r="F246" s="3">
        <v>0.587000012397766</v>
      </c>
      <c r="G246" s="8">
        <v>47.744426727294901</v>
      </c>
      <c r="H246" s="1">
        <v>17.200965881347599</v>
      </c>
      <c r="I246" s="1">
        <v>31.121999740600501</v>
      </c>
      <c r="J246" s="8">
        <v>47.372428894042898</v>
      </c>
      <c r="K246" s="1">
        <v>30.936000823974599</v>
      </c>
      <c r="L246" s="3">
        <v>0.414011150598526</v>
      </c>
      <c r="M246" s="3">
        <v>0.52685135602951005</v>
      </c>
      <c r="N246" s="11">
        <v>14</v>
      </c>
      <c r="O246" s="11">
        <v>0</v>
      </c>
      <c r="P246" s="11">
        <v>0</v>
      </c>
      <c r="Q246" s="11">
        <v>0</v>
      </c>
      <c r="R246" s="11">
        <v>2</v>
      </c>
      <c r="S246" s="11">
        <v>100</v>
      </c>
      <c r="T246" s="10">
        <v>0.40000000596046398</v>
      </c>
      <c r="U246" s="10">
        <v>1.1000000238418499</v>
      </c>
      <c r="V246" s="10">
        <v>0.80000001192092896</v>
      </c>
      <c r="W246" s="2">
        <v>2.50739161856472E-4</v>
      </c>
      <c r="X246" s="2">
        <v>2.6409619022160698E-4</v>
      </c>
      <c r="Y246" s="2">
        <v>1.49630208034068E-3</v>
      </c>
      <c r="Z246" s="2">
        <v>7.2621325671207106E-5</v>
      </c>
      <c r="AA246" s="3">
        <f>ABS((G246-B246)/B246)</f>
        <v>3.4157847634859843E-2</v>
      </c>
      <c r="AB246" s="3">
        <f>ABS((J246-C246)/C246)</f>
        <v>0.16421429818961833</v>
      </c>
      <c r="AC246" s="3">
        <f>(J246-G246)/G246</f>
        <v>-7.7914399386711302E-3</v>
      </c>
      <c r="AD246" s="3">
        <f>(J246-D246)/D246</f>
        <v>-0.1363031691538942</v>
      </c>
      <c r="AE246" s="3">
        <f>(G246+H246-J246)/H246</f>
        <v>1.0216265665438813</v>
      </c>
    </row>
    <row r="247" spans="1:31" x14ac:dyDescent="0.25">
      <c r="A247" s="9" t="s">
        <v>63</v>
      </c>
      <c r="B247" s="1">
        <v>50.4478340148925</v>
      </c>
      <c r="C247" s="1">
        <v>39.487205505371001</v>
      </c>
      <c r="D247" s="8">
        <v>60.258842468261697</v>
      </c>
      <c r="E247" s="1">
        <v>38.26900100708</v>
      </c>
      <c r="F247" s="3">
        <v>0.587000012397766</v>
      </c>
      <c r="G247" s="8">
        <v>52.23681640625</v>
      </c>
      <c r="H247" s="1">
        <v>19.423727035522401</v>
      </c>
      <c r="I247" s="1">
        <v>33.661998748779297</v>
      </c>
      <c r="J247" s="8">
        <v>50.824443817138601</v>
      </c>
      <c r="K247" s="1">
        <v>32.661998748779297</v>
      </c>
      <c r="L247" s="3">
        <v>0.38564825057983398</v>
      </c>
      <c r="M247" s="3">
        <v>0.46685156226158098</v>
      </c>
      <c r="N247" s="11">
        <v>15</v>
      </c>
      <c r="O247" s="11">
        <v>0</v>
      </c>
      <c r="P247" s="11">
        <v>0</v>
      </c>
      <c r="Q247" s="11">
        <v>0</v>
      </c>
      <c r="R247" s="11">
        <v>2</v>
      </c>
      <c r="S247" s="11">
        <v>100</v>
      </c>
      <c r="T247" s="10">
        <v>0.80000001192092896</v>
      </c>
      <c r="U247" s="10">
        <v>1.29999995231628</v>
      </c>
      <c r="V247" s="10">
        <v>0.89999997615814198</v>
      </c>
      <c r="W247" s="2">
        <v>2.4670257698744497E-4</v>
      </c>
      <c r="X247" s="2">
        <v>2.60351167526096E-4</v>
      </c>
      <c r="Y247" s="2">
        <v>1.30674988031387E-3</v>
      </c>
      <c r="Z247" s="2">
        <v>7.1760812716092901E-5</v>
      </c>
      <c r="AA247" s="3">
        <f>ABS((G247-B247)/B247)</f>
        <v>3.5462025799351107E-2</v>
      </c>
      <c r="AB247" s="3">
        <f>ABS((J247-C247)/C247)</f>
        <v>0.28711169014544524</v>
      </c>
      <c r="AC247" s="3">
        <f>(J247-G247)/G247</f>
        <v>-2.7037876468720103E-2</v>
      </c>
      <c r="AD247" s="3">
        <f>(J247-D247)/D247</f>
        <v>-0.15656455160240076</v>
      </c>
      <c r="AE247" s="3">
        <f>(G247+H247-J247)/H247</f>
        <v>1.0727137786959442</v>
      </c>
    </row>
    <row r="248" spans="1:31" x14ac:dyDescent="0.25">
      <c r="A248" s="9" t="s">
        <v>63</v>
      </c>
      <c r="B248" s="1">
        <v>44.894912719726499</v>
      </c>
      <c r="C248" s="1">
        <v>39.487205505371001</v>
      </c>
      <c r="D248" s="8">
        <v>54.376445770263601</v>
      </c>
      <c r="E248" s="1">
        <v>35.0320014953613</v>
      </c>
      <c r="F248" s="3">
        <v>0.587000012397766</v>
      </c>
      <c r="G248" s="8">
        <v>46.3544311523437</v>
      </c>
      <c r="H248" s="1">
        <v>19.423727035522401</v>
      </c>
      <c r="I248" s="1">
        <v>30.424999237060501</v>
      </c>
      <c r="J248" s="8">
        <v>50.824443817138601</v>
      </c>
      <c r="K248" s="1">
        <v>32.661998748779297</v>
      </c>
      <c r="L248" s="3">
        <v>0.38295599818229598</v>
      </c>
      <c r="M248" s="3">
        <v>0.49251869320869401</v>
      </c>
      <c r="N248" s="11">
        <v>14</v>
      </c>
      <c r="O248" s="11">
        <v>0</v>
      </c>
      <c r="P248" s="11">
        <v>0</v>
      </c>
      <c r="Q248" s="11">
        <v>0</v>
      </c>
      <c r="R248" s="11">
        <v>2</v>
      </c>
      <c r="S248" s="11">
        <v>4</v>
      </c>
      <c r="T248" s="10">
        <v>0.40000000596046398</v>
      </c>
      <c r="U248" s="10">
        <v>1.29999995231628</v>
      </c>
      <c r="V248" s="10">
        <v>0.89999997615814198</v>
      </c>
      <c r="W248" s="2">
        <v>2.8350963839329698E-4</v>
      </c>
      <c r="X248" s="2">
        <v>2.8536916943266901E-4</v>
      </c>
      <c r="Y248" s="2">
        <v>1.12397385237272E-4</v>
      </c>
      <c r="Z248" s="2">
        <v>7.5454183388501406E-5</v>
      </c>
      <c r="AA248" s="3">
        <f>ABS((G248-B248)/B248)</f>
        <v>3.2509661879260097E-2</v>
      </c>
      <c r="AB248" s="3">
        <f>ABS((J248-C248)/C248)</f>
        <v>0.28711169014544524</v>
      </c>
      <c r="AC248" s="3">
        <f>(J248-G248)/G248</f>
        <v>9.6431183679165797E-2</v>
      </c>
      <c r="AD248" s="3">
        <f>(J248-D248)/D248</f>
        <v>-6.5322437000239805E-2</v>
      </c>
      <c r="AE248" s="3">
        <f>(G248+H248-J248)/H248</f>
        <v>0.76986843685457074</v>
      </c>
    </row>
    <row r="249" spans="1:31" x14ac:dyDescent="0.25">
      <c r="A249" s="9" t="s">
        <v>63</v>
      </c>
      <c r="B249" s="1">
        <v>45.421554565429602</v>
      </c>
      <c r="C249" s="1">
        <v>38.639030456542898</v>
      </c>
      <c r="D249" s="8">
        <v>55.372440338134702</v>
      </c>
      <c r="E249" s="1">
        <v>35.530998229980398</v>
      </c>
      <c r="F249" s="3">
        <v>0.587000012397766</v>
      </c>
      <c r="G249" s="8">
        <v>47.070426940917898</v>
      </c>
      <c r="H249" s="1">
        <v>20.1016941070556</v>
      </c>
      <c r="I249" s="1">
        <v>30.784999847412099</v>
      </c>
      <c r="J249" s="8">
        <v>50.930446624755803</v>
      </c>
      <c r="K249" s="1">
        <v>32.713001251220703</v>
      </c>
      <c r="L249" s="3">
        <v>0.344019144773483</v>
      </c>
      <c r="M249" s="3">
        <v>0.43953597545623702</v>
      </c>
      <c r="N249" s="11">
        <v>16</v>
      </c>
      <c r="O249" s="11">
        <v>0</v>
      </c>
      <c r="P249" s="11">
        <v>0</v>
      </c>
      <c r="Q249" s="11">
        <v>0</v>
      </c>
      <c r="R249" s="11">
        <v>2</v>
      </c>
      <c r="S249" s="11">
        <v>100</v>
      </c>
      <c r="T249" s="10">
        <v>0.10000000149011599</v>
      </c>
      <c r="U249" s="10">
        <v>1.29999995231628</v>
      </c>
      <c r="V249" s="10">
        <v>0.89999997615814198</v>
      </c>
      <c r="W249" s="2">
        <v>2.4539860896766099E-4</v>
      </c>
      <c r="X249" s="2">
        <v>2.9859185451641597E-4</v>
      </c>
      <c r="Y249" s="2">
        <v>1.6031342092901401E-3</v>
      </c>
      <c r="Z249" s="2">
        <v>8.1549864262342399E-5</v>
      </c>
      <c r="AA249" s="3">
        <f>ABS((G249-B249)/B249)</f>
        <v>3.6301539902450941E-2</v>
      </c>
      <c r="AB249" s="3">
        <f>ABS((J249-C249)/C249)</f>
        <v>0.31810881440301647</v>
      </c>
      <c r="AC249" s="3">
        <f>(J249-G249)/G249</f>
        <v>8.2005198055308579E-2</v>
      </c>
      <c r="AD249" s="3">
        <f>(J249-D249)/D249</f>
        <v>-8.0220298875282217E-2</v>
      </c>
      <c r="AE249" s="3">
        <f>(G249+H249-J249)/H249</f>
        <v>0.80797540429773707</v>
      </c>
    </row>
    <row r="250" spans="1:31" x14ac:dyDescent="0.25">
      <c r="A250" s="9" t="s">
        <v>191</v>
      </c>
      <c r="B250" s="1">
        <v>41.861034393310497</v>
      </c>
      <c r="C250" s="1">
        <v>39.487205505371001</v>
      </c>
      <c r="D250" s="8">
        <v>50.053627014160099</v>
      </c>
      <c r="E250" s="1">
        <v>31.82200050354</v>
      </c>
      <c r="F250" s="3">
        <v>0.49799999594688399</v>
      </c>
      <c r="G250" s="8">
        <v>42.058834075927699</v>
      </c>
      <c r="H250" s="1">
        <v>15.9258966445922</v>
      </c>
      <c r="I250" s="1">
        <v>27.340000152587798</v>
      </c>
      <c r="J250" s="8">
        <v>46.1448364257812</v>
      </c>
      <c r="K250" s="1">
        <v>29.3840007781982</v>
      </c>
      <c r="L250" s="3">
        <v>0.50010734796524003</v>
      </c>
      <c r="M250" s="3">
        <v>0.56297594308853105</v>
      </c>
      <c r="N250" s="11">
        <v>14</v>
      </c>
      <c r="O250" s="11">
        <v>0</v>
      </c>
      <c r="P250" s="11">
        <v>0</v>
      </c>
      <c r="Q250" s="11">
        <v>0</v>
      </c>
      <c r="R250" s="11">
        <v>2</v>
      </c>
      <c r="S250" s="11">
        <v>100</v>
      </c>
      <c r="T250" s="10">
        <v>0.40000000596046398</v>
      </c>
      <c r="U250" s="10">
        <v>1.29999995231628</v>
      </c>
      <c r="V250" s="10">
        <v>0.89999997615814198</v>
      </c>
      <c r="W250" s="2">
        <v>2.43348447838798E-4</v>
      </c>
      <c r="X250" s="2">
        <v>2.6817838079295998E-4</v>
      </c>
      <c r="Y250" s="2">
        <v>7.2437120252288797E-5</v>
      </c>
      <c r="Z250" s="2">
        <v>7.3782553954515606E-5</v>
      </c>
      <c r="AA250" s="3">
        <f>ABS((G250-B250)/B250)</f>
        <v>4.7251503811098043E-3</v>
      </c>
      <c r="AB250" s="3">
        <f>ABS((J250-C250)/C250)</f>
        <v>0.16860223039851824</v>
      </c>
      <c r="AC250" s="3">
        <f>(J250-G250)/G250</f>
        <v>9.7149681859396042E-2</v>
      </c>
      <c r="AD250" s="3">
        <f>(J250-D250)/D250</f>
        <v>-7.8092054892907325E-2</v>
      </c>
      <c r="AE250" s="3">
        <f>(G250+H250-J250)/H250</f>
        <v>0.74343659003708618</v>
      </c>
    </row>
    <row r="251" spans="1:31" x14ac:dyDescent="0.25">
      <c r="A251" s="9" t="s">
        <v>191</v>
      </c>
      <c r="B251" s="1">
        <v>44.125587463378899</v>
      </c>
      <c r="C251" s="1">
        <v>40.690471649169901</v>
      </c>
      <c r="D251" s="8">
        <v>53.726791381835902</v>
      </c>
      <c r="E251" s="1">
        <v>34.082000732421797</v>
      </c>
      <c r="F251" s="3">
        <v>0.53200000524520796</v>
      </c>
      <c r="G251" s="8">
        <v>46.8355903625488</v>
      </c>
      <c r="H251" s="1">
        <v>14.7247877120971</v>
      </c>
      <c r="I251" s="1">
        <v>30.204999923706001</v>
      </c>
      <c r="J251" s="8">
        <v>46.635589599609297</v>
      </c>
      <c r="K251" s="1">
        <v>30.1049995422363</v>
      </c>
      <c r="L251" s="3">
        <v>0.48502859473228399</v>
      </c>
      <c r="M251" s="3">
        <v>0.52731752395629805</v>
      </c>
      <c r="N251" s="11">
        <v>16</v>
      </c>
      <c r="O251" s="11">
        <v>0</v>
      </c>
      <c r="P251" s="11">
        <v>0</v>
      </c>
      <c r="Q251" s="11">
        <v>0</v>
      </c>
      <c r="R251" s="11">
        <v>2</v>
      </c>
      <c r="S251" s="11">
        <v>100</v>
      </c>
      <c r="T251" s="10">
        <v>0.40000000596046398</v>
      </c>
      <c r="U251" s="10">
        <v>1.1000000238418499</v>
      </c>
      <c r="V251" s="10">
        <v>0.80000001192092896</v>
      </c>
      <c r="W251" s="2">
        <v>2.5037094019353298E-4</v>
      </c>
      <c r="X251" s="2">
        <v>2.6396964676678099E-4</v>
      </c>
      <c r="Y251" s="2">
        <v>7.2181057475972894E-5</v>
      </c>
      <c r="Z251" s="2">
        <v>7.1898459282237996E-5</v>
      </c>
      <c r="AA251" s="3">
        <f>ABS((G251-B251)/B251)</f>
        <v>6.141567863360483E-2</v>
      </c>
      <c r="AB251" s="3">
        <f>ABS((J251-C251)/C251)</f>
        <v>0.14610589923109624</v>
      </c>
      <c r="AC251" s="3">
        <f>(J251-G251)/G251</f>
        <v>-4.2702731275792716E-3</v>
      </c>
      <c r="AD251" s="3">
        <f>(J251-D251)/D251</f>
        <v>-0.13198632562718082</v>
      </c>
      <c r="AE251" s="3">
        <f>(G251+H251-J251)/H251</f>
        <v>1.0135825905846636</v>
      </c>
    </row>
    <row r="252" spans="1:31" x14ac:dyDescent="0.25">
      <c r="A252" s="9" t="s">
        <v>191</v>
      </c>
      <c r="B252" s="1">
        <v>44.877082824707003</v>
      </c>
      <c r="C252" s="1">
        <v>39.487205505371001</v>
      </c>
      <c r="D252" s="8">
        <v>55.296398162841797</v>
      </c>
      <c r="E252" s="1">
        <v>35.0320014953613</v>
      </c>
      <c r="F252" s="3">
        <v>0.53200000524520796</v>
      </c>
      <c r="G252" s="8">
        <v>47.645191192626903</v>
      </c>
      <c r="H252" s="1">
        <v>16.348718643188398</v>
      </c>
      <c r="I252" s="1">
        <v>30.774999618530199</v>
      </c>
      <c r="J252" s="8">
        <v>48.893581390380803</v>
      </c>
      <c r="K252" s="1">
        <v>31.2339992523193</v>
      </c>
      <c r="L252" s="3">
        <v>0.51160150766372603</v>
      </c>
      <c r="M252" s="3">
        <v>0.55831336975097601</v>
      </c>
      <c r="N252" s="11">
        <v>18</v>
      </c>
      <c r="O252" s="11">
        <v>0</v>
      </c>
      <c r="P252" s="11">
        <v>0</v>
      </c>
      <c r="Q252" s="11">
        <v>0</v>
      </c>
      <c r="R252" s="11">
        <v>2</v>
      </c>
      <c r="S252" s="11">
        <v>100</v>
      </c>
      <c r="T252" s="10">
        <v>0.80000001192092896</v>
      </c>
      <c r="U252" s="10">
        <v>1.29999995231628</v>
      </c>
      <c r="V252" s="10">
        <v>0.89999997615814198</v>
      </c>
      <c r="W252" s="2">
        <v>2.4323636898770901E-4</v>
      </c>
      <c r="X252" s="2">
        <v>2.7834661887027302E-4</v>
      </c>
      <c r="Y252" s="2">
        <v>7.2265269409399398E-5</v>
      </c>
      <c r="Z252" s="2">
        <v>7.4140203651040698E-5</v>
      </c>
      <c r="AA252" s="3">
        <f>ABS((G252-B252)/B252)</f>
        <v>6.1682003233862678E-2</v>
      </c>
      <c r="AB252" s="3">
        <f>ABS((J252-C252)/C252)</f>
        <v>0.23821325831047621</v>
      </c>
      <c r="AC252" s="3">
        <f>(J252-G252)/G252</f>
        <v>2.6201808965499285E-2</v>
      </c>
      <c r="AD252" s="3">
        <f>(J252-D252)/D252</f>
        <v>-0.11579084687587435</v>
      </c>
      <c r="AE252" s="3">
        <f>(G252+H252-J252)/H252</f>
        <v>0.92363987508745626</v>
      </c>
    </row>
    <row r="253" spans="1:31" x14ac:dyDescent="0.25">
      <c r="A253" s="9" t="s">
        <v>191</v>
      </c>
      <c r="B253" s="1">
        <v>41.864761352538999</v>
      </c>
      <c r="C253" s="1">
        <v>39.487205505371001</v>
      </c>
      <c r="D253" s="8">
        <v>52.272800445556598</v>
      </c>
      <c r="E253" s="1">
        <v>33.347999572753899</v>
      </c>
      <c r="F253" s="3">
        <v>0.53200000524520796</v>
      </c>
      <c r="G253" s="8">
        <v>44.6216011047363</v>
      </c>
      <c r="H253" s="1">
        <v>16.348718643188398</v>
      </c>
      <c r="I253" s="1">
        <v>29.090999603271399</v>
      </c>
      <c r="J253" s="8">
        <v>48.893581390380803</v>
      </c>
      <c r="K253" s="1">
        <v>31.2339992523193</v>
      </c>
      <c r="L253" s="3">
        <v>0.50073957443237305</v>
      </c>
      <c r="M253" s="3">
        <v>0.56321060657501198</v>
      </c>
      <c r="N253" s="11">
        <v>14</v>
      </c>
      <c r="O253" s="11">
        <v>0</v>
      </c>
      <c r="P253" s="11">
        <v>0</v>
      </c>
      <c r="Q253" s="11">
        <v>0</v>
      </c>
      <c r="R253" s="11">
        <v>2</v>
      </c>
      <c r="S253" s="11">
        <v>4</v>
      </c>
      <c r="T253" s="10">
        <v>0.40000000596046398</v>
      </c>
      <c r="U253" s="10">
        <v>1.29999995231628</v>
      </c>
      <c r="V253" s="10">
        <v>0.89999997615814198</v>
      </c>
      <c r="W253" s="2">
        <v>2.8611128800548602E-4</v>
      </c>
      <c r="X253" s="2">
        <v>2.8397931600920802E-4</v>
      </c>
      <c r="Y253" s="2">
        <v>7.4661584221757894E-5</v>
      </c>
      <c r="Z253" s="2">
        <v>7.4518909968901398E-5</v>
      </c>
      <c r="AA253" s="3">
        <f>ABS((G253-B253)/B253)</f>
        <v>6.5851080076206034E-2</v>
      </c>
      <c r="AB253" s="3">
        <f>ABS((J253-C253)/C253)</f>
        <v>0.23821325831047621</v>
      </c>
      <c r="AC253" s="3">
        <f>(J253-G253)/G253</f>
        <v>9.5737942608049076E-2</v>
      </c>
      <c r="AD253" s="3">
        <f>(J253-D253)/D253</f>
        <v>-6.4645839258130722E-2</v>
      </c>
      <c r="AE253" s="3">
        <f>(G253+H253-J253)/H253</f>
        <v>0.73869632361528226</v>
      </c>
    </row>
    <row r="254" spans="1:31" x14ac:dyDescent="0.25">
      <c r="A254" s="9" t="s">
        <v>191</v>
      </c>
      <c r="B254" s="1">
        <v>42.315338134765597</v>
      </c>
      <c r="C254" s="1">
        <v>38.639030456542898</v>
      </c>
      <c r="D254" s="8">
        <v>52.638393402099602</v>
      </c>
      <c r="E254" s="1">
        <v>33.534999847412102</v>
      </c>
      <c r="F254" s="3">
        <v>0.53200000524520796</v>
      </c>
      <c r="G254" s="8">
        <v>45.024795532226499</v>
      </c>
      <c r="H254" s="1">
        <v>16.268377304077099</v>
      </c>
      <c r="I254" s="1">
        <v>29.297000885009702</v>
      </c>
      <c r="J254" s="8">
        <v>49.185588836669901</v>
      </c>
      <c r="K254" s="1">
        <v>31.372999191284102</v>
      </c>
      <c r="L254" s="3">
        <v>0.496156305074691</v>
      </c>
      <c r="M254" s="3">
        <v>0.54286479949951105</v>
      </c>
      <c r="N254" s="11">
        <v>15</v>
      </c>
      <c r="O254" s="11">
        <v>0</v>
      </c>
      <c r="P254" s="11">
        <v>0</v>
      </c>
      <c r="Q254" s="11">
        <v>0</v>
      </c>
      <c r="R254" s="11">
        <v>2</v>
      </c>
      <c r="S254" s="11">
        <v>100</v>
      </c>
      <c r="T254" s="10">
        <v>0.10000000149011599</v>
      </c>
      <c r="U254" s="10">
        <v>1.29999995231628</v>
      </c>
      <c r="V254" s="10">
        <v>0.89999997615814198</v>
      </c>
      <c r="W254" s="2">
        <v>2.3799468181096001E-4</v>
      </c>
      <c r="X254" s="2">
        <v>2.5897996965795701E-4</v>
      </c>
      <c r="Y254" s="2">
        <v>7.2493174229748506E-5</v>
      </c>
      <c r="Z254" s="2">
        <v>7.2271024691872299E-5</v>
      </c>
      <c r="AA254" s="3">
        <f>ABS((G254-B254)/B254)</f>
        <v>6.4030148804006731E-2</v>
      </c>
      <c r="AB254" s="3">
        <f>ABS((J254-C254)/C254)</f>
        <v>0.27295090626015212</v>
      </c>
      <c r="AC254" s="3">
        <f>(J254-G254)/G254</f>
        <v>9.2411153793365133E-2</v>
      </c>
      <c r="AD254" s="3">
        <f>(J254-D254)/D254</f>
        <v>-6.5594793880847796E-2</v>
      </c>
      <c r="AE254" s="3">
        <f>(G254+H254-J254)/H254</f>
        <v>0.74424042258961842</v>
      </c>
    </row>
    <row r="255" spans="1:31" x14ac:dyDescent="0.25">
      <c r="A255" s="9" t="s">
        <v>196</v>
      </c>
      <c r="B255" s="1">
        <v>48.481372833251903</v>
      </c>
      <c r="C255" s="1">
        <v>39.487205505371001</v>
      </c>
      <c r="D255" s="8">
        <v>58.327949523925703</v>
      </c>
      <c r="E255" s="1">
        <v>36.854000091552699</v>
      </c>
      <c r="F255" s="3">
        <v>0.53399997949600198</v>
      </c>
      <c r="G255" s="8">
        <v>50.825553894042898</v>
      </c>
      <c r="H255" s="1">
        <v>16.099573135375898</v>
      </c>
      <c r="I255" s="1">
        <v>32.617000579833899</v>
      </c>
      <c r="J255" s="8">
        <v>51.836761474609297</v>
      </c>
      <c r="K255" s="1">
        <v>32.860000610351499</v>
      </c>
      <c r="L255" s="3">
        <v>0.51908493041992099</v>
      </c>
      <c r="M255" s="3">
        <v>0.55396950244903498</v>
      </c>
      <c r="N255" s="11">
        <v>18</v>
      </c>
      <c r="O255" s="11">
        <v>0</v>
      </c>
      <c r="P255" s="11">
        <v>0</v>
      </c>
      <c r="Q255" s="11">
        <v>0</v>
      </c>
      <c r="R255" s="11">
        <v>2</v>
      </c>
      <c r="S255" s="11">
        <v>100</v>
      </c>
      <c r="T255" s="10">
        <v>0.40000000596046398</v>
      </c>
      <c r="U255" s="10">
        <v>1.29999995231628</v>
      </c>
      <c r="V255" s="10">
        <v>0.89999997615814198</v>
      </c>
      <c r="W255" s="2">
        <v>2.4805410066619499E-4</v>
      </c>
      <c r="X255" s="2">
        <v>3.1887341174297002E-4</v>
      </c>
      <c r="Y255" s="2">
        <v>7.3228366090916097E-5</v>
      </c>
      <c r="Z255" s="2">
        <v>7.4964569648727693E-5</v>
      </c>
      <c r="AA255" s="3">
        <f>ABS((G255-B255)/B255)</f>
        <v>4.8352200521499911E-2</v>
      </c>
      <c r="AB255" s="3">
        <f>ABS((J255-C255)/C255)</f>
        <v>0.31274828925431364</v>
      </c>
      <c r="AC255" s="3">
        <f>(J255-G255)/G255</f>
        <v>1.9895652936207736E-2</v>
      </c>
      <c r="AD255" s="3">
        <f>(J255-D255)/D255</f>
        <v>-0.11128778059742642</v>
      </c>
      <c r="AE255" s="3">
        <f>(G255+H255-J255)/H255</f>
        <v>0.93719041044979967</v>
      </c>
    </row>
    <row r="256" spans="1:31" x14ac:dyDescent="0.25">
      <c r="A256" s="9" t="s">
        <v>196</v>
      </c>
      <c r="B256" s="1">
        <v>47.991249084472599</v>
      </c>
      <c r="C256" s="1">
        <v>40.690471649169901</v>
      </c>
      <c r="D256" s="8">
        <v>58.111568450927699</v>
      </c>
      <c r="E256" s="1">
        <v>36.693000793457003</v>
      </c>
      <c r="F256" s="3">
        <v>0.52600002288818304</v>
      </c>
      <c r="G256" s="8">
        <v>50.434783935546797</v>
      </c>
      <c r="H256" s="1">
        <v>16.195781707763601</v>
      </c>
      <c r="I256" s="1">
        <v>32.366001129150298</v>
      </c>
      <c r="J256" s="8">
        <v>52.423980712890597</v>
      </c>
      <c r="K256" s="1">
        <v>33.173000335693303</v>
      </c>
      <c r="L256" s="3">
        <v>0.52383583784103305</v>
      </c>
      <c r="M256" s="3">
        <v>0.55843812227249101</v>
      </c>
      <c r="N256" s="11">
        <v>18</v>
      </c>
      <c r="O256" s="11">
        <v>0</v>
      </c>
      <c r="P256" s="11">
        <v>0</v>
      </c>
      <c r="Q256" s="11">
        <v>0</v>
      </c>
      <c r="R256" s="11">
        <v>2</v>
      </c>
      <c r="S256" s="11">
        <v>100</v>
      </c>
      <c r="T256" s="10">
        <v>0.40000000596046398</v>
      </c>
      <c r="U256" s="10">
        <v>1.1000000238418499</v>
      </c>
      <c r="V256" s="10">
        <v>0.80000001192092896</v>
      </c>
      <c r="W256" s="2">
        <v>2.5966178509406702E-4</v>
      </c>
      <c r="X256" s="2">
        <v>2.6902643730863902E-4</v>
      </c>
      <c r="Y256" s="2">
        <v>7.2976508818101097E-5</v>
      </c>
      <c r="Z256" s="2">
        <v>7.2555871156509898E-5</v>
      </c>
      <c r="AA256" s="3">
        <f>ABS((G256-B256)/B256)</f>
        <v>5.0916258644845204E-2</v>
      </c>
      <c r="AB256" s="3">
        <f>ABS((J256-C256)/C256)</f>
        <v>0.28836011449771592</v>
      </c>
      <c r="AC256" s="3">
        <f>(J256-G256)/G256</f>
        <v>3.944096954764189E-2</v>
      </c>
      <c r="AD256" s="3">
        <f>(J256-D256)/D256</f>
        <v>-9.7873588506563622E-2</v>
      </c>
      <c r="AE256" s="3">
        <f>(G256+H256-J256)/H256</f>
        <v>0.8771780940718501</v>
      </c>
    </row>
    <row r="257" spans="1:31" x14ac:dyDescent="0.25">
      <c r="A257" s="9" t="s">
        <v>196</v>
      </c>
      <c r="B257" s="1">
        <v>48.758232116699197</v>
      </c>
      <c r="C257" s="1">
        <v>39.487205505371001</v>
      </c>
      <c r="D257" s="8">
        <v>58.889976501464801</v>
      </c>
      <c r="E257" s="1">
        <v>37.161998748779297</v>
      </c>
      <c r="F257" s="3">
        <v>0.52600002288818304</v>
      </c>
      <c r="G257" s="8">
        <v>51.197177886962798</v>
      </c>
      <c r="H257" s="1">
        <v>16.229537963867099</v>
      </c>
      <c r="I257" s="1">
        <v>32.826999664306598</v>
      </c>
      <c r="J257" s="8">
        <v>51.8679809570312</v>
      </c>
      <c r="K257" s="1">
        <v>32.895000457763601</v>
      </c>
      <c r="L257" s="3">
        <v>0.51908493041992099</v>
      </c>
      <c r="M257" s="3">
        <v>0.55396950244903498</v>
      </c>
      <c r="N257" s="11">
        <v>18</v>
      </c>
      <c r="O257" s="11">
        <v>0</v>
      </c>
      <c r="P257" s="11">
        <v>0</v>
      </c>
      <c r="Q257" s="11">
        <v>0</v>
      </c>
      <c r="R257" s="11">
        <v>2</v>
      </c>
      <c r="S257" s="11">
        <v>100</v>
      </c>
      <c r="T257" s="10">
        <v>0.80000001192092896</v>
      </c>
      <c r="U257" s="10">
        <v>1.29999995231628</v>
      </c>
      <c r="V257" s="10">
        <v>0.89999997615814198</v>
      </c>
      <c r="W257" s="2">
        <v>2.4424953153356899E-4</v>
      </c>
      <c r="X257" s="2">
        <v>2.6239952421747099E-4</v>
      </c>
      <c r="Y257" s="2">
        <v>7.1335853135678904E-5</v>
      </c>
      <c r="Z257" s="2">
        <v>7.1965412644203698E-5</v>
      </c>
      <c r="AA257" s="3">
        <f>ABS((G257-B257)/B257)</f>
        <v>5.0021210047693394E-2</v>
      </c>
      <c r="AB257" s="3">
        <f>ABS((J257-C257)/C257)</f>
        <v>0.31353891198950962</v>
      </c>
      <c r="AC257" s="3">
        <f>(J257-G257)/G257</f>
        <v>1.3102344655587352E-2</v>
      </c>
      <c r="AD257" s="3">
        <f>(J257-D257)/D257</f>
        <v>-0.11923923155681578</v>
      </c>
      <c r="AE257" s="3">
        <f>(G257+H257-J257)/H257</f>
        <v>0.95866776543103949</v>
      </c>
    </row>
    <row r="258" spans="1:31" x14ac:dyDescent="0.25">
      <c r="A258" s="9" t="s">
        <v>196</v>
      </c>
      <c r="B258" s="1">
        <v>45.866367340087798</v>
      </c>
      <c r="C258" s="1">
        <v>39.487205505371001</v>
      </c>
      <c r="D258" s="8">
        <v>56.101978302001903</v>
      </c>
      <c r="E258" s="1">
        <v>35.499000549316399</v>
      </c>
      <c r="F258" s="3">
        <v>0.52600002288818304</v>
      </c>
      <c r="G258" s="8">
        <v>48.4091987609863</v>
      </c>
      <c r="H258" s="1">
        <v>16.229537963867099</v>
      </c>
      <c r="I258" s="1">
        <v>31.163999557495099</v>
      </c>
      <c r="J258" s="8">
        <v>51.8679809570312</v>
      </c>
      <c r="K258" s="1">
        <v>32.895000457763601</v>
      </c>
      <c r="L258" s="3">
        <v>0.54137247800827004</v>
      </c>
      <c r="M258" s="3">
        <v>0.581925868988037</v>
      </c>
      <c r="N258" s="11">
        <v>14</v>
      </c>
      <c r="O258" s="11">
        <v>0</v>
      </c>
      <c r="P258" s="11">
        <v>0</v>
      </c>
      <c r="Q258" s="11">
        <v>0</v>
      </c>
      <c r="R258" s="11">
        <v>2</v>
      </c>
      <c r="S258" s="11">
        <v>4</v>
      </c>
      <c r="T258" s="10">
        <v>0.40000000596046398</v>
      </c>
      <c r="U258" s="10">
        <v>1.29999995231628</v>
      </c>
      <c r="V258" s="10">
        <v>0.89999997615814198</v>
      </c>
      <c r="W258" s="2">
        <v>2.8964356170035899E-4</v>
      </c>
      <c r="X258" s="2">
        <v>2.8471069526858601E-4</v>
      </c>
      <c r="Y258" s="2">
        <v>7.4859541200566996E-5</v>
      </c>
      <c r="Z258" s="2">
        <v>7.6226991950534203E-5</v>
      </c>
      <c r="AA258" s="3">
        <f>ABS((G258-B258)/B258)</f>
        <v>5.5440000339334349E-2</v>
      </c>
      <c r="AB258" s="3">
        <f>ABS((J258-C258)/C258)</f>
        <v>0.31353891198950962</v>
      </c>
      <c r="AC258" s="3">
        <f>(J258-G258)/G258</f>
        <v>7.1448862707316388E-2</v>
      </c>
      <c r="AD258" s="3">
        <f>(J258-D258)/D258</f>
        <v>-7.5469662088896786E-2</v>
      </c>
      <c r="AE258" s="3">
        <f>(G258+H258-J258)/H258</f>
        <v>0.78688350809829499</v>
      </c>
    </row>
    <row r="259" spans="1:31" x14ac:dyDescent="0.25">
      <c r="A259" s="9" t="s">
        <v>196</v>
      </c>
      <c r="B259" s="1">
        <v>46.565689086913999</v>
      </c>
      <c r="C259" s="1">
        <v>38.639030456542898</v>
      </c>
      <c r="D259" s="8">
        <v>56.619972229003899</v>
      </c>
      <c r="E259" s="1">
        <v>35.757999420166001</v>
      </c>
      <c r="F259" s="3">
        <v>0.52600002288818304</v>
      </c>
      <c r="G259" s="8">
        <v>49.173194885253899</v>
      </c>
      <c r="H259" s="1">
        <v>15.7105503082275</v>
      </c>
      <c r="I259" s="1">
        <v>31.5459995269775</v>
      </c>
      <c r="J259" s="8">
        <v>52.245182037353501</v>
      </c>
      <c r="K259" s="1">
        <v>33.082000732421797</v>
      </c>
      <c r="L259" s="3">
        <v>0.50231647491455</v>
      </c>
      <c r="M259" s="3">
        <v>0.52925556898116999</v>
      </c>
      <c r="N259" s="11">
        <v>14</v>
      </c>
      <c r="O259" s="11">
        <v>0</v>
      </c>
      <c r="P259" s="11">
        <v>0</v>
      </c>
      <c r="Q259" s="11">
        <v>0</v>
      </c>
      <c r="R259" s="11">
        <v>2</v>
      </c>
      <c r="S259" s="11">
        <v>100</v>
      </c>
      <c r="T259" s="10">
        <v>0.10000000149011599</v>
      </c>
      <c r="U259" s="10">
        <v>1.29999995231628</v>
      </c>
      <c r="V259" s="10">
        <v>0.89999997615814198</v>
      </c>
      <c r="W259" s="2">
        <v>2.41617104620672E-4</v>
      </c>
      <c r="X259" s="2">
        <v>2.67254450591281E-4</v>
      </c>
      <c r="Y259" s="2">
        <v>7.2513161285314695E-5</v>
      </c>
      <c r="Z259" s="2">
        <v>7.2807946708053296E-5</v>
      </c>
      <c r="AA259" s="3">
        <f>ABS((G259-B259)/B259)</f>
        <v>5.5996289316647699E-2</v>
      </c>
      <c r="AB259" s="3">
        <f>ABS((J259-C259)/C259)</f>
        <v>0.35213491177304168</v>
      </c>
      <c r="AC259" s="3">
        <f>(J259-G259)/G259</f>
        <v>6.2472799647615179E-2</v>
      </c>
      <c r="AD259" s="3">
        <f>(J259-D259)/D259</f>
        <v>-7.7265848417519836E-2</v>
      </c>
      <c r="AE259" s="3">
        <f>(G259+H259-J259)/H259</f>
        <v>0.80446342796211145</v>
      </c>
    </row>
    <row r="260" spans="1:31" x14ac:dyDescent="0.25">
      <c r="A260" s="9" t="s">
        <v>194</v>
      </c>
      <c r="B260" s="1">
        <v>44.0978393554687</v>
      </c>
      <c r="C260" s="1">
        <v>39.487205505371001</v>
      </c>
      <c r="D260" s="8">
        <v>54.253189086913999</v>
      </c>
      <c r="E260" s="1">
        <v>34.450000762939403</v>
      </c>
      <c r="F260" s="3">
        <v>0.47699999809265098</v>
      </c>
      <c r="G260" s="8">
        <v>46.631809234619098</v>
      </c>
      <c r="H260" s="1">
        <v>14.6615657806396</v>
      </c>
      <c r="I260" s="1">
        <v>30.139999389648398</v>
      </c>
      <c r="J260" s="8">
        <v>49.025169372558501</v>
      </c>
      <c r="K260" s="1">
        <v>31.3579998016357</v>
      </c>
      <c r="L260" s="3">
        <v>0.536413013935089</v>
      </c>
      <c r="M260" s="3">
        <v>0.575974881649017</v>
      </c>
      <c r="N260" s="11">
        <v>14</v>
      </c>
      <c r="O260" s="11">
        <v>0</v>
      </c>
      <c r="P260" s="11">
        <v>0</v>
      </c>
      <c r="Q260" s="11">
        <v>0</v>
      </c>
      <c r="R260" s="11">
        <v>2</v>
      </c>
      <c r="S260" s="11">
        <v>100</v>
      </c>
      <c r="T260" s="10">
        <v>0.40000000596046398</v>
      </c>
      <c r="U260" s="10">
        <v>1.29999995231628</v>
      </c>
      <c r="V260" s="10">
        <v>0.89999997615814198</v>
      </c>
      <c r="W260" s="2">
        <v>2.39826127653941E-4</v>
      </c>
      <c r="X260" s="2">
        <v>2.6656925911083801E-4</v>
      </c>
      <c r="Y260" s="2">
        <v>7.2786169766914099E-5</v>
      </c>
      <c r="Z260" s="2">
        <v>7.2636779805179604E-5</v>
      </c>
      <c r="AA260" s="3">
        <f>ABS((G260-B260)/B260)</f>
        <v>5.7462449775017216E-2</v>
      </c>
      <c r="AB260" s="3">
        <f>ABS((J260-C260)/C260)</f>
        <v>0.24154567904001609</v>
      </c>
      <c r="AC260" s="3">
        <f>(J260-G260)/G260</f>
        <v>5.1324625340991296E-2</v>
      </c>
      <c r="AD260" s="3">
        <f>(J260-D260)/D260</f>
        <v>-9.6363362271297492E-2</v>
      </c>
      <c r="AE260" s="3">
        <f>(G260+H260-J260)/H260</f>
        <v>0.83675958122427796</v>
      </c>
    </row>
    <row r="261" spans="1:31" x14ac:dyDescent="0.25">
      <c r="A261" s="9" t="s">
        <v>194</v>
      </c>
      <c r="B261" s="1">
        <v>45.322898864746001</v>
      </c>
      <c r="C261" s="1">
        <v>40.690471649169901</v>
      </c>
      <c r="D261" s="8">
        <v>52.775169372558501</v>
      </c>
      <c r="E261" s="1">
        <v>33.123001098632798</v>
      </c>
      <c r="F261" s="3">
        <v>0.44800001382827698</v>
      </c>
      <c r="G261" s="8">
        <v>44.280643463134702</v>
      </c>
      <c r="H261" s="1">
        <v>15.46884059906</v>
      </c>
      <c r="I261" s="1">
        <v>28.267000198364201</v>
      </c>
      <c r="J261" s="8">
        <v>45.472354888916001</v>
      </c>
      <c r="K261" s="1">
        <v>28.8850002288818</v>
      </c>
      <c r="L261" s="3">
        <v>0.51813232898712103</v>
      </c>
      <c r="M261" s="3">
        <v>0.54625535011291504</v>
      </c>
      <c r="N261" s="11">
        <v>16</v>
      </c>
      <c r="O261" s="11">
        <v>0</v>
      </c>
      <c r="P261" s="11">
        <v>0</v>
      </c>
      <c r="Q261" s="11">
        <v>0</v>
      </c>
      <c r="R261" s="11">
        <v>2</v>
      </c>
      <c r="S261" s="11">
        <v>100</v>
      </c>
      <c r="T261" s="10">
        <v>0.40000000596046398</v>
      </c>
      <c r="U261" s="10">
        <v>1.1000000238418499</v>
      </c>
      <c r="V261" s="10">
        <v>0.80000001192092896</v>
      </c>
      <c r="W261" s="2">
        <v>2.5058470782823801E-4</v>
      </c>
      <c r="X261" s="2">
        <v>2.5954478769563101E-4</v>
      </c>
      <c r="Y261" s="2">
        <v>7.21888209227472E-5</v>
      </c>
      <c r="Z261" s="2">
        <v>7.17760995030403E-5</v>
      </c>
      <c r="AA261" s="3">
        <f>ABS((G261-B261)/B261)</f>
        <v>2.2996221065241889E-2</v>
      </c>
      <c r="AB261" s="3">
        <f>ABS((J261-C261)/C261)</f>
        <v>0.11751850116103663</v>
      </c>
      <c r="AC261" s="3">
        <f>(J261-G261)/G261</f>
        <v>2.6912694409543626E-2</v>
      </c>
      <c r="AD261" s="3">
        <f>(J261-D261)/D261</f>
        <v>-0.13837595540602365</v>
      </c>
      <c r="AE261" s="3">
        <f>(G261+H261-J261)/H261</f>
        <v>0.92296052065765577</v>
      </c>
    </row>
    <row r="262" spans="1:31" x14ac:dyDescent="0.25">
      <c r="A262" s="9" t="s">
        <v>194</v>
      </c>
      <c r="B262" s="1">
        <v>47.489639282226499</v>
      </c>
      <c r="C262" s="1">
        <v>39.487205505371001</v>
      </c>
      <c r="D262" s="8">
        <v>54.976390838622997</v>
      </c>
      <c r="E262" s="1">
        <v>34.515998840332003</v>
      </c>
      <c r="F262" s="3">
        <v>0.44800001382827698</v>
      </c>
      <c r="G262" s="8">
        <v>46.349925994872997</v>
      </c>
      <c r="H262" s="1">
        <v>15.7115936279296</v>
      </c>
      <c r="I262" s="1">
        <v>29.593000411987301</v>
      </c>
      <c r="J262" s="8">
        <v>45.618350982666001</v>
      </c>
      <c r="K262" s="1">
        <v>28.958000183105401</v>
      </c>
      <c r="L262" s="3">
        <v>0.52374291419982899</v>
      </c>
      <c r="M262" s="3">
        <v>0.563895523548126</v>
      </c>
      <c r="N262" s="11">
        <v>16</v>
      </c>
      <c r="O262" s="11">
        <v>0</v>
      </c>
      <c r="P262" s="11">
        <v>0</v>
      </c>
      <c r="Q262" s="11">
        <v>0</v>
      </c>
      <c r="R262" s="11">
        <v>2</v>
      </c>
      <c r="S262" s="11">
        <v>100</v>
      </c>
      <c r="T262" s="10">
        <v>0.80000001192092896</v>
      </c>
      <c r="U262" s="10">
        <v>1.29999995231628</v>
      </c>
      <c r="V262" s="10">
        <v>0.89999997615814198</v>
      </c>
      <c r="W262" s="2">
        <v>2.4718555505387398E-4</v>
      </c>
      <c r="X262" s="2">
        <v>2.5983911473304001E-4</v>
      </c>
      <c r="Y262" s="2">
        <v>7.12598775862716E-5</v>
      </c>
      <c r="Z262" s="2">
        <v>7.1242444391828003E-5</v>
      </c>
      <c r="AA262" s="3">
        <f>ABS((G262-B262)/B262)</f>
        <v>2.3999198658475624E-2</v>
      </c>
      <c r="AB262" s="3">
        <f>ABS((J262-C262)/C262)</f>
        <v>0.15526916627364398</v>
      </c>
      <c r="AC262" s="3">
        <f>(J262-G262)/G262</f>
        <v>-1.5783736359965689E-2</v>
      </c>
      <c r="AD262" s="3">
        <f>(J262-D262)/D262</f>
        <v>-0.17021924708419778</v>
      </c>
      <c r="AE262" s="3">
        <f>(G262+H262-J262)/H262</f>
        <v>1.0465627503824004</v>
      </c>
    </row>
    <row r="263" spans="1:31" x14ac:dyDescent="0.25">
      <c r="A263" s="9" t="s">
        <v>194</v>
      </c>
      <c r="B263" s="1">
        <v>43.511276245117102</v>
      </c>
      <c r="C263" s="1">
        <v>39.487205505371001</v>
      </c>
      <c r="D263" s="8">
        <v>51.149562835693303</v>
      </c>
      <c r="E263" s="1">
        <v>32.305999755859297</v>
      </c>
      <c r="F263" s="3">
        <v>0.44800001382827698</v>
      </c>
      <c r="G263" s="8">
        <v>42.519275665283203</v>
      </c>
      <c r="H263" s="1">
        <v>15.7115936279296</v>
      </c>
      <c r="I263" s="1">
        <v>27.382999420166001</v>
      </c>
      <c r="J263" s="8">
        <v>45.618350982666001</v>
      </c>
      <c r="K263" s="1">
        <v>28.958000183105401</v>
      </c>
      <c r="L263" s="3">
        <v>0.53135949373245195</v>
      </c>
      <c r="M263" s="3">
        <v>0.57027113437652499</v>
      </c>
      <c r="N263" s="11">
        <v>14</v>
      </c>
      <c r="O263" s="11">
        <v>0</v>
      </c>
      <c r="P263" s="11">
        <v>0</v>
      </c>
      <c r="Q263" s="11">
        <v>0</v>
      </c>
      <c r="R263" s="11">
        <v>2</v>
      </c>
      <c r="S263" s="11">
        <v>4</v>
      </c>
      <c r="T263" s="10">
        <v>0.40000000596046398</v>
      </c>
      <c r="U263" s="10">
        <v>1.29999995231628</v>
      </c>
      <c r="V263" s="10">
        <v>0.89999997615814198</v>
      </c>
      <c r="W263" s="2">
        <v>2.8358629788272001E-4</v>
      </c>
      <c r="X263" s="2">
        <v>2.8434491832740599E-4</v>
      </c>
      <c r="Y263" s="2">
        <v>7.4617928476072794E-5</v>
      </c>
      <c r="Z263" s="2">
        <v>7.4756055255420506E-5</v>
      </c>
      <c r="AA263" s="3">
        <f>ABS((G263-B263)/B263)</f>
        <v>2.2798701059595392E-2</v>
      </c>
      <c r="AB263" s="3">
        <f>ABS((J263-C263)/C263)</f>
        <v>0.15526916627364398</v>
      </c>
      <c r="AC263" s="3">
        <f>(J263-G263)/G263</f>
        <v>7.2886361982717862E-2</v>
      </c>
      <c r="AD263" s="3">
        <f>(J263-D263)/D263</f>
        <v>-0.10813800835004397</v>
      </c>
      <c r="AE263" s="3">
        <f>(G263+H263-J263)/H263</f>
        <v>0.80275232476266778</v>
      </c>
    </row>
    <row r="264" spans="1:31" x14ac:dyDescent="0.25">
      <c r="A264" s="9" t="s">
        <v>194</v>
      </c>
      <c r="B264" s="1">
        <v>45.450897216796797</v>
      </c>
      <c r="C264" s="1">
        <v>38.639030456542898</v>
      </c>
      <c r="D264" s="8">
        <v>53.131561279296797</v>
      </c>
      <c r="E264" s="1">
        <v>33.297000885009702</v>
      </c>
      <c r="F264" s="3">
        <v>0.44800001382827698</v>
      </c>
      <c r="G264" s="8">
        <v>44.565319061279297</v>
      </c>
      <c r="H264" s="1">
        <v>15.599274635314901</v>
      </c>
      <c r="I264" s="1">
        <v>28.405000686645501</v>
      </c>
      <c r="J264" s="8">
        <v>45.060752868652301</v>
      </c>
      <c r="K264" s="1">
        <v>28.674999237060501</v>
      </c>
      <c r="L264" s="3">
        <v>0.50029671192169101</v>
      </c>
      <c r="M264" s="3">
        <v>0.51401758193969704</v>
      </c>
      <c r="N264" s="11">
        <v>14</v>
      </c>
      <c r="O264" s="11">
        <v>0</v>
      </c>
      <c r="P264" s="11">
        <v>0</v>
      </c>
      <c r="Q264" s="11">
        <v>0</v>
      </c>
      <c r="R264" s="11">
        <v>2</v>
      </c>
      <c r="S264" s="11">
        <v>100</v>
      </c>
      <c r="T264" s="10">
        <v>0.10000000149011599</v>
      </c>
      <c r="U264" s="10">
        <v>1.29999995231628</v>
      </c>
      <c r="V264" s="10">
        <v>0.89999997615814198</v>
      </c>
      <c r="W264" s="2">
        <v>2.3443518148269499E-4</v>
      </c>
      <c r="X264" s="2">
        <v>2.6505370624363401E-4</v>
      </c>
      <c r="Y264" s="2">
        <v>7.2802569775376401E-5</v>
      </c>
      <c r="Z264" s="2">
        <v>7.2861847002059194E-5</v>
      </c>
      <c r="AA264" s="3">
        <f>ABS((G264-B264)/B264)</f>
        <v>1.9484283253933796E-2</v>
      </c>
      <c r="AB264" s="3">
        <f>ABS((J264-C264)/C264)</f>
        <v>0.16619781439215664</v>
      </c>
      <c r="AC264" s="3">
        <f>(J264-G264)/G264</f>
        <v>1.1117025925288692E-2</v>
      </c>
      <c r="AD264" s="3">
        <f>(J264-D264)/D264</f>
        <v>-0.15190233857835758</v>
      </c>
      <c r="AE264" s="3">
        <f>(G264+H264-J264)/H264</f>
        <v>0.96823994583367334</v>
      </c>
    </row>
    <row r="265" spans="1:31" x14ac:dyDescent="0.25">
      <c r="A265" s="9" t="s">
        <v>198</v>
      </c>
      <c r="B265" s="1">
        <v>45.196117401122997</v>
      </c>
      <c r="C265" s="1">
        <v>39.487205505371001</v>
      </c>
      <c r="D265" s="8">
        <v>53.126388549804602</v>
      </c>
      <c r="E265" s="1">
        <v>34.375999450683501</v>
      </c>
      <c r="F265" s="3">
        <v>0.605000019073486</v>
      </c>
      <c r="G265" s="8">
        <v>45.589210510253899</v>
      </c>
      <c r="H265" s="1">
        <v>19.081520080566399</v>
      </c>
      <c r="I265" s="1">
        <v>30.079999923706001</v>
      </c>
      <c r="J265" s="8">
        <v>49.623207092285099</v>
      </c>
      <c r="K265" s="1">
        <v>32.097000122070298</v>
      </c>
      <c r="L265" s="3">
        <v>0.38417217135429299</v>
      </c>
      <c r="M265" s="3">
        <v>0.493155807256698</v>
      </c>
      <c r="N265" s="11">
        <v>13</v>
      </c>
      <c r="O265" s="11">
        <v>0</v>
      </c>
      <c r="P265" s="11">
        <v>0</v>
      </c>
      <c r="Q265" s="11">
        <v>0</v>
      </c>
      <c r="R265" s="11">
        <v>2</v>
      </c>
      <c r="S265" s="11">
        <v>100</v>
      </c>
      <c r="T265" s="10">
        <v>0.40000000596046398</v>
      </c>
      <c r="U265" s="10">
        <v>1.29999995231628</v>
      </c>
      <c r="V265" s="10">
        <v>0.89999997615814198</v>
      </c>
      <c r="W265" s="2">
        <v>2.4526831111870701E-4</v>
      </c>
      <c r="X265" s="2">
        <v>2.9363622888922599E-4</v>
      </c>
      <c r="Y265" s="2">
        <v>7.2986782470252297E-5</v>
      </c>
      <c r="Z265" s="2">
        <v>7.8893281170167002E-5</v>
      </c>
      <c r="AA265" s="3">
        <f>ABS((G265-B265)/B265)</f>
        <v>8.697497301419407E-3</v>
      </c>
      <c r="AB265" s="3">
        <f>ABS((J265-C265)/C265)</f>
        <v>0.25669078014486013</v>
      </c>
      <c r="AC265" s="3">
        <f>(J265-G265)/G265</f>
        <v>8.8485774087355085E-2</v>
      </c>
      <c r="AD265" s="3">
        <f>(J265-D265)/D265</f>
        <v>-6.5940515686199186E-2</v>
      </c>
      <c r="AE265" s="3">
        <f>(G265+H265-J265)/H265</f>
        <v>0.7885914452832492</v>
      </c>
    </row>
    <row r="266" spans="1:31" x14ac:dyDescent="0.25">
      <c r="A266" s="9" t="s">
        <v>198</v>
      </c>
      <c r="B266" s="1">
        <v>47.625701904296797</v>
      </c>
      <c r="C266" s="1">
        <v>40.690471649169901</v>
      </c>
      <c r="D266" s="8">
        <v>53.966033935546797</v>
      </c>
      <c r="E266" s="1">
        <v>34.4739990234375</v>
      </c>
      <c r="F266" s="3">
        <v>0.57800000905990601</v>
      </c>
      <c r="G266" s="8">
        <v>47.300437927246001</v>
      </c>
      <c r="H266" s="1">
        <v>15.795259475708001</v>
      </c>
      <c r="I266" s="1">
        <v>30.617000579833899</v>
      </c>
      <c r="J266" s="8">
        <v>45.846439361572202</v>
      </c>
      <c r="K266" s="1">
        <v>29.889999389648398</v>
      </c>
      <c r="L266" s="3">
        <v>0.42183300852775502</v>
      </c>
      <c r="M266" s="3">
        <v>0.52458178997039795</v>
      </c>
      <c r="N266" s="11">
        <v>16</v>
      </c>
      <c r="O266" s="11">
        <v>0</v>
      </c>
      <c r="P266" s="11">
        <v>0</v>
      </c>
      <c r="Q266" s="11">
        <v>0</v>
      </c>
      <c r="R266" s="11">
        <v>2</v>
      </c>
      <c r="S266" s="11">
        <v>100</v>
      </c>
      <c r="T266" s="10">
        <v>0.40000000596046398</v>
      </c>
      <c r="U266" s="10">
        <v>1.1000000238418499</v>
      </c>
      <c r="V266" s="10">
        <v>0.80000001192092896</v>
      </c>
      <c r="W266" s="2">
        <v>2.5314034428447398E-4</v>
      </c>
      <c r="X266" s="2">
        <v>3.31099756294861E-4</v>
      </c>
      <c r="Y266" s="2">
        <v>7.25708960089832E-5</v>
      </c>
      <c r="Z266" s="2">
        <v>7.3404400609433597E-5</v>
      </c>
      <c r="AA266" s="3">
        <f>ABS((G266-B266)/B266)</f>
        <v>6.829589151345402E-3</v>
      </c>
      <c r="AB266" s="3">
        <f>ABS((J266-C266)/C266)</f>
        <v>0.12671191813298838</v>
      </c>
      <c r="AC266" s="3">
        <f>(J266-G266)/G266</f>
        <v>-3.0739642789570608E-2</v>
      </c>
      <c r="AD266" s="3">
        <f>(J266-D266)/D266</f>
        <v>-0.1504575004283632</v>
      </c>
      <c r="AE266" s="3">
        <f>(G266+H266-J266)/H266</f>
        <v>1.0920528445835251</v>
      </c>
    </row>
    <row r="267" spans="1:31" x14ac:dyDescent="0.25">
      <c r="A267" s="9" t="s">
        <v>198</v>
      </c>
      <c r="B267" s="1">
        <v>48.583988189697202</v>
      </c>
      <c r="C267" s="1">
        <v>39.487205505371001</v>
      </c>
      <c r="D267" s="8">
        <v>55.658851623535099</v>
      </c>
      <c r="E267" s="1">
        <v>35.616001129150298</v>
      </c>
      <c r="F267" s="3">
        <v>0.57800000905990601</v>
      </c>
      <c r="G267" s="8">
        <v>48.153251647949197</v>
      </c>
      <c r="H267" s="1">
        <v>17.785781860351499</v>
      </c>
      <c r="I267" s="1">
        <v>31.339000701904201</v>
      </c>
      <c r="J267" s="8">
        <v>48.5364379882812</v>
      </c>
      <c r="K267" s="1">
        <v>31.235000610351499</v>
      </c>
      <c r="L267" s="3">
        <v>0.41494682431221003</v>
      </c>
      <c r="M267" s="3">
        <v>0.50222951173782304</v>
      </c>
      <c r="N267" s="11">
        <v>18</v>
      </c>
      <c r="O267" s="11">
        <v>0</v>
      </c>
      <c r="P267" s="11">
        <v>0</v>
      </c>
      <c r="Q267" s="11">
        <v>0</v>
      </c>
      <c r="R267" s="11">
        <v>2</v>
      </c>
      <c r="S267" s="11">
        <v>100</v>
      </c>
      <c r="T267" s="10">
        <v>0.80000001192092896</v>
      </c>
      <c r="U267" s="10">
        <v>1.29999995231628</v>
      </c>
      <c r="V267" s="10">
        <v>0.89999997615814198</v>
      </c>
      <c r="W267" s="2">
        <v>2.4916473194025403E-4</v>
      </c>
      <c r="X267" s="2">
        <v>2.59034684859216E-4</v>
      </c>
      <c r="Y267" s="2">
        <v>7.5058815127704198E-5</v>
      </c>
      <c r="Z267" s="2">
        <v>7.2022805397864404E-5</v>
      </c>
      <c r="AA267" s="3">
        <f>ABS((G267-B267)/B267)</f>
        <v>8.8658127460879577E-3</v>
      </c>
      <c r="AB267" s="3">
        <f>ABS((J267-C267)/C267)</f>
        <v>0.22916872356741813</v>
      </c>
      <c r="AC267" s="3">
        <f>(J267-G267)/G267</f>
        <v>7.9576420536145113E-3</v>
      </c>
      <c r="AD267" s="3">
        <f>(J267-D267)/D267</f>
        <v>-0.12796551541214726</v>
      </c>
      <c r="AE267" s="3">
        <f>(G267+H267-J267)/H267</f>
        <v>0.97845546834315944</v>
      </c>
    </row>
    <row r="268" spans="1:31" x14ac:dyDescent="0.25">
      <c r="A268" s="9" t="s">
        <v>198</v>
      </c>
      <c r="B268" s="1">
        <v>45.433559417724602</v>
      </c>
      <c r="C268" s="1">
        <v>39.487205505371001</v>
      </c>
      <c r="D268" s="8">
        <v>52.558437347412102</v>
      </c>
      <c r="E268" s="1">
        <v>33.766998291015597</v>
      </c>
      <c r="F268" s="3">
        <v>0.57800000905990601</v>
      </c>
      <c r="G268" s="8">
        <v>45.052829742431598</v>
      </c>
      <c r="H268" s="1">
        <v>17.785781860351499</v>
      </c>
      <c r="I268" s="1">
        <v>29.4899997711181</v>
      </c>
      <c r="J268" s="8">
        <v>48.5364379882812</v>
      </c>
      <c r="K268" s="1">
        <v>31.235000610351499</v>
      </c>
      <c r="L268" s="3">
        <v>0.43540185689926098</v>
      </c>
      <c r="M268" s="3">
        <v>0.55440664291381803</v>
      </c>
      <c r="N268" s="11">
        <v>14</v>
      </c>
      <c r="O268" s="11">
        <v>0</v>
      </c>
      <c r="P268" s="11">
        <v>0</v>
      </c>
      <c r="Q268" s="11">
        <v>0</v>
      </c>
      <c r="R268" s="11">
        <v>2</v>
      </c>
      <c r="S268" s="11">
        <v>4</v>
      </c>
      <c r="T268" s="10">
        <v>0.40000000596046398</v>
      </c>
      <c r="U268" s="10">
        <v>1.29999995231628</v>
      </c>
      <c r="V268" s="10">
        <v>0.89999997615814198</v>
      </c>
      <c r="W268" s="2">
        <v>2.86331720417365E-4</v>
      </c>
      <c r="X268" s="2">
        <v>2.8975817258469701E-4</v>
      </c>
      <c r="Y268" s="2">
        <v>7.4642637628130601E-5</v>
      </c>
      <c r="Z268" s="2">
        <v>7.6179101597517702E-5</v>
      </c>
      <c r="AA268" s="3">
        <f>ABS((G268-B268)/B268)</f>
        <v>8.3799218060928212E-3</v>
      </c>
      <c r="AB268" s="3">
        <f>ABS((J268-C268)/C268)</f>
        <v>0.22916872356741813</v>
      </c>
      <c r="AC268" s="3">
        <f>(J268-G268)/G268</f>
        <v>7.7322740120110034E-2</v>
      </c>
      <c r="AD268" s="3">
        <f>(J268-D268)/D268</f>
        <v>-7.6524332954296614E-2</v>
      </c>
      <c r="AE268" s="3">
        <f>(G268+H268-J268)/H268</f>
        <v>0.80413522030114704</v>
      </c>
    </row>
    <row r="269" spans="1:31" x14ac:dyDescent="0.25">
      <c r="A269" s="9" t="s">
        <v>198</v>
      </c>
      <c r="B269" s="1">
        <v>45.196117401122997</v>
      </c>
      <c r="C269" s="1">
        <v>38.639030456542898</v>
      </c>
      <c r="D269" s="8">
        <v>52.828834533691399</v>
      </c>
      <c r="E269" s="1">
        <v>33.902000427246001</v>
      </c>
      <c r="F269" s="3">
        <v>0.57800000905990601</v>
      </c>
      <c r="G269" s="8">
        <v>44.892429351806598</v>
      </c>
      <c r="H269" s="1">
        <v>18.806636810302699</v>
      </c>
      <c r="I269" s="1">
        <v>29.413000106811499</v>
      </c>
      <c r="J269" s="8">
        <v>48.898834228515597</v>
      </c>
      <c r="K269" s="1">
        <v>31.413000106811499</v>
      </c>
      <c r="L269" s="3">
        <v>0.38417217135429299</v>
      </c>
      <c r="M269" s="3">
        <v>0.493155807256698</v>
      </c>
      <c r="N269" s="11">
        <v>13</v>
      </c>
      <c r="O269" s="11">
        <v>0</v>
      </c>
      <c r="P269" s="11">
        <v>0</v>
      </c>
      <c r="Q269" s="11">
        <v>0</v>
      </c>
      <c r="R269" s="11">
        <v>2</v>
      </c>
      <c r="S269" s="11">
        <v>100</v>
      </c>
      <c r="T269" s="10">
        <v>0.10000000149011599</v>
      </c>
      <c r="U269" s="10">
        <v>1.29999995231628</v>
      </c>
      <c r="V269" s="10">
        <v>0.89999997615814198</v>
      </c>
      <c r="W269" s="2">
        <v>2.4189344549085899E-4</v>
      </c>
      <c r="X269" s="2">
        <v>2.6373317814431998E-4</v>
      </c>
      <c r="Y269" s="2">
        <v>7.2598151746205904E-5</v>
      </c>
      <c r="Z269" s="2">
        <v>7.2547081799712005E-5</v>
      </c>
      <c r="AA269" s="3">
        <f>ABS((G269-B269)/B269)</f>
        <v>6.7193393322067382E-3</v>
      </c>
      <c r="AB269" s="3">
        <f>ABS((J269-C269)/C269)</f>
        <v>0.26552953453404693</v>
      </c>
      <c r="AC269" s="3">
        <f>(J269-G269)/G269</f>
        <v>8.9244554918429017E-2</v>
      </c>
      <c r="AD269" s="3">
        <f>(J269-D269)/D269</f>
        <v>-7.4391198289060476E-2</v>
      </c>
      <c r="AE269" s="3">
        <f>(G269+H269-J269)/H269</f>
        <v>0.78696856236867407</v>
      </c>
    </row>
    <row r="270" spans="1:31" x14ac:dyDescent="0.25">
      <c r="A270" t="s">
        <v>29</v>
      </c>
      <c r="B270" s="1">
        <v>111.79843139648401</v>
      </c>
      <c r="C270" s="1">
        <v>91.174903869628906</v>
      </c>
      <c r="D270" s="8">
        <v>131.65623474121</v>
      </c>
      <c r="E270" s="1">
        <v>84.615997314453097</v>
      </c>
      <c r="F270" s="3">
        <v>0.64700001478195102</v>
      </c>
      <c r="G270" s="8">
        <v>111.057884216308</v>
      </c>
      <c r="H270" s="1">
        <v>58.352386474609297</v>
      </c>
      <c r="I270" s="1">
        <v>72.630996704101506</v>
      </c>
      <c r="J270" s="8">
        <v>135.69572448730401</v>
      </c>
      <c r="K270" s="1">
        <v>87.404998779296804</v>
      </c>
      <c r="L270" s="3">
        <v>0.71093893051147405</v>
      </c>
      <c r="M270" s="3">
        <v>0.75969702005386297</v>
      </c>
      <c r="N270">
        <v>23</v>
      </c>
      <c r="O270">
        <v>0</v>
      </c>
      <c r="P270">
        <v>0</v>
      </c>
      <c r="Q270">
        <v>0</v>
      </c>
      <c r="R270">
        <v>2</v>
      </c>
      <c r="S270">
        <v>100</v>
      </c>
      <c r="T270">
        <v>0.40000000596046398</v>
      </c>
      <c r="U270">
        <v>1.29999995231628</v>
      </c>
      <c r="V270">
        <v>0.89999997615814198</v>
      </c>
      <c r="W270" s="2">
        <v>2.2665667347609899E-4</v>
      </c>
      <c r="X270" s="2">
        <v>2.5549216661602199E-4</v>
      </c>
      <c r="Y270" s="2">
        <v>1.6149141592904899E-3</v>
      </c>
      <c r="Z270" s="2">
        <v>7.2671231464482803E-5</v>
      </c>
      <c r="AA270" s="3">
        <f>ABS((G270-B270)/B270)</f>
        <v>6.6239496469294688E-3</v>
      </c>
      <c r="AB270" s="3">
        <f>ABS((J270-C270)/C270)</f>
        <v>0.48830126194962015</v>
      </c>
      <c r="AC270" s="3">
        <f>(J270-G270)/G270</f>
        <v>0.2218468364029767</v>
      </c>
      <c r="AD270" s="3">
        <f>(J270-D270)/D270</f>
        <v>3.0682099894731356E-2</v>
      </c>
      <c r="AE270" s="3">
        <f>(G270+H270-J270)/H270</f>
        <v>0.57777493330599927</v>
      </c>
    </row>
    <row r="271" spans="1:31" x14ac:dyDescent="0.25">
      <c r="A271" s="9" t="s">
        <v>29</v>
      </c>
      <c r="B271" s="1">
        <v>97.624427795410099</v>
      </c>
      <c r="C271" s="1">
        <v>98.714523315429602</v>
      </c>
      <c r="D271" s="8">
        <v>120.10863494873</v>
      </c>
      <c r="E271" s="1">
        <v>78.462997436523395</v>
      </c>
      <c r="F271" s="3">
        <v>0.64700001478195102</v>
      </c>
      <c r="G271" s="8">
        <v>97.294654846191406</v>
      </c>
      <c r="H271" s="1">
        <v>64.628875732421804</v>
      </c>
      <c r="I271" s="1">
        <v>65.367996215820298</v>
      </c>
      <c r="J271" s="8">
        <v>148.52412414550699</v>
      </c>
      <c r="K271" s="1">
        <v>93.805000305175696</v>
      </c>
      <c r="L271" s="3">
        <v>0.67427629232406605</v>
      </c>
      <c r="M271" s="3">
        <v>0.72554522752761796</v>
      </c>
      <c r="N271" s="11">
        <v>27</v>
      </c>
      <c r="O271" s="11">
        <v>0</v>
      </c>
      <c r="P271" s="11">
        <v>0</v>
      </c>
      <c r="Q271" s="11">
        <v>0</v>
      </c>
      <c r="R271" s="11">
        <v>2</v>
      </c>
      <c r="S271" s="11">
        <v>100</v>
      </c>
      <c r="T271" s="10">
        <v>0.40000000596046398</v>
      </c>
      <c r="U271" s="10">
        <v>1.1000000238418499</v>
      </c>
      <c r="V271" s="10">
        <v>0.80000001192092896</v>
      </c>
      <c r="W271" s="2">
        <v>2.32314749155193E-4</v>
      </c>
      <c r="X271" s="2">
        <v>2.5688574532978199E-4</v>
      </c>
      <c r="Y271" s="2">
        <v>1.5902896411716899E-3</v>
      </c>
      <c r="Z271" s="2">
        <v>7.2574817750137299E-5</v>
      </c>
      <c r="AA271" s="3">
        <f>ABS((G271-B271)/B271)</f>
        <v>3.3779757450644716E-3</v>
      </c>
      <c r="AB271" s="3">
        <f>ABS((J271-C271)/C271)</f>
        <v>0.50458229607123961</v>
      </c>
      <c r="AC271" s="3">
        <f>(J271-G271)/G271</f>
        <v>0.52653940116547893</v>
      </c>
      <c r="AD271" s="3">
        <f>(J271-D271)/D271</f>
        <v>0.23658156808547967</v>
      </c>
      <c r="AE271" s="3">
        <f>(G271+H271-J271)/H271</f>
        <v>0.20732847788630607</v>
      </c>
    </row>
    <row r="272" spans="1:31" x14ac:dyDescent="0.25">
      <c r="A272" s="9" t="s">
        <v>29</v>
      </c>
      <c r="B272" s="1">
        <v>211.54484558105401</v>
      </c>
      <c r="C272" s="1">
        <v>91.174903869628906</v>
      </c>
      <c r="D272" s="8">
        <v>232.48056030273401</v>
      </c>
      <c r="E272" s="1">
        <v>171.77999877929599</v>
      </c>
      <c r="F272" s="3">
        <v>0.64700001478195102</v>
      </c>
      <c r="G272" s="8">
        <v>211.88214111328099</v>
      </c>
      <c r="H272" s="1">
        <v>58.352386474609297</v>
      </c>
      <c r="I272" s="1">
        <v>159.794998168945</v>
      </c>
      <c r="J272" s="8">
        <v>135.69572448730401</v>
      </c>
      <c r="K272" s="1">
        <v>87.404998779296804</v>
      </c>
      <c r="L272" s="3">
        <v>0.68231034278869596</v>
      </c>
      <c r="M272" s="3">
        <v>0.75046247243881203</v>
      </c>
      <c r="N272" s="11">
        <v>27</v>
      </c>
      <c r="O272" s="11">
        <v>0</v>
      </c>
      <c r="P272" s="11">
        <v>0</v>
      </c>
      <c r="Q272" s="11">
        <v>0</v>
      </c>
      <c r="R272" s="11">
        <v>2</v>
      </c>
      <c r="S272" s="11">
        <v>100</v>
      </c>
      <c r="T272" s="10">
        <v>0.80000001192092896</v>
      </c>
      <c r="U272" s="10">
        <v>1.29999995231628</v>
      </c>
      <c r="V272" s="10">
        <v>0.89999997615814198</v>
      </c>
      <c r="W272" s="2">
        <v>2.30491408728994E-4</v>
      </c>
      <c r="X272" s="2">
        <v>2.5841427850537002E-4</v>
      </c>
      <c r="Y272" s="2">
        <v>8.3121517673134804E-4</v>
      </c>
      <c r="Z272" s="2">
        <v>7.2308386734221104E-5</v>
      </c>
      <c r="AA272" s="3">
        <f>ABS((G272-B272)/B272)</f>
        <v>1.5944398517512121E-3</v>
      </c>
      <c r="AB272" s="3">
        <f>ABS((J272-C272)/C272)</f>
        <v>0.48830126194962015</v>
      </c>
      <c r="AC272" s="3">
        <f>(J272-G272)/G272</f>
        <v>-0.35956978830624786</v>
      </c>
      <c r="AD272" s="3">
        <f>(J272-D272)/D272</f>
        <v>-0.416313672375005</v>
      </c>
      <c r="AE272" s="3">
        <f>(G272+H272-J272)/H272</f>
        <v>2.3056264058562155</v>
      </c>
    </row>
    <row r="273" spans="1:31" x14ac:dyDescent="0.25">
      <c r="A273" s="9" t="s">
        <v>29</v>
      </c>
      <c r="B273" s="1">
        <v>113.92120361328099</v>
      </c>
      <c r="C273" s="1">
        <v>91.174903869628906</v>
      </c>
      <c r="D273" s="8">
        <v>133.02706909179599</v>
      </c>
      <c r="E273" s="1">
        <v>88.222000122070298</v>
      </c>
      <c r="F273" s="3">
        <v>0.64700001478195102</v>
      </c>
      <c r="G273" s="8">
        <v>112.42868041992099</v>
      </c>
      <c r="H273" s="1">
        <v>58.352386474609297</v>
      </c>
      <c r="I273" s="1">
        <v>76.236999511718693</v>
      </c>
      <c r="J273" s="8">
        <v>135.69572448730401</v>
      </c>
      <c r="K273" s="1">
        <v>87.404998779296804</v>
      </c>
      <c r="L273" s="3">
        <v>0.74433153867721502</v>
      </c>
      <c r="M273" s="3">
        <v>0.81173288822173995</v>
      </c>
      <c r="N273" s="11">
        <v>26</v>
      </c>
      <c r="O273" s="11">
        <v>0</v>
      </c>
      <c r="P273" s="11">
        <v>0</v>
      </c>
      <c r="Q273" s="11">
        <v>0</v>
      </c>
      <c r="R273" s="11">
        <v>2</v>
      </c>
      <c r="S273" s="11">
        <v>4</v>
      </c>
      <c r="T273" s="10">
        <v>0.40000000596046398</v>
      </c>
      <c r="U273" s="10">
        <v>1.29999995231628</v>
      </c>
      <c r="V273" s="10">
        <v>0.89999997615814198</v>
      </c>
      <c r="W273" s="2">
        <v>2.7931746444664798E-4</v>
      </c>
      <c r="X273" s="2">
        <v>2.8045204817317399E-4</v>
      </c>
      <c r="Y273" s="2">
        <v>8.7354390416294296E-5</v>
      </c>
      <c r="Z273" s="2">
        <v>7.6369549788068899E-5</v>
      </c>
      <c r="AA273" s="3">
        <f>ABS((G273-B273)/B273)</f>
        <v>1.3101364329212557E-2</v>
      </c>
      <c r="AB273" s="3">
        <f>ABS((J273-C273)/C273)</f>
        <v>0.48830126194962015</v>
      </c>
      <c r="AC273" s="3">
        <f>(J273-G273)/G273</f>
        <v>0.20694936541530709</v>
      </c>
      <c r="AD273" s="3">
        <f>(J273-D273)/D273</f>
        <v>2.0060995207422726E-2</v>
      </c>
      <c r="AE273" s="3">
        <f>(G273+H273-J273)/H273</f>
        <v>0.60126662381654028</v>
      </c>
    </row>
    <row r="274" spans="1:31" x14ac:dyDescent="0.25">
      <c r="A274" s="9" t="s">
        <v>29</v>
      </c>
      <c r="B274" s="1">
        <v>111.79843139648401</v>
      </c>
      <c r="C274" s="1">
        <v>77.405540466308594</v>
      </c>
      <c r="D274" s="8">
        <v>126.021446228027</v>
      </c>
      <c r="E274" s="1">
        <v>81.521003723144503</v>
      </c>
      <c r="F274" s="3">
        <v>0.64700001478195102</v>
      </c>
      <c r="G274" s="8">
        <v>111.057884216308</v>
      </c>
      <c r="H274" s="1">
        <v>42.389785766601499</v>
      </c>
      <c r="I274" s="1">
        <v>72.630996704101506</v>
      </c>
      <c r="J274" s="8">
        <v>118.58097839355401</v>
      </c>
      <c r="K274" s="1">
        <v>77.918998718261705</v>
      </c>
      <c r="L274" s="3">
        <v>0.71093893051147405</v>
      </c>
      <c r="M274" s="3">
        <v>0.75969702005386297</v>
      </c>
      <c r="N274" s="11">
        <v>23</v>
      </c>
      <c r="O274" s="11">
        <v>0</v>
      </c>
      <c r="P274" s="11">
        <v>0</v>
      </c>
      <c r="Q274" s="11">
        <v>0</v>
      </c>
      <c r="R274" s="11">
        <v>2</v>
      </c>
      <c r="S274" s="11">
        <v>100</v>
      </c>
      <c r="T274" s="10">
        <v>0.10000000149011599</v>
      </c>
      <c r="U274" s="10">
        <v>1.29999995231628</v>
      </c>
      <c r="V274" s="10">
        <v>0.89999997615814198</v>
      </c>
      <c r="W274" s="2">
        <v>2.5563713279552698E-4</v>
      </c>
      <c r="X274" s="2">
        <v>2.7359370142221402E-4</v>
      </c>
      <c r="Y274" s="2">
        <v>1.7802926013246101E-3</v>
      </c>
      <c r="Z274" s="2">
        <v>7.4846007919404601E-5</v>
      </c>
      <c r="AA274" s="3">
        <f>ABS((G274-B274)/B274)</f>
        <v>6.6239496469294688E-3</v>
      </c>
      <c r="AB274" s="3">
        <f>ABS((J274-C274)/C274)</f>
        <v>0.53194432438808903</v>
      </c>
      <c r="AC274" s="3">
        <f>(J274-G274)/G274</f>
        <v>6.7740298046676639E-2</v>
      </c>
      <c r="AD274" s="3">
        <f>(J274-D274)/D274</f>
        <v>-5.9041282711594902E-2</v>
      </c>
      <c r="AE274" s="3">
        <f>(G274+H274-J274)/H274</f>
        <v>0.82252577970862562</v>
      </c>
    </row>
    <row r="275" spans="1:31" x14ac:dyDescent="0.25">
      <c r="A275" t="s">
        <v>62</v>
      </c>
      <c r="B275" s="1">
        <v>318.23495483398398</v>
      </c>
      <c r="C275" s="1">
        <v>91.174903869628906</v>
      </c>
      <c r="D275" s="8">
        <v>342.64068603515602</v>
      </c>
      <c r="E275" s="1">
        <v>254.58099365234301</v>
      </c>
      <c r="F275" s="3">
        <v>0.63400000333786</v>
      </c>
      <c r="G275" s="8">
        <v>322.01501464843699</v>
      </c>
      <c r="H275" s="1">
        <v>56.354095458984297</v>
      </c>
      <c r="I275" s="1">
        <v>242.565994262695</v>
      </c>
      <c r="J275" s="8">
        <v>136.95886230468699</v>
      </c>
      <c r="K275" s="1">
        <v>88.097999572753906</v>
      </c>
      <c r="L275" s="3">
        <v>0.96484726667404097</v>
      </c>
      <c r="M275" s="3">
        <v>0.96104234457015902</v>
      </c>
      <c r="N275">
        <v>26</v>
      </c>
      <c r="O275">
        <v>0</v>
      </c>
      <c r="P275">
        <v>0</v>
      </c>
      <c r="Q275">
        <v>0</v>
      </c>
      <c r="R275">
        <v>2</v>
      </c>
      <c r="S275">
        <v>100</v>
      </c>
      <c r="T275">
        <v>0.89999997615814198</v>
      </c>
      <c r="U275">
        <v>1.29999995231628</v>
      </c>
      <c r="V275">
        <v>0.89999997615814198</v>
      </c>
      <c r="W275" s="2">
        <v>2.6737400912679699E-4</v>
      </c>
      <c r="X275" s="2">
        <v>2.5422242470085599E-4</v>
      </c>
      <c r="Y275" s="2">
        <v>1.6219983808696201E-3</v>
      </c>
      <c r="Z275" s="2">
        <v>7.2005379479378394E-5</v>
      </c>
      <c r="AA275" s="3">
        <f>ABS((G275-B275)/B275)</f>
        <v>1.1878204317388652E-2</v>
      </c>
      <c r="AB275" s="3">
        <f>ABS((J275-C275)/C275)</f>
        <v>0.50215526961810253</v>
      </c>
      <c r="AC275" s="3">
        <f>(J275-G275)/G275</f>
        <v>-0.57468175061894811</v>
      </c>
      <c r="AD275" s="3">
        <f>(J275-D275)/D275</f>
        <v>-0.60028429813897066</v>
      </c>
      <c r="AE275" s="3">
        <f>(G275+H275-J275)/H275</f>
        <v>4.2838101798375563</v>
      </c>
    </row>
    <row r="276" spans="1:31" x14ac:dyDescent="0.25">
      <c r="A276" t="s">
        <v>32</v>
      </c>
      <c r="B276" s="1">
        <v>323.41000366210898</v>
      </c>
      <c r="C276" s="1">
        <v>91.174903869628906</v>
      </c>
      <c r="D276" s="8">
        <v>331.33331298828102</v>
      </c>
      <c r="E276" s="1">
        <v>247.34899902343699</v>
      </c>
      <c r="F276" s="3">
        <v>0.69999998807907104</v>
      </c>
      <c r="G276" s="8">
        <v>314.92419433593699</v>
      </c>
      <c r="H276" s="1">
        <v>54.695976257324197</v>
      </c>
      <c r="I276" s="1">
        <v>238.04299926757801</v>
      </c>
      <c r="J276" s="8">
        <v>158.18679809570301</v>
      </c>
      <c r="K276" s="1">
        <v>102.69000244140599</v>
      </c>
      <c r="L276" s="3">
        <v>0.77184379100799505</v>
      </c>
      <c r="M276" s="3">
        <v>0.817812860012054</v>
      </c>
      <c r="N276">
        <v>26</v>
      </c>
      <c r="O276">
        <v>0</v>
      </c>
      <c r="P276">
        <v>0</v>
      </c>
      <c r="Q276">
        <v>0</v>
      </c>
      <c r="R276">
        <v>2</v>
      </c>
      <c r="S276">
        <v>100</v>
      </c>
      <c r="T276">
        <v>0.40000000596046398</v>
      </c>
      <c r="U276">
        <v>1.29999995231628</v>
      </c>
      <c r="V276">
        <v>0.89999997615814198</v>
      </c>
      <c r="W276" s="2">
        <v>2.1730511798523299E-4</v>
      </c>
      <c r="X276" s="2">
        <v>2.5644022389314998E-4</v>
      </c>
      <c r="Y276" s="2">
        <v>8.1705447519197995E-4</v>
      </c>
      <c r="Z276" s="2">
        <v>7.2364797233603895E-5</v>
      </c>
      <c r="AA276" s="3">
        <f>ABS((G276-B276)/B276)</f>
        <v>2.6238549303001027E-2</v>
      </c>
      <c r="AB276" s="3">
        <f>ABS((J276-C276)/C276)</f>
        <v>0.73498179194018654</v>
      </c>
      <c r="AC276" s="3">
        <f>(J276-G276)/G276</f>
        <v>-0.49769880834572694</v>
      </c>
      <c r="AD276" s="3">
        <f>(J276-D276)/D276</f>
        <v>-0.52257502673358436</v>
      </c>
      <c r="AE276" s="3">
        <f>(G276+H276-J276)/H276</f>
        <v>3.8656110918076116</v>
      </c>
    </row>
    <row r="277" spans="1:31" x14ac:dyDescent="0.25">
      <c r="A277" s="9" t="s">
        <v>32</v>
      </c>
      <c r="B277" s="1">
        <v>320.08358764648398</v>
      </c>
      <c r="C277" s="1">
        <v>98.714523315429602</v>
      </c>
      <c r="D277" s="8">
        <v>328.64569091796801</v>
      </c>
      <c r="E277" s="1">
        <v>245.29400634765599</v>
      </c>
      <c r="F277" s="3">
        <v>0.69999998807907104</v>
      </c>
      <c r="G277" s="8">
        <v>311.460205078125</v>
      </c>
      <c r="H277" s="1">
        <v>57.283969879150298</v>
      </c>
      <c r="I277" s="1">
        <v>235.60499572753901</v>
      </c>
      <c r="J277" s="8">
        <v>173.35047912597599</v>
      </c>
      <c r="K277" s="1">
        <v>110.23500061035099</v>
      </c>
      <c r="L277" s="3">
        <v>0.76603811979293801</v>
      </c>
      <c r="M277" s="3">
        <v>0.81193977594375599</v>
      </c>
      <c r="N277" s="11">
        <v>23</v>
      </c>
      <c r="O277" s="11">
        <v>0</v>
      </c>
      <c r="P277" s="11">
        <v>0</v>
      </c>
      <c r="Q277" s="11">
        <v>0</v>
      </c>
      <c r="R277" s="11">
        <v>2</v>
      </c>
      <c r="S277" s="11">
        <v>100</v>
      </c>
      <c r="T277" s="10">
        <v>0.40000000596046398</v>
      </c>
      <c r="U277" s="10">
        <v>1.1000000238418499</v>
      </c>
      <c r="V277" s="10">
        <v>0.80000001192092896</v>
      </c>
      <c r="W277" s="2">
        <v>2.2510101553052599E-4</v>
      </c>
      <c r="X277" s="2">
        <v>2.5745591847226002E-4</v>
      </c>
      <c r="Y277" s="2">
        <v>9.63279861025512E-4</v>
      </c>
      <c r="Z277" s="2">
        <v>7.2683542384766002E-5</v>
      </c>
      <c r="AA277" s="3">
        <f>ABS((G277-B277)/B277)</f>
        <v>2.6941033221244269E-2</v>
      </c>
      <c r="AB277" s="3">
        <f>ABS((J277-C277)/C277)</f>
        <v>0.75607877446823868</v>
      </c>
      <c r="AC277" s="3">
        <f>(J277-G277)/G277</f>
        <v>-0.44342655562532074</v>
      </c>
      <c r="AD277" s="3">
        <f>(J277-D277)/D277</f>
        <v>-0.47253080166127803</v>
      </c>
      <c r="AE277" s="3">
        <f>(G277+H277-J277)/H277</f>
        <v>3.4109663880403813</v>
      </c>
    </row>
    <row r="278" spans="1:31" x14ac:dyDescent="0.25">
      <c r="A278" s="9" t="s">
        <v>32</v>
      </c>
      <c r="B278" s="1">
        <v>323.41000366210898</v>
      </c>
      <c r="C278" s="1">
        <v>91.174903869628906</v>
      </c>
      <c r="D278" s="8">
        <v>331.33331298828102</v>
      </c>
      <c r="E278" s="1">
        <v>247.34899902343699</v>
      </c>
      <c r="F278" s="3">
        <v>0.69999998807907104</v>
      </c>
      <c r="G278" s="8">
        <v>314.92419433593699</v>
      </c>
      <c r="H278" s="1">
        <v>54.695976257324197</v>
      </c>
      <c r="I278" s="1">
        <v>238.04299926757801</v>
      </c>
      <c r="J278" s="8">
        <v>158.18679809570301</v>
      </c>
      <c r="K278" s="1">
        <v>102.69000244140599</v>
      </c>
      <c r="L278" s="3">
        <v>0.77184379100799505</v>
      </c>
      <c r="M278" s="3">
        <v>0.817812860012054</v>
      </c>
      <c r="N278" s="11">
        <v>26</v>
      </c>
      <c r="O278" s="11">
        <v>0</v>
      </c>
      <c r="P278" s="11">
        <v>0</v>
      </c>
      <c r="Q278" s="11">
        <v>0</v>
      </c>
      <c r="R278" s="11">
        <v>2</v>
      </c>
      <c r="S278" s="11">
        <v>100</v>
      </c>
      <c r="T278" s="10">
        <v>0.80000001192092896</v>
      </c>
      <c r="U278" s="10">
        <v>1.29999995231628</v>
      </c>
      <c r="V278" s="10">
        <v>0.89999997615814198</v>
      </c>
      <c r="W278" s="2">
        <v>2.2048303799237999E-4</v>
      </c>
      <c r="X278" s="2">
        <v>2.6244029868394098E-4</v>
      </c>
      <c r="Y278" s="2">
        <v>8.5773936007171804E-4</v>
      </c>
      <c r="Z278" s="2">
        <v>7.2300550527870601E-5</v>
      </c>
      <c r="AA278" s="3">
        <f>ABS((G278-B278)/B278)</f>
        <v>2.6238549303001027E-2</v>
      </c>
      <c r="AB278" s="3">
        <f>ABS((J278-C278)/C278)</f>
        <v>0.73498179194018654</v>
      </c>
      <c r="AC278" s="3">
        <f>(J278-G278)/G278</f>
        <v>-0.49769880834572694</v>
      </c>
      <c r="AD278" s="3">
        <f>(J278-D278)/D278</f>
        <v>-0.52257502673358436</v>
      </c>
      <c r="AE278" s="3">
        <f>(G278+H278-J278)/H278</f>
        <v>3.8656110918076116</v>
      </c>
    </row>
    <row r="279" spans="1:31" x14ac:dyDescent="0.25">
      <c r="A279" s="9" t="s">
        <v>32</v>
      </c>
      <c r="B279" s="1">
        <v>132.43901062011699</v>
      </c>
      <c r="C279" s="1">
        <v>91.174903869628906</v>
      </c>
      <c r="D279" s="8">
        <v>144.03646850585901</v>
      </c>
      <c r="E279" s="1">
        <v>96.766998291015597</v>
      </c>
      <c r="F279" s="3">
        <v>0.69999998807907104</v>
      </c>
      <c r="G279" s="8">
        <v>127.62776184082</v>
      </c>
      <c r="H279" s="1">
        <v>54.695976257324197</v>
      </c>
      <c r="I279" s="1">
        <v>87.460998535156193</v>
      </c>
      <c r="J279" s="8">
        <v>158.18679809570301</v>
      </c>
      <c r="K279" s="1">
        <v>102.69000244140599</v>
      </c>
      <c r="L279" s="3">
        <v>0.73186397552490201</v>
      </c>
      <c r="M279" s="3">
        <v>0.77125257253646795</v>
      </c>
      <c r="N279" s="11">
        <v>22</v>
      </c>
      <c r="O279" s="11">
        <v>0</v>
      </c>
      <c r="P279" s="11">
        <v>0</v>
      </c>
      <c r="Q279" s="11">
        <v>0</v>
      </c>
      <c r="R279" s="11">
        <v>2</v>
      </c>
      <c r="S279" s="11">
        <v>4</v>
      </c>
      <c r="T279" s="10">
        <v>0.40000000596046398</v>
      </c>
      <c r="U279" s="10">
        <v>1.29999995231628</v>
      </c>
      <c r="V279" s="10">
        <v>0.89999997615814198</v>
      </c>
      <c r="W279" s="2">
        <v>2.7941877488046798E-4</v>
      </c>
      <c r="X279" s="2">
        <v>2.7717268676496999E-4</v>
      </c>
      <c r="Y279" s="2">
        <v>8.1806887465063401E-5</v>
      </c>
      <c r="Z279" s="2">
        <v>7.6268690463621102E-5</v>
      </c>
      <c r="AA279" s="3">
        <f>ABS((G279-B279)/B279)</f>
        <v>3.6328033234085323E-2</v>
      </c>
      <c r="AB279" s="3">
        <f>ABS((J279-C279)/C279)</f>
        <v>0.73498179194018654</v>
      </c>
      <c r="AC279" s="3">
        <f>(J279-G279)/G279</f>
        <v>0.23943878521506062</v>
      </c>
      <c r="AD279" s="3">
        <f>(J279-D279)/D279</f>
        <v>9.8241297753481158E-2</v>
      </c>
      <c r="AE279" s="3">
        <f>(G279+H279-J279)/H279</f>
        <v>0.44129279069608091</v>
      </c>
    </row>
    <row r="280" spans="1:31" x14ac:dyDescent="0.25">
      <c r="A280" s="9" t="s">
        <v>32</v>
      </c>
      <c r="B280" s="1">
        <v>118.926139831542</v>
      </c>
      <c r="C280" s="1">
        <v>77.405540466308594</v>
      </c>
      <c r="D280" s="8">
        <v>128.07058715820301</v>
      </c>
      <c r="E280" s="1">
        <v>87.511001586914006</v>
      </c>
      <c r="F280" s="3">
        <v>0.69999998807907104</v>
      </c>
      <c r="G280" s="8">
        <v>116.30573272705</v>
      </c>
      <c r="H280" s="1">
        <v>39.215984344482401</v>
      </c>
      <c r="I280" s="1">
        <v>80.717002868652301</v>
      </c>
      <c r="J280" s="8">
        <v>137.21760559082</v>
      </c>
      <c r="K280" s="1">
        <v>91.392997741699205</v>
      </c>
      <c r="L280" s="3">
        <v>0.67991524934768599</v>
      </c>
      <c r="M280" s="3">
        <v>0.71300500631332397</v>
      </c>
      <c r="N280" s="11">
        <v>38</v>
      </c>
      <c r="O280" s="11">
        <v>0</v>
      </c>
      <c r="P280" s="11">
        <v>0</v>
      </c>
      <c r="Q280" s="11">
        <v>0</v>
      </c>
      <c r="R280" s="11">
        <v>2</v>
      </c>
      <c r="S280" s="11">
        <v>100</v>
      </c>
      <c r="T280" s="10">
        <v>0.10000000149011599</v>
      </c>
      <c r="U280" s="10">
        <v>1.29999995231628</v>
      </c>
      <c r="V280" s="10">
        <v>0.89999997615814198</v>
      </c>
      <c r="W280" s="2">
        <v>2.4829304311424402E-4</v>
      </c>
      <c r="X280" s="2">
        <v>2.6333998539484999E-4</v>
      </c>
      <c r="Y280" s="2">
        <v>2.07988359034061E-3</v>
      </c>
      <c r="Z280" s="2">
        <v>7.2808630648069002E-5</v>
      </c>
      <c r="AA280" s="3">
        <f>ABS((G280-B280)/B280)</f>
        <v>2.2033903632992628E-2</v>
      </c>
      <c r="AB280" s="3">
        <f>ABS((J280-C280)/C280)</f>
        <v>0.77271038693341476</v>
      </c>
      <c r="AC280" s="3">
        <f>(J280-G280)/G280</f>
        <v>0.17980087802590652</v>
      </c>
      <c r="AD280" s="3">
        <f>(J280-D280)/D280</f>
        <v>7.1421695141585168E-2</v>
      </c>
      <c r="AE280" s="3">
        <f>(G280+H280-J280)/H280</f>
        <v>0.46675129508225016</v>
      </c>
    </row>
    <row r="281" spans="1:31" x14ac:dyDescent="0.25">
      <c r="A281" t="s">
        <v>33</v>
      </c>
      <c r="B281" s="1">
        <v>453.80880737304602</v>
      </c>
      <c r="C281" s="1">
        <v>91.174903869628906</v>
      </c>
      <c r="D281" s="8">
        <v>476.93664550781199</v>
      </c>
      <c r="E281" s="1">
        <v>366.90701293945301</v>
      </c>
      <c r="F281" s="3">
        <v>0.72299998998641901</v>
      </c>
      <c r="G281" s="8">
        <v>461.34420776367102</v>
      </c>
      <c r="H281" s="1">
        <v>56.290214538574197</v>
      </c>
      <c r="I281" s="1">
        <v>358.03900146484301</v>
      </c>
      <c r="J281" s="8">
        <v>166.070068359375</v>
      </c>
      <c r="K281" s="1">
        <v>107.861000061035</v>
      </c>
      <c r="L281" s="3">
        <v>0.91118460893630904</v>
      </c>
      <c r="M281" s="3">
        <v>0.90880811214446999</v>
      </c>
      <c r="N281">
        <v>25</v>
      </c>
      <c r="O281">
        <v>0</v>
      </c>
      <c r="P281">
        <v>0</v>
      </c>
      <c r="Q281">
        <v>0</v>
      </c>
      <c r="R281">
        <v>2</v>
      </c>
      <c r="S281">
        <v>100</v>
      </c>
      <c r="T281">
        <v>0.89999997615814198</v>
      </c>
      <c r="U281">
        <v>1.29999995231628</v>
      </c>
      <c r="V281">
        <v>0.89999997615814198</v>
      </c>
      <c r="W281" s="2">
        <v>2.6537402300164098E-4</v>
      </c>
      <c r="X281" s="2">
        <v>2.54379003308713E-4</v>
      </c>
      <c r="Y281" s="2">
        <v>1.61167746409773E-3</v>
      </c>
      <c r="Z281" s="2">
        <v>7.2180991992354298E-5</v>
      </c>
      <c r="AA281" s="3">
        <f>ABS((G281-B281)/B281)</f>
        <v>1.660479097848502E-2</v>
      </c>
      <c r="AB281" s="3">
        <f>ABS((J281-C281)/C281)</f>
        <v>0.82144495152787622</v>
      </c>
      <c r="AC281" s="3">
        <f>(J281-G281)/G281</f>
        <v>-0.64003001324241982</v>
      </c>
      <c r="AD281" s="3">
        <f>(J281-D281)/D281</f>
        <v>-0.6517984727666416</v>
      </c>
      <c r="AE281" s="3">
        <f>(G281+H281-J281)/H281</f>
        <v>6.2455678455791359</v>
      </c>
    </row>
    <row r="282" spans="1:31" x14ac:dyDescent="0.25">
      <c r="A282" t="s">
        <v>34</v>
      </c>
      <c r="B282" s="1">
        <v>108.520629882812</v>
      </c>
      <c r="C282" s="1">
        <v>91.174903869628906</v>
      </c>
      <c r="D282" s="8">
        <v>127.547325134277</v>
      </c>
      <c r="E282" s="1">
        <v>81.817001342773395</v>
      </c>
      <c r="F282" s="3">
        <v>0.70399999618530196</v>
      </c>
      <c r="G282" s="8">
        <v>111.95582580566401</v>
      </c>
      <c r="H282" s="1">
        <v>52.674308776855398</v>
      </c>
      <c r="I282" s="1">
        <v>72.938003540039006</v>
      </c>
      <c r="J282" s="8">
        <v>129.94598388671801</v>
      </c>
      <c r="K282" s="1">
        <v>84.139999389648395</v>
      </c>
      <c r="L282" s="3">
        <v>0.74220710992813099</v>
      </c>
      <c r="M282" s="3">
        <v>0.76572960615158003</v>
      </c>
      <c r="N282">
        <v>25</v>
      </c>
      <c r="O282">
        <v>0</v>
      </c>
      <c r="P282">
        <v>0</v>
      </c>
      <c r="Q282">
        <v>0</v>
      </c>
      <c r="R282">
        <v>2</v>
      </c>
      <c r="S282">
        <v>100</v>
      </c>
      <c r="T282">
        <v>0.40000000596046398</v>
      </c>
      <c r="U282">
        <v>1.29999995231628</v>
      </c>
      <c r="V282">
        <v>0.89999997615814198</v>
      </c>
      <c r="W282" s="2">
        <v>2.3961714759934599E-4</v>
      </c>
      <c r="X282" s="2">
        <v>2.5323071167804301E-4</v>
      </c>
      <c r="Y282" s="2">
        <v>1.70858658384531E-3</v>
      </c>
      <c r="Z282" s="2">
        <v>7.1977563493419398E-5</v>
      </c>
      <c r="AA282" s="3">
        <f>ABS((G282-B282)/B282)</f>
        <v>3.1654773166738551E-2</v>
      </c>
      <c r="AB282" s="3">
        <f>ABS((J282-C282)/C282)</f>
        <v>0.42523850721606371</v>
      </c>
      <c r="AC282" s="3">
        <f>(J282-G282)/G282</f>
        <v>0.16068978949145366</v>
      </c>
      <c r="AD282" s="3">
        <f>(J282-D282)/D282</f>
        <v>1.880602944762496E-2</v>
      </c>
      <c r="AE282" s="3">
        <f>(G282+H282-J282)/H282</f>
        <v>0.65846427796013718</v>
      </c>
    </row>
    <row r="283" spans="1:31" x14ac:dyDescent="0.25">
      <c r="A283" s="9" t="s">
        <v>34</v>
      </c>
      <c r="B283" s="1">
        <v>116.08554077148401</v>
      </c>
      <c r="C283" s="1">
        <v>98.714523315429602</v>
      </c>
      <c r="D283" s="8">
        <v>137.31024169921801</v>
      </c>
      <c r="E283" s="1">
        <v>86.634002685546804</v>
      </c>
      <c r="F283" s="3">
        <v>0.70399999618530196</v>
      </c>
      <c r="G283" s="8">
        <v>119.819046020507</v>
      </c>
      <c r="H283" s="1">
        <v>59.091880798339801</v>
      </c>
      <c r="I283" s="1">
        <v>76.806999206542898</v>
      </c>
      <c r="J283" s="8">
        <v>141.77363586425699</v>
      </c>
      <c r="K283" s="1">
        <v>90.044998168945298</v>
      </c>
      <c r="L283" s="3">
        <v>0.74211192131042403</v>
      </c>
      <c r="M283" s="3">
        <v>0.75812232494354204</v>
      </c>
      <c r="N283" s="11">
        <v>25</v>
      </c>
      <c r="O283" s="11">
        <v>0</v>
      </c>
      <c r="P283" s="11">
        <v>0</v>
      </c>
      <c r="Q283" s="11">
        <v>0</v>
      </c>
      <c r="R283" s="11">
        <v>2</v>
      </c>
      <c r="S283" s="11">
        <v>100</v>
      </c>
      <c r="T283" s="10">
        <v>0.40000000596046398</v>
      </c>
      <c r="U283" s="10">
        <v>1.1000000238418499</v>
      </c>
      <c r="V283" s="10">
        <v>0.80000001192092896</v>
      </c>
      <c r="W283" s="2">
        <v>2.52483907388523E-4</v>
      </c>
      <c r="X283" s="2">
        <v>2.5575517793185998E-4</v>
      </c>
      <c r="Y283" s="2">
        <v>1.7305450746789501E-3</v>
      </c>
      <c r="Z283" s="2">
        <v>7.2300696047022898E-5</v>
      </c>
      <c r="AA283" s="3">
        <f>ABS((G283-B283)/B283)</f>
        <v>3.2161673402309889E-2</v>
      </c>
      <c r="AB283" s="3">
        <f>ABS((J283-C283)/C283)</f>
        <v>0.43619835362257198</v>
      </c>
      <c r="AC283" s="3">
        <f>(J283-G283)/G283</f>
        <v>0.18323121884973498</v>
      </c>
      <c r="AD283" s="3">
        <f>(J283-D283)/D283</f>
        <v>3.2505908589223587E-2</v>
      </c>
      <c r="AE283" s="3">
        <f>(G283+H283-J283)/H283</f>
        <v>0.62846689685384316</v>
      </c>
    </row>
    <row r="284" spans="1:31" x14ac:dyDescent="0.25">
      <c r="A284" s="9" t="s">
        <v>34</v>
      </c>
      <c r="B284" s="1">
        <v>508.43566894531199</v>
      </c>
      <c r="C284" s="1">
        <v>91.174903869628906</v>
      </c>
      <c r="D284" s="8">
        <v>533.07928466796795</v>
      </c>
      <c r="E284" s="1">
        <v>420.12899780273398</v>
      </c>
      <c r="F284" s="3">
        <v>0.70399999618530196</v>
      </c>
      <c r="G284" s="8">
        <v>517.48767089843705</v>
      </c>
      <c r="H284" s="1">
        <v>52.674308776855398</v>
      </c>
      <c r="I284" s="1">
        <v>411.25</v>
      </c>
      <c r="J284" s="8">
        <v>129.94598388671801</v>
      </c>
      <c r="K284" s="1">
        <v>84.139999389648395</v>
      </c>
      <c r="L284" s="3">
        <v>0.88732886314392001</v>
      </c>
      <c r="M284" s="3">
        <v>0.88153851032257002</v>
      </c>
      <c r="N284" s="11">
        <v>21</v>
      </c>
      <c r="O284" s="11">
        <v>0</v>
      </c>
      <c r="P284" s="11">
        <v>0</v>
      </c>
      <c r="Q284" s="11">
        <v>0</v>
      </c>
      <c r="R284" s="11">
        <v>2</v>
      </c>
      <c r="S284" s="11">
        <v>100</v>
      </c>
      <c r="T284" s="10">
        <v>0.80000001192092896</v>
      </c>
      <c r="U284" s="10">
        <v>1.29999995231628</v>
      </c>
      <c r="V284" s="10">
        <v>0.89999997615814198</v>
      </c>
      <c r="W284" s="2">
        <v>2.4695505271665698E-4</v>
      </c>
      <c r="X284" s="2">
        <v>2.5669211754575301E-4</v>
      </c>
      <c r="Y284" s="2">
        <v>7.1913797000888694E-5</v>
      </c>
      <c r="Z284" s="2">
        <v>7.1745118475519094E-5</v>
      </c>
      <c r="AA284" s="3">
        <f>ABS((G284-B284)/B284)</f>
        <v>1.7803632801574161E-2</v>
      </c>
      <c r="AB284" s="3">
        <f>ABS((J284-C284)/C284)</f>
        <v>0.42523850721606371</v>
      </c>
      <c r="AC284" s="3">
        <f>(J284-G284)/G284</f>
        <v>-0.74889066697741402</v>
      </c>
      <c r="AD284" s="3">
        <f>(J284-D284)/D284</f>
        <v>-0.75623516496677268</v>
      </c>
      <c r="AE284" s="3">
        <f>(G284+H284-J284)/H284</f>
        <v>8.3573188905708289</v>
      </c>
    </row>
    <row r="285" spans="1:31" x14ac:dyDescent="0.25">
      <c r="A285" s="9" t="s">
        <v>34</v>
      </c>
      <c r="B285" s="1">
        <v>120.067810058593</v>
      </c>
      <c r="C285" s="1">
        <v>91.174903869628906</v>
      </c>
      <c r="D285" s="8">
        <v>139.86746215820301</v>
      </c>
      <c r="E285" s="1">
        <v>95.254997253417898</v>
      </c>
      <c r="F285" s="3">
        <v>0.70399999618530196</v>
      </c>
      <c r="G285" s="8">
        <v>124.275840759277</v>
      </c>
      <c r="H285" s="1">
        <v>52.674308776855398</v>
      </c>
      <c r="I285" s="1">
        <v>86.375999450683594</v>
      </c>
      <c r="J285" s="8">
        <v>129.94598388671801</v>
      </c>
      <c r="K285" s="1">
        <v>84.139999389648395</v>
      </c>
      <c r="L285" s="3">
        <v>0.74403154850006104</v>
      </c>
      <c r="M285" s="3">
        <v>0.76397168636321999</v>
      </c>
      <c r="N285" s="11">
        <v>26</v>
      </c>
      <c r="O285" s="11">
        <v>0</v>
      </c>
      <c r="P285" s="11">
        <v>0</v>
      </c>
      <c r="Q285" s="11">
        <v>0</v>
      </c>
      <c r="R285" s="11">
        <v>2</v>
      </c>
      <c r="S285" s="11">
        <v>4</v>
      </c>
      <c r="T285" s="10">
        <v>0.40000000596046398</v>
      </c>
      <c r="U285" s="10">
        <v>1.29999995231628</v>
      </c>
      <c r="V285" s="10">
        <v>0.89999997615814198</v>
      </c>
      <c r="W285" s="2">
        <v>2.7816684450954199E-4</v>
      </c>
      <c r="X285" s="2">
        <v>2.7946892078034498E-4</v>
      </c>
      <c r="Y285" s="2">
        <v>8.62983579281717E-5</v>
      </c>
      <c r="Z285" s="2">
        <v>7.6377342338673703E-5</v>
      </c>
      <c r="AA285" s="3">
        <f>ABS((G285-B285)/B285)</f>
        <v>3.5047117946354567E-2</v>
      </c>
      <c r="AB285" s="3">
        <f>ABS((J285-C285)/C285)</f>
        <v>0.42523850721606371</v>
      </c>
      <c r="AC285" s="3">
        <f>(J285-G285)/G285</f>
        <v>4.5625465841137275E-2</v>
      </c>
      <c r="AD285" s="3">
        <f>(J285-D285)/D285</f>
        <v>-7.0934855887088963E-2</v>
      </c>
      <c r="AE285" s="3">
        <f>(G285+H285-J285)/H285</f>
        <v>0.89235467424050186</v>
      </c>
    </row>
    <row r="286" spans="1:31" x14ac:dyDescent="0.25">
      <c r="A286" s="9" t="s">
        <v>34</v>
      </c>
      <c r="B286" s="1">
        <v>95.040977478027301</v>
      </c>
      <c r="C286" s="1">
        <v>77.405540466308594</v>
      </c>
      <c r="D286" s="8">
        <v>108.173782348632</v>
      </c>
      <c r="E286" s="1">
        <v>72.342002868652301</v>
      </c>
      <c r="F286" s="3">
        <v>0.70399999618530196</v>
      </c>
      <c r="G286" s="8">
        <v>97.007843017578097</v>
      </c>
      <c r="H286" s="1">
        <v>37.7229614257812</v>
      </c>
      <c r="I286" s="1">
        <v>65.819999694824205</v>
      </c>
      <c r="J286" s="8">
        <v>114.639877319335</v>
      </c>
      <c r="K286" s="1">
        <v>75.365997314453097</v>
      </c>
      <c r="L286" s="3">
        <v>0.67550355195999101</v>
      </c>
      <c r="M286" s="3">
        <v>0.69794976711273105</v>
      </c>
      <c r="N286" s="11">
        <v>23</v>
      </c>
      <c r="O286" s="11">
        <v>0</v>
      </c>
      <c r="P286" s="11">
        <v>0</v>
      </c>
      <c r="Q286" s="11">
        <v>0</v>
      </c>
      <c r="R286" s="11">
        <v>2</v>
      </c>
      <c r="S286" s="11">
        <v>100</v>
      </c>
      <c r="T286" s="10">
        <v>0.10000000149011599</v>
      </c>
      <c r="U286" s="10">
        <v>1.29999995231628</v>
      </c>
      <c r="V286" s="10">
        <v>0.89999997615814198</v>
      </c>
      <c r="W286" s="2">
        <v>2.45126953814178E-4</v>
      </c>
      <c r="X286" s="2">
        <v>2.6438641361892202E-4</v>
      </c>
      <c r="Y286" s="2">
        <v>2.1868995390832398E-3</v>
      </c>
      <c r="Z286" s="2">
        <v>7.3184033681172796E-5</v>
      </c>
      <c r="AA286" s="3">
        <f>ABS((G286-B286)/B286)</f>
        <v>2.0694921198653692E-2</v>
      </c>
      <c r="AB286" s="3">
        <f>ABS((J286-C286)/C286)</f>
        <v>0.48102935046662404</v>
      </c>
      <c r="AC286" s="3">
        <f>(J286-G286)/G286</f>
        <v>0.18175885323583504</v>
      </c>
      <c r="AD286" s="3">
        <f>(J286-D286)/D286</f>
        <v>5.9775065919979539E-2</v>
      </c>
      <c r="AE286" s="3">
        <f>(G286+H286-J286)/H286</f>
        <v>0.53259146060291662</v>
      </c>
    </row>
    <row r="287" spans="1:31" x14ac:dyDescent="0.25">
      <c r="A287" t="s">
        <v>31</v>
      </c>
      <c r="B287" s="1">
        <v>310.08657836914</v>
      </c>
      <c r="C287" s="1">
        <v>91.174903869628906</v>
      </c>
      <c r="D287" s="8">
        <v>315.61389160156199</v>
      </c>
      <c r="E287" s="1">
        <v>232.36500549316401</v>
      </c>
      <c r="F287" s="3">
        <v>0.68199998140335005</v>
      </c>
      <c r="G287" s="8">
        <v>300.15829467773398</v>
      </c>
      <c r="H287" s="1">
        <v>48.602500915527301</v>
      </c>
      <c r="I287" s="1">
        <v>223.61999511718699</v>
      </c>
      <c r="J287" s="8">
        <v>121.718856811523</v>
      </c>
      <c r="K287" s="1">
        <v>78.819000244140597</v>
      </c>
      <c r="L287" s="3">
        <v>0.96532821655273404</v>
      </c>
      <c r="M287" s="3">
        <v>0.96553301811218195</v>
      </c>
      <c r="N287">
        <v>22</v>
      </c>
      <c r="O287">
        <v>0</v>
      </c>
      <c r="P287">
        <v>0</v>
      </c>
      <c r="Q287">
        <v>0</v>
      </c>
      <c r="R287">
        <v>2</v>
      </c>
      <c r="S287">
        <v>100</v>
      </c>
      <c r="T287">
        <v>0.89999997615814198</v>
      </c>
      <c r="U287">
        <v>1.29999995231628</v>
      </c>
      <c r="V287">
        <v>0.89999997615814198</v>
      </c>
      <c r="W287" s="2">
        <v>2.5871198158711097E-4</v>
      </c>
      <c r="X287" s="2">
        <v>2.5328341871499999E-4</v>
      </c>
      <c r="Y287" s="2">
        <v>1.71582656912505E-3</v>
      </c>
      <c r="Z287" s="2">
        <v>7.2212314989883398E-5</v>
      </c>
      <c r="AA287" s="3">
        <f>ABS((G287-B287)/B287)</f>
        <v>3.2017779497656877E-2</v>
      </c>
      <c r="AB287" s="3">
        <f>ABS((J287-C287)/C287)</f>
        <v>0.33500395005152867</v>
      </c>
      <c r="AC287" s="3">
        <f>(J287-G287)/G287</f>
        <v>-0.59448444714077664</v>
      </c>
      <c r="AD287" s="3">
        <f>(J287-D287)/D287</f>
        <v>-0.61434252404458933</v>
      </c>
      <c r="AE287" s="3">
        <f>(G287+H287-J287)/H287</f>
        <v>4.6714044443174734</v>
      </c>
    </row>
    <row r="288" spans="1:31" x14ac:dyDescent="0.25">
      <c r="A288" t="s">
        <v>28</v>
      </c>
      <c r="B288" s="1">
        <v>94.229827880859304</v>
      </c>
      <c r="C288" s="1">
        <v>91.174903869628906</v>
      </c>
      <c r="D288" s="8">
        <v>120.65118408203099</v>
      </c>
      <c r="E288" s="1">
        <v>79.950996398925696</v>
      </c>
      <c r="F288" s="3">
        <v>0.73699998855590798</v>
      </c>
      <c r="G288" s="8">
        <v>93.630088806152301</v>
      </c>
      <c r="H288" s="1">
        <v>87.447265625</v>
      </c>
      <c r="I288" s="1">
        <v>63.158000946044901</v>
      </c>
      <c r="J288" s="8">
        <v>144.97621154785099</v>
      </c>
      <c r="K288" s="1">
        <v>93.861999511718693</v>
      </c>
      <c r="L288" s="3">
        <v>0.54162895679473799</v>
      </c>
      <c r="M288" s="3">
        <v>0.56678646802902199</v>
      </c>
      <c r="N288">
        <v>25</v>
      </c>
      <c r="O288">
        <v>0</v>
      </c>
      <c r="P288">
        <v>0</v>
      </c>
      <c r="Q288">
        <v>0</v>
      </c>
      <c r="R288">
        <v>2</v>
      </c>
      <c r="S288">
        <v>100</v>
      </c>
      <c r="T288">
        <v>0.40000000596046398</v>
      </c>
      <c r="U288">
        <v>1.29999995231628</v>
      </c>
      <c r="V288">
        <v>0.89999997615814198</v>
      </c>
      <c r="W288" s="2">
        <v>1.97672416106797E-4</v>
      </c>
      <c r="X288" s="2">
        <v>2.8382489108480502E-4</v>
      </c>
      <c r="Y288" s="2">
        <v>1.17309158667922E-3</v>
      </c>
      <c r="Z288" s="2">
        <v>8.3279053797014003E-5</v>
      </c>
      <c r="AA288" s="3">
        <f>ABS((G288-B288)/B288)</f>
        <v>6.3646415173897021E-3</v>
      </c>
      <c r="AB288" s="3">
        <f>ABS((J288-C288)/C288)</f>
        <v>0.59008899812115667</v>
      </c>
      <c r="AC288" s="3">
        <f>(J288-G288)/G288</f>
        <v>0.54839339998922243</v>
      </c>
      <c r="AD288" s="3">
        <f>(J288-D288)/D288</f>
        <v>0.20161449430352346</v>
      </c>
      <c r="AE288" s="3">
        <f>(G288+H288-J288)/H288</f>
        <v>0.41283329587586853</v>
      </c>
    </row>
    <row r="289" spans="1:31" x14ac:dyDescent="0.25">
      <c r="A289" s="9" t="s">
        <v>28</v>
      </c>
      <c r="B289" s="1">
        <v>109.18920135498</v>
      </c>
      <c r="C289" s="1">
        <v>98.714523315429602</v>
      </c>
      <c r="D289" s="8">
        <v>138.280838012695</v>
      </c>
      <c r="E289" s="1">
        <v>89.940002441406193</v>
      </c>
      <c r="F289" s="3">
        <v>0.73699998855590798</v>
      </c>
      <c r="G289" s="8">
        <v>108.84213256835901</v>
      </c>
      <c r="H289" s="1">
        <v>95.271202087402301</v>
      </c>
      <c r="I289" s="1">
        <v>71.940002441406193</v>
      </c>
      <c r="J289" s="8">
        <v>158.11105346679599</v>
      </c>
      <c r="K289" s="1">
        <v>100.389999389648</v>
      </c>
      <c r="L289" s="3">
        <v>0.65246683359146096</v>
      </c>
      <c r="M289" s="3">
        <v>0.66593384742736805</v>
      </c>
      <c r="N289" s="11">
        <v>24</v>
      </c>
      <c r="O289" s="11">
        <v>0</v>
      </c>
      <c r="P289" s="11">
        <v>0</v>
      </c>
      <c r="Q289" s="11">
        <v>0</v>
      </c>
      <c r="R289" s="11">
        <v>2</v>
      </c>
      <c r="S289" s="11">
        <v>100</v>
      </c>
      <c r="T289" s="10">
        <v>0.40000000596046398</v>
      </c>
      <c r="U289" s="10">
        <v>1.1000000238418499</v>
      </c>
      <c r="V289" s="10">
        <v>0.80000001192092896</v>
      </c>
      <c r="W289" s="2">
        <v>2.1130105596967001E-4</v>
      </c>
      <c r="X289" s="2">
        <v>2.70864809863269E-4</v>
      </c>
      <c r="Y289" s="2">
        <v>1.2589332181960301E-3</v>
      </c>
      <c r="Z289" s="2">
        <v>8.2784943515434793E-5</v>
      </c>
      <c r="AA289" s="3">
        <f>ABS((G289-B289)/B289)</f>
        <v>3.1785999193515014E-3</v>
      </c>
      <c r="AB289" s="3">
        <f>ABS((J289-C289)/C289)</f>
        <v>0.60170001491647174</v>
      </c>
      <c r="AC289" s="3">
        <f>(J289-G289)/G289</f>
        <v>0.4526640533020917</v>
      </c>
      <c r="AD289" s="3">
        <f>(J289-D289)/D289</f>
        <v>0.14340537517049515</v>
      </c>
      <c r="AE289" s="3">
        <f>(G289+H289-J289)/H289</f>
        <v>0.48285610112027971</v>
      </c>
    </row>
    <row r="290" spans="1:31" x14ac:dyDescent="0.25">
      <c r="A290" s="9" t="s">
        <v>28</v>
      </c>
      <c r="B290" s="1">
        <v>94.229827880859304</v>
      </c>
      <c r="C290" s="1">
        <v>91.174903869628906</v>
      </c>
      <c r="D290" s="8">
        <v>120.65118408203099</v>
      </c>
      <c r="E290" s="1">
        <v>79.950996398925696</v>
      </c>
      <c r="F290" s="3">
        <v>0.73699998855590798</v>
      </c>
      <c r="G290" s="8">
        <v>93.630088806152301</v>
      </c>
      <c r="H290" s="1">
        <v>87.447265625</v>
      </c>
      <c r="I290" s="1">
        <v>63.158000946044901</v>
      </c>
      <c r="J290" s="8">
        <v>144.97621154785099</v>
      </c>
      <c r="K290" s="1">
        <v>93.861999511718693</v>
      </c>
      <c r="L290" s="3">
        <v>0.54162895679473799</v>
      </c>
      <c r="M290" s="3">
        <v>0.56678646802902199</v>
      </c>
      <c r="N290" s="11">
        <v>25</v>
      </c>
      <c r="O290" s="11">
        <v>0</v>
      </c>
      <c r="P290" s="11">
        <v>0</v>
      </c>
      <c r="Q290" s="11">
        <v>0</v>
      </c>
      <c r="R290" s="11">
        <v>2</v>
      </c>
      <c r="S290" s="11">
        <v>100</v>
      </c>
      <c r="T290" s="10">
        <v>0.80000001192092896</v>
      </c>
      <c r="U290" s="10">
        <v>1.29999995231628</v>
      </c>
      <c r="V290" s="10">
        <v>0.89999997615814198</v>
      </c>
      <c r="W290" s="2">
        <v>1.99969857931137E-4</v>
      </c>
      <c r="X290" s="2">
        <v>2.8687776648439402E-4</v>
      </c>
      <c r="Y290" s="2">
        <v>1.2164645595476001E-3</v>
      </c>
      <c r="Z290" s="2">
        <v>8.3796490798704299E-5</v>
      </c>
      <c r="AA290" s="3">
        <f>ABS((G290-B290)/B290)</f>
        <v>6.3646415173897021E-3</v>
      </c>
      <c r="AB290" s="3">
        <f>ABS((J290-C290)/C290)</f>
        <v>0.59008899812115667</v>
      </c>
      <c r="AC290" s="3">
        <f>(J290-G290)/G290</f>
        <v>0.54839339998922243</v>
      </c>
      <c r="AD290" s="3">
        <f>(J290-D290)/D290</f>
        <v>0.20161449430352346</v>
      </c>
      <c r="AE290" s="3">
        <f>(G290+H290-J290)/H290</f>
        <v>0.41283329587586853</v>
      </c>
    </row>
    <row r="291" spans="1:31" x14ac:dyDescent="0.25">
      <c r="A291" s="9" t="s">
        <v>28</v>
      </c>
      <c r="B291" s="1">
        <v>111.775192260742</v>
      </c>
      <c r="C291" s="1">
        <v>91.174903869628906</v>
      </c>
      <c r="D291" s="8">
        <v>144.05114746093699</v>
      </c>
      <c r="E291" s="1">
        <v>97.164001464843693</v>
      </c>
      <c r="F291" s="3">
        <v>0.73699998855590798</v>
      </c>
      <c r="G291" s="8">
        <v>117.029975891113</v>
      </c>
      <c r="H291" s="1">
        <v>87.447265625</v>
      </c>
      <c r="I291" s="1">
        <v>80.371002197265597</v>
      </c>
      <c r="J291" s="8">
        <v>144.97621154785099</v>
      </c>
      <c r="K291" s="1">
        <v>93.861999511718693</v>
      </c>
      <c r="L291" s="3">
        <v>0.58845138549804599</v>
      </c>
      <c r="M291" s="3">
        <v>0.61499947309493996</v>
      </c>
      <c r="N291" s="11">
        <v>26</v>
      </c>
      <c r="O291" s="11">
        <v>0</v>
      </c>
      <c r="P291" s="11">
        <v>0</v>
      </c>
      <c r="Q291" s="11">
        <v>0</v>
      </c>
      <c r="R291" s="11">
        <v>2</v>
      </c>
      <c r="S291" s="11">
        <v>4</v>
      </c>
      <c r="T291" s="10">
        <v>0.40000000596046398</v>
      </c>
      <c r="U291" s="10">
        <v>1.29999995231628</v>
      </c>
      <c r="V291" s="10">
        <v>0.89999997615814198</v>
      </c>
      <c r="W291" s="2">
        <v>2.8770812787115498E-4</v>
      </c>
      <c r="X291" s="2">
        <v>3.0462839640676899E-4</v>
      </c>
      <c r="Y291" s="2">
        <v>8.8140681327786297E-5</v>
      </c>
      <c r="Z291" s="2">
        <v>8.8530519860796603E-5</v>
      </c>
      <c r="AA291" s="3">
        <f>ABS((G291-B291)/B291)</f>
        <v>4.7012074182909674E-2</v>
      </c>
      <c r="AB291" s="3">
        <f>ABS((J291-C291)/C291)</f>
        <v>0.59008899812115667</v>
      </c>
      <c r="AC291" s="3">
        <f>(J291-G291)/G291</f>
        <v>0.23879553459653557</v>
      </c>
      <c r="AD291" s="3">
        <f>(J291-D291)/D291</f>
        <v>6.421775204288876E-3</v>
      </c>
      <c r="AE291" s="3">
        <f>(G291+H291-J291)/H291</f>
        <v>0.68042184673240891</v>
      </c>
    </row>
    <row r="292" spans="1:31" x14ac:dyDescent="0.25">
      <c r="A292" s="9" t="s">
        <v>28</v>
      </c>
      <c r="B292" s="1">
        <v>94.229827880859304</v>
      </c>
      <c r="C292" s="1">
        <v>77.405540466308594</v>
      </c>
      <c r="D292" s="8">
        <v>118.195991516113</v>
      </c>
      <c r="E292" s="1">
        <v>78.6510009765625</v>
      </c>
      <c r="F292" s="3">
        <v>0.73699998855590798</v>
      </c>
      <c r="G292" s="8">
        <v>93.630088806152301</v>
      </c>
      <c r="H292" s="1">
        <v>79.501640319824205</v>
      </c>
      <c r="I292" s="1">
        <v>63.158000946044901</v>
      </c>
      <c r="J292" s="8">
        <v>130.459060668945</v>
      </c>
      <c r="K292" s="1">
        <v>85.518997192382798</v>
      </c>
      <c r="L292" s="3">
        <v>0.54162895679473799</v>
      </c>
      <c r="M292" s="3">
        <v>0.56678646802902199</v>
      </c>
      <c r="N292" s="11">
        <v>25</v>
      </c>
      <c r="O292" s="11">
        <v>0</v>
      </c>
      <c r="P292" s="11">
        <v>0</v>
      </c>
      <c r="Q292" s="11">
        <v>0</v>
      </c>
      <c r="R292" s="11">
        <v>2</v>
      </c>
      <c r="S292" s="11">
        <v>100</v>
      </c>
      <c r="T292" s="10">
        <v>0.10000000149011599</v>
      </c>
      <c r="U292" s="10">
        <v>1.29999995231628</v>
      </c>
      <c r="V292" s="10">
        <v>0.89999997615814198</v>
      </c>
      <c r="W292" s="2">
        <v>3.5557494265958602E-4</v>
      </c>
      <c r="X292" s="2">
        <v>4.4480586075223901E-4</v>
      </c>
      <c r="Y292" s="2">
        <v>1.7638590652495601E-3</v>
      </c>
      <c r="Z292" s="2">
        <v>1.13640206109266E-4</v>
      </c>
      <c r="AA292" s="3">
        <f>ABS((G292-B292)/B292)</f>
        <v>6.3646415173897021E-3</v>
      </c>
      <c r="AB292" s="3">
        <f>ABS((J292-C292)/C292)</f>
        <v>0.68539693519391409</v>
      </c>
      <c r="AC292" s="3">
        <f>(J292-G292)/G292</f>
        <v>0.3933454761432707</v>
      </c>
      <c r="AD292" s="3">
        <f>(J292-D292)/D292</f>
        <v>0.10375198850259018</v>
      </c>
      <c r="AE292" s="3">
        <f>(G292+H292-J292)/H292</f>
        <v>0.53675205046543961</v>
      </c>
    </row>
    <row r="293" spans="1:31" x14ac:dyDescent="0.25">
      <c r="A293" t="s">
        <v>61</v>
      </c>
      <c r="B293" s="1">
        <v>188.96778869628901</v>
      </c>
      <c r="C293" s="1">
        <v>91.174903869628906</v>
      </c>
      <c r="D293" s="8">
        <v>222.70698547363199</v>
      </c>
      <c r="E293" s="1">
        <v>160.62199401855401</v>
      </c>
      <c r="F293" s="3">
        <v>0.72899997234344405</v>
      </c>
      <c r="G293" s="8">
        <v>193.54057312011699</v>
      </c>
      <c r="H293" s="1">
        <v>87.063941955566406</v>
      </c>
      <c r="I293" s="1">
        <v>142.67599487304599</v>
      </c>
      <c r="J293" s="8">
        <v>141.39694213867099</v>
      </c>
      <c r="K293" s="1">
        <v>91.268997192382798</v>
      </c>
      <c r="L293" s="3">
        <v>0.64384949207305897</v>
      </c>
      <c r="M293" s="3">
        <v>0.67238187789916903</v>
      </c>
      <c r="N293">
        <v>23</v>
      </c>
      <c r="O293">
        <v>0</v>
      </c>
      <c r="P293">
        <v>0</v>
      </c>
      <c r="Q293">
        <v>0</v>
      </c>
      <c r="R293">
        <v>2</v>
      </c>
      <c r="S293">
        <v>100</v>
      </c>
      <c r="T293">
        <v>0.89999997615814198</v>
      </c>
      <c r="U293">
        <v>1.29999995231628</v>
      </c>
      <c r="V293">
        <v>0.89999997615814198</v>
      </c>
      <c r="W293" s="2">
        <v>2.6133586652576902E-4</v>
      </c>
      <c r="X293" s="2">
        <v>2.6023131795227501E-4</v>
      </c>
      <c r="Y293" s="2">
        <v>1.2844322482123899E-3</v>
      </c>
      <c r="Z293" s="2">
        <v>7.3680523200891898E-5</v>
      </c>
      <c r="AA293" s="3">
        <f>ABS((G293-B293)/B293)</f>
        <v>2.4198750778511833E-2</v>
      </c>
      <c r="AB293" s="3">
        <f>ABS((J293-C293)/C293)</f>
        <v>0.55083182035326994</v>
      </c>
      <c r="AC293" s="3">
        <f>(J293-G293)/G293</f>
        <v>-0.26941963713770817</v>
      </c>
      <c r="AD293" s="3">
        <f>(J293-D293)/D293</f>
        <v>-0.36509875593726232</v>
      </c>
      <c r="AE293" s="3">
        <f>(G293+H293-J293)/H293</f>
        <v>1.5989119009573192</v>
      </c>
    </row>
    <row r="294" spans="1:31" x14ac:dyDescent="0.25">
      <c r="A294" s="9" t="s">
        <v>146</v>
      </c>
      <c r="B294" s="1">
        <v>113.64160919189401</v>
      </c>
      <c r="C294" s="1">
        <v>91.174903869628906</v>
      </c>
      <c r="D294" s="8">
        <v>133.51184082031199</v>
      </c>
      <c r="E294" s="1">
        <v>85.471000671386705</v>
      </c>
      <c r="F294" s="3">
        <v>0.64700001478195102</v>
      </c>
      <c r="G294" s="8">
        <v>112.913482666015</v>
      </c>
      <c r="H294" s="1">
        <v>58.352386474609297</v>
      </c>
      <c r="I294" s="1">
        <v>73.486000061035099</v>
      </c>
      <c r="J294" s="8">
        <v>135.69572448730401</v>
      </c>
      <c r="K294" s="1">
        <v>87.404998779296804</v>
      </c>
      <c r="L294" s="3">
        <v>0.69338744878768899</v>
      </c>
      <c r="M294" s="3">
        <v>0.74837261438369695</v>
      </c>
      <c r="N294" s="11">
        <v>26</v>
      </c>
      <c r="O294" s="11">
        <v>0</v>
      </c>
      <c r="P294" s="11">
        <v>0</v>
      </c>
      <c r="Q294" s="11">
        <v>0</v>
      </c>
      <c r="R294" s="11">
        <v>2</v>
      </c>
      <c r="S294" s="11">
        <v>100</v>
      </c>
      <c r="T294" s="10">
        <v>0.40000000596046398</v>
      </c>
      <c r="U294" s="10">
        <v>1.29999995231628</v>
      </c>
      <c r="V294" s="10">
        <v>0.89999997615814198</v>
      </c>
      <c r="W294" s="2">
        <v>2.3325075744651201E-4</v>
      </c>
      <c r="X294" s="2">
        <v>2.7106754714623001E-4</v>
      </c>
      <c r="Y294" s="2">
        <v>7.3505987529642799E-5</v>
      </c>
      <c r="Z294" s="2">
        <v>7.4909243267029497E-5</v>
      </c>
      <c r="AA294" s="3">
        <f>ABS((G294-B294)/B294)</f>
        <v>6.4072176648739551E-3</v>
      </c>
      <c r="AB294" s="3">
        <f>ABS((J294-C294)/C294)</f>
        <v>0.48830126194962015</v>
      </c>
      <c r="AC294" s="3">
        <f>(J294-G294)/G294</f>
        <v>0.20176724057547882</v>
      </c>
      <c r="AD294" s="3">
        <f>(J294-D294)/D294</f>
        <v>1.6357228344497286E-2</v>
      </c>
      <c r="AE294" s="3">
        <f>(G294+H294-J294)/H294</f>
        <v>0.60957480580160706</v>
      </c>
    </row>
    <row r="295" spans="1:31" x14ac:dyDescent="0.25">
      <c r="A295" s="9" t="s">
        <v>146</v>
      </c>
      <c r="B295" s="1">
        <v>119.67918395996</v>
      </c>
      <c r="C295" s="1">
        <v>98.714523315429602</v>
      </c>
      <c r="D295" s="8">
        <v>143.32424926757801</v>
      </c>
      <c r="E295" s="1">
        <v>90.5</v>
      </c>
      <c r="F295" s="3">
        <v>0.63400000333786</v>
      </c>
      <c r="G295" s="8">
        <v>120.39592742919901</v>
      </c>
      <c r="H295" s="1">
        <v>62.645923614501903</v>
      </c>
      <c r="I295" s="1">
        <v>77.324996948242102</v>
      </c>
      <c r="J295" s="8">
        <v>149.84004211425699</v>
      </c>
      <c r="K295" s="1">
        <v>94.527000427246094</v>
      </c>
      <c r="L295" s="3">
        <v>0.74068677425384499</v>
      </c>
      <c r="M295" s="3">
        <v>0.75984936952590898</v>
      </c>
      <c r="N295" s="11">
        <v>25</v>
      </c>
      <c r="O295" s="11">
        <v>0</v>
      </c>
      <c r="P295" s="11">
        <v>0</v>
      </c>
      <c r="Q295" s="11">
        <v>0</v>
      </c>
      <c r="R295" s="11">
        <v>2</v>
      </c>
      <c r="S295" s="11">
        <v>100</v>
      </c>
      <c r="T295" s="10">
        <v>0.40000000596046398</v>
      </c>
      <c r="U295" s="10">
        <v>1.1000000238418499</v>
      </c>
      <c r="V295" s="10">
        <v>0.80000001192092896</v>
      </c>
      <c r="W295" s="2">
        <v>2.3555396182928199E-4</v>
      </c>
      <c r="X295" s="2">
        <v>2.55400605965405E-4</v>
      </c>
      <c r="Y295" s="2">
        <v>7.2412651206832298E-5</v>
      </c>
      <c r="Z295" s="2">
        <v>7.1949485572986305E-5</v>
      </c>
      <c r="AA295" s="3">
        <f>ABS((G295-B295)/B295)</f>
        <v>5.9888732987918806E-3</v>
      </c>
      <c r="AB295" s="3">
        <f>ABS((J295-C295)/C295)</f>
        <v>0.51791283675110644</v>
      </c>
      <c r="AC295" s="3">
        <f>(J295-G295)/G295</f>
        <v>0.24456071989954248</v>
      </c>
      <c r="AD295" s="3">
        <f>(J295-D295)/D295</f>
        <v>4.546190110868379E-2</v>
      </c>
      <c r="AE295" s="3">
        <f>(G295+H295-J295)/H295</f>
        <v>0.5299915303947732</v>
      </c>
    </row>
    <row r="296" spans="1:31" x14ac:dyDescent="0.25">
      <c r="A296" s="9" t="s">
        <v>146</v>
      </c>
      <c r="B296" s="1">
        <v>204.54461669921801</v>
      </c>
      <c r="C296" s="1">
        <v>91.174903869628906</v>
      </c>
      <c r="D296" s="8">
        <v>228.46919250488199</v>
      </c>
      <c r="E296" s="1">
        <v>165.70799255371</v>
      </c>
      <c r="F296" s="3">
        <v>0.63400000333786</v>
      </c>
      <c r="G296" s="8">
        <v>207.84358215332</v>
      </c>
      <c r="H296" s="1">
        <v>56.354095458984297</v>
      </c>
      <c r="I296" s="1">
        <v>153.69299316406199</v>
      </c>
      <c r="J296" s="8">
        <v>136.95886230468699</v>
      </c>
      <c r="K296" s="1">
        <v>88.097999572753906</v>
      </c>
      <c r="L296" s="3">
        <v>0.73707091808319003</v>
      </c>
      <c r="M296" s="3">
        <v>0.758897185325622</v>
      </c>
      <c r="N296" s="11">
        <v>25</v>
      </c>
      <c r="O296" s="11">
        <v>0</v>
      </c>
      <c r="P296" s="11">
        <v>0</v>
      </c>
      <c r="Q296" s="11">
        <v>0</v>
      </c>
      <c r="R296" s="11">
        <v>2</v>
      </c>
      <c r="S296" s="11">
        <v>100</v>
      </c>
      <c r="T296" s="10">
        <v>0.80000001192092896</v>
      </c>
      <c r="U296" s="10">
        <v>1.29999995231628</v>
      </c>
      <c r="V296" s="10">
        <v>0.89999997615814198</v>
      </c>
      <c r="W296" s="2">
        <v>2.27060474571771E-4</v>
      </c>
      <c r="X296" s="2">
        <v>2.5964924134314001E-4</v>
      </c>
      <c r="Y296" s="2">
        <v>7.2188515332527404E-5</v>
      </c>
      <c r="Z296" s="2">
        <v>7.2332150011788999E-5</v>
      </c>
      <c r="AA296" s="3">
        <f>ABS((G296-B296)/B296)</f>
        <v>1.6128341617286872E-2</v>
      </c>
      <c r="AB296" s="3">
        <f>ABS((J296-C296)/C296)</f>
        <v>0.50215526961810253</v>
      </c>
      <c r="AC296" s="3">
        <f>(J296-G296)/G296</f>
        <v>-0.34104839376923107</v>
      </c>
      <c r="AD296" s="3">
        <f>(J296-D296)/D296</f>
        <v>-0.40053684786512117</v>
      </c>
      <c r="AE296" s="3">
        <f>(G296+H296-J296)/H296</f>
        <v>2.2578450469535865</v>
      </c>
    </row>
    <row r="297" spans="1:31" x14ac:dyDescent="0.25">
      <c r="A297" s="9" t="s">
        <v>146</v>
      </c>
      <c r="B297" s="1">
        <v>117.31060791015599</v>
      </c>
      <c r="C297" s="1">
        <v>91.174903869628906</v>
      </c>
      <c r="D297" s="8">
        <v>139.75689697265599</v>
      </c>
      <c r="E297" s="1">
        <v>93.388000488281193</v>
      </c>
      <c r="F297" s="3">
        <v>0.63400000333786</v>
      </c>
      <c r="G297" s="8">
        <v>119.13136291503901</v>
      </c>
      <c r="H297" s="1">
        <v>56.354095458984297</v>
      </c>
      <c r="I297" s="1">
        <v>81.373001098632798</v>
      </c>
      <c r="J297" s="8">
        <v>136.95886230468699</v>
      </c>
      <c r="K297" s="1">
        <v>88.097999572753906</v>
      </c>
      <c r="L297" s="3">
        <v>0.74799233675002996</v>
      </c>
      <c r="M297" s="3">
        <v>0.79175508022308305</v>
      </c>
      <c r="N297" s="11">
        <v>27</v>
      </c>
      <c r="O297" s="11">
        <v>0</v>
      </c>
      <c r="P297" s="11">
        <v>0</v>
      </c>
      <c r="Q297" s="11">
        <v>0</v>
      </c>
      <c r="R297" s="11">
        <v>2</v>
      </c>
      <c r="S297" s="11">
        <v>4</v>
      </c>
      <c r="T297" s="10">
        <v>0.40000000596046398</v>
      </c>
      <c r="U297" s="10">
        <v>1.29999995231628</v>
      </c>
      <c r="V297" s="10">
        <v>0.89999997615814198</v>
      </c>
      <c r="W297" s="2">
        <v>2.79170693829655E-4</v>
      </c>
      <c r="X297" s="2">
        <v>2.7775642229244102E-4</v>
      </c>
      <c r="Y297" s="2">
        <v>7.5729214586317499E-5</v>
      </c>
      <c r="Z297" s="2">
        <v>7.6051634096074795E-5</v>
      </c>
      <c r="AA297" s="3">
        <f>ABS((G297-B297)/B297)</f>
        <v>1.5520804446580506E-2</v>
      </c>
      <c r="AB297" s="3">
        <f>ABS((J297-C297)/C297)</f>
        <v>0.50215526961810253</v>
      </c>
      <c r="AC297" s="3">
        <f>(J297-G297)/G297</f>
        <v>0.14964572681303104</v>
      </c>
      <c r="AD297" s="3">
        <f>(J297-D297)/D297</f>
        <v>-2.002072690921617E-2</v>
      </c>
      <c r="AE297" s="3">
        <f>(G297+H297-J297)/H297</f>
        <v>0.68365210648047359</v>
      </c>
    </row>
    <row r="298" spans="1:31" x14ac:dyDescent="0.25">
      <c r="A298" s="9" t="s">
        <v>146</v>
      </c>
      <c r="B298" s="1">
        <v>113.64160919189401</v>
      </c>
      <c r="C298" s="1">
        <v>77.405540466308594</v>
      </c>
      <c r="D298" s="8">
        <v>129.76867675781199</v>
      </c>
      <c r="E298" s="1">
        <v>83.440002441406193</v>
      </c>
      <c r="F298" s="3">
        <v>0.63400000333786</v>
      </c>
      <c r="G298" s="8">
        <v>114.324340820312</v>
      </c>
      <c r="H298" s="1">
        <v>42.197799682617102</v>
      </c>
      <c r="I298" s="1">
        <v>74.257003784179602</v>
      </c>
      <c r="J298" s="8">
        <v>121.147331237792</v>
      </c>
      <c r="K298" s="1">
        <v>79.310997009277301</v>
      </c>
      <c r="L298" s="3">
        <v>0.69338744878768899</v>
      </c>
      <c r="M298" s="3">
        <v>0.74837261438369695</v>
      </c>
      <c r="N298" s="11">
        <v>26</v>
      </c>
      <c r="O298" s="11">
        <v>0</v>
      </c>
      <c r="P298" s="11">
        <v>0</v>
      </c>
      <c r="Q298" s="11">
        <v>0</v>
      </c>
      <c r="R298" s="11">
        <v>2</v>
      </c>
      <c r="S298" s="11">
        <v>100</v>
      </c>
      <c r="T298" s="10">
        <v>0.10000000149011599</v>
      </c>
      <c r="U298" s="10">
        <v>1.29999995231628</v>
      </c>
      <c r="V298" s="10">
        <v>0.89999997615814198</v>
      </c>
      <c r="W298" s="2">
        <v>2.25221185246482E-4</v>
      </c>
      <c r="X298" s="2">
        <v>2.5940610794350499E-4</v>
      </c>
      <c r="Y298" s="2">
        <v>7.3184353823307902E-5</v>
      </c>
      <c r="Z298" s="2">
        <v>7.2985785664059195E-5</v>
      </c>
      <c r="AA298" s="3">
        <f>ABS((G298-B298)/B298)</f>
        <v>6.0077610064914154E-3</v>
      </c>
      <c r="AB298" s="3">
        <f>ABS((J298-C298)/C298)</f>
        <v>0.56509896459572406</v>
      </c>
      <c r="AC298" s="3">
        <f>(J298-G298)/G298</f>
        <v>5.9680995040277192E-2</v>
      </c>
      <c r="AD298" s="3">
        <f>(J298-D298)/D298</f>
        <v>-6.6436259777157558E-2</v>
      </c>
      <c r="AE298" s="3">
        <f>(G298+H298-J298)/H298</f>
        <v>0.83830933203157898</v>
      </c>
    </row>
    <row r="299" spans="1:31" x14ac:dyDescent="0.25">
      <c r="A299" s="9" t="s">
        <v>144</v>
      </c>
      <c r="B299" s="1">
        <v>248.53709411621</v>
      </c>
      <c r="C299" s="1">
        <v>91.174903869628906</v>
      </c>
      <c r="D299" s="8">
        <v>259.98422241210898</v>
      </c>
      <c r="E299" s="1">
        <v>189.863998413085</v>
      </c>
      <c r="F299" s="3">
        <v>0.69999998807907104</v>
      </c>
      <c r="G299" s="8">
        <v>243.57540893554599</v>
      </c>
      <c r="H299" s="1">
        <v>54.695976257324197</v>
      </c>
      <c r="I299" s="1">
        <v>180.55799865722599</v>
      </c>
      <c r="J299" s="8">
        <v>158.18679809570301</v>
      </c>
      <c r="K299" s="1">
        <v>102.69000244140599</v>
      </c>
      <c r="L299" s="3">
        <v>0.73416727781295699</v>
      </c>
      <c r="M299" s="3">
        <v>0.74506288766860895</v>
      </c>
      <c r="N299" s="11">
        <v>25</v>
      </c>
      <c r="O299" s="11">
        <v>0</v>
      </c>
      <c r="P299" s="11">
        <v>0</v>
      </c>
      <c r="Q299" s="11">
        <v>0</v>
      </c>
      <c r="R299" s="11">
        <v>2</v>
      </c>
      <c r="S299" s="11">
        <v>100</v>
      </c>
      <c r="T299" s="10">
        <v>0.40000000596046398</v>
      </c>
      <c r="U299" s="10">
        <v>1.29999995231628</v>
      </c>
      <c r="V299" s="10">
        <v>0.89999997615814198</v>
      </c>
      <c r="W299" s="2">
        <v>2.21788432099856E-4</v>
      </c>
      <c r="X299" s="2">
        <v>2.6927585713565301E-4</v>
      </c>
      <c r="Y299" s="2">
        <v>7.3061506554950002E-5</v>
      </c>
      <c r="Z299" s="2">
        <v>7.4510084232315394E-5</v>
      </c>
      <c r="AA299" s="3">
        <f>ABS((G299-B299)/B299)</f>
        <v>1.9963559959963323E-2</v>
      </c>
      <c r="AB299" s="3">
        <f>ABS((J299-C299)/C299)</f>
        <v>0.73498179194018654</v>
      </c>
      <c r="AC299" s="3">
        <f>(J299-G299)/G299</f>
        <v>-0.35056334797096939</v>
      </c>
      <c r="AD299" s="3">
        <f>(J299-D299)/D299</f>
        <v>-0.39155231564415377</v>
      </c>
      <c r="AE299" s="3">
        <f>(G299+H299-J299)/H299</f>
        <v>2.5611497715685951</v>
      </c>
    </row>
    <row r="300" spans="1:31" x14ac:dyDescent="0.25">
      <c r="A300" s="9" t="s">
        <v>144</v>
      </c>
      <c r="B300" s="1">
        <v>248.48027038574199</v>
      </c>
      <c r="C300" s="1">
        <v>98.714523315429602</v>
      </c>
      <c r="D300" s="8">
        <v>269.1865234375</v>
      </c>
      <c r="E300" s="1">
        <v>196</v>
      </c>
      <c r="F300" s="3">
        <v>0.72299998998641901</v>
      </c>
      <c r="G300" s="8">
        <v>252.90345764160099</v>
      </c>
      <c r="H300" s="1">
        <v>58.784072875976499</v>
      </c>
      <c r="I300" s="1">
        <v>186.78599548339801</v>
      </c>
      <c r="J300" s="8">
        <v>182.353271484375</v>
      </c>
      <c r="K300" s="1">
        <v>115.98999786376901</v>
      </c>
      <c r="L300" s="3">
        <v>0.74780356884002597</v>
      </c>
      <c r="M300" s="3">
        <v>0.75615823268890303</v>
      </c>
      <c r="N300" s="11">
        <v>25</v>
      </c>
      <c r="O300" s="11">
        <v>0</v>
      </c>
      <c r="P300" s="11">
        <v>0</v>
      </c>
      <c r="Q300" s="11">
        <v>0</v>
      </c>
      <c r="R300" s="11">
        <v>2</v>
      </c>
      <c r="S300" s="11">
        <v>100</v>
      </c>
      <c r="T300" s="10">
        <v>0.40000000596046398</v>
      </c>
      <c r="U300" s="10">
        <v>1.1000000238418499</v>
      </c>
      <c r="V300" s="10">
        <v>0.80000001192092896</v>
      </c>
      <c r="W300" s="2">
        <v>2.2816748241893901E-4</v>
      </c>
      <c r="X300" s="2">
        <v>2.59609776549041E-4</v>
      </c>
      <c r="Y300" s="2">
        <v>7.2787770477589206E-5</v>
      </c>
      <c r="Z300" s="2">
        <v>7.2537834057584405E-5</v>
      </c>
      <c r="AA300" s="3">
        <f>ABS((G300-B300)/B300)</f>
        <v>1.7800959605333767E-2</v>
      </c>
      <c r="AB300" s="3">
        <f>ABS((J300-C300)/C300)</f>
        <v>0.8472790564128897</v>
      </c>
      <c r="AC300" s="3">
        <f>(J300-G300)/G300</f>
        <v>-0.27896093954241352</v>
      </c>
      <c r="AD300" s="3">
        <f>(J300-D300)/D300</f>
        <v>-0.32257651996938114</v>
      </c>
      <c r="AE300" s="3">
        <f>(G300+H300-J300)/H300</f>
        <v>2.2001581841066682</v>
      </c>
    </row>
    <row r="301" spans="1:31" x14ac:dyDescent="0.25">
      <c r="A301" s="9" t="s">
        <v>144</v>
      </c>
      <c r="B301" s="1">
        <v>248.53709411621</v>
      </c>
      <c r="C301" s="1">
        <v>91.174903869628906</v>
      </c>
      <c r="D301" s="8">
        <v>268.52133178710898</v>
      </c>
      <c r="E301" s="1">
        <v>196.05099487304599</v>
      </c>
      <c r="F301" s="3">
        <v>0.72299998998641901</v>
      </c>
      <c r="G301" s="8">
        <v>252.92900085449199</v>
      </c>
      <c r="H301" s="1">
        <v>56.290214538574197</v>
      </c>
      <c r="I301" s="1">
        <v>187.18299865722599</v>
      </c>
      <c r="J301" s="8">
        <v>166.070068359375</v>
      </c>
      <c r="K301" s="1">
        <v>107.861000061035</v>
      </c>
      <c r="L301" s="3">
        <v>0.73416727781295699</v>
      </c>
      <c r="M301" s="3">
        <v>0.74506288766860895</v>
      </c>
      <c r="N301" s="11">
        <v>25</v>
      </c>
      <c r="O301" s="11">
        <v>0</v>
      </c>
      <c r="P301" s="11">
        <v>0</v>
      </c>
      <c r="Q301" s="11">
        <v>0</v>
      </c>
      <c r="R301" s="11">
        <v>2</v>
      </c>
      <c r="S301" s="11">
        <v>100</v>
      </c>
      <c r="T301" s="10">
        <v>0.80000001192092896</v>
      </c>
      <c r="U301" s="10">
        <v>1.29999995231628</v>
      </c>
      <c r="V301" s="10">
        <v>0.89999997615814198</v>
      </c>
      <c r="W301" s="2">
        <v>2.2171516320668101E-4</v>
      </c>
      <c r="X301" s="2">
        <v>2.64093338046222E-4</v>
      </c>
      <c r="Y301" s="2">
        <v>7.2830887802410803E-5</v>
      </c>
      <c r="Z301" s="2">
        <v>7.27771694073453E-5</v>
      </c>
      <c r="AA301" s="3">
        <f>ABS((G301-B301)/B301)</f>
        <v>1.767103117504238E-2</v>
      </c>
      <c r="AB301" s="3">
        <f>ABS((J301-C301)/C301)</f>
        <v>0.82144495152787622</v>
      </c>
      <c r="AC301" s="3">
        <f>(J301-G301)/G301</f>
        <v>-0.34341231018061952</v>
      </c>
      <c r="AD301" s="3">
        <f>(J301-D301)/D301</f>
        <v>-0.38153863883320871</v>
      </c>
      <c r="AE301" s="3">
        <f>(G301+H301-J301)/H301</f>
        <v>2.5430556306655192</v>
      </c>
    </row>
    <row r="302" spans="1:31" x14ac:dyDescent="0.25">
      <c r="A302" s="9" t="s">
        <v>144</v>
      </c>
      <c r="B302" s="1">
        <v>135.960037231445</v>
      </c>
      <c r="C302" s="1">
        <v>91.174903869628906</v>
      </c>
      <c r="D302" s="8">
        <v>155.31863403320301</v>
      </c>
      <c r="E302" s="1">
        <v>105.169998168945</v>
      </c>
      <c r="F302" s="3">
        <v>0.72299998998641901</v>
      </c>
      <c r="G302" s="8">
        <v>139.72622680664</v>
      </c>
      <c r="H302" s="1">
        <v>56.290214538574197</v>
      </c>
      <c r="I302" s="1">
        <v>96.302001953125</v>
      </c>
      <c r="J302" s="8">
        <v>166.070068359375</v>
      </c>
      <c r="K302" s="1">
        <v>107.861000061035</v>
      </c>
      <c r="L302" s="3">
        <v>0.74180841445922796</v>
      </c>
      <c r="M302" s="3">
        <v>0.74348068237304599</v>
      </c>
      <c r="N302" s="11">
        <v>27</v>
      </c>
      <c r="O302" s="11">
        <v>0</v>
      </c>
      <c r="P302" s="11">
        <v>0</v>
      </c>
      <c r="Q302" s="11">
        <v>0</v>
      </c>
      <c r="R302" s="11">
        <v>2</v>
      </c>
      <c r="S302" s="11">
        <v>4</v>
      </c>
      <c r="T302" s="10">
        <v>0.40000000596046398</v>
      </c>
      <c r="U302" s="10">
        <v>1.29999995231628</v>
      </c>
      <c r="V302" s="10">
        <v>0.89999997615814198</v>
      </c>
      <c r="W302" s="2">
        <v>2.7732076705433401E-4</v>
      </c>
      <c r="X302" s="2">
        <v>2.7769457665271997E-4</v>
      </c>
      <c r="Y302" s="2">
        <v>7.5436269980855205E-5</v>
      </c>
      <c r="Z302" s="2">
        <v>7.6214550063014003E-5</v>
      </c>
      <c r="AA302" s="3">
        <f>ABS((G302-B302)/B302)</f>
        <v>2.7700710090155456E-2</v>
      </c>
      <c r="AB302" s="3">
        <f>ABS((J302-C302)/C302)</f>
        <v>0.82144495152787622</v>
      </c>
      <c r="AC302" s="3">
        <f>(J302-G302)/G302</f>
        <v>0.18853898909895347</v>
      </c>
      <c r="AD302" s="3">
        <f>(J302-D302)/D302</f>
        <v>6.9221792949026431E-2</v>
      </c>
      <c r="AE302" s="3">
        <f>(G302+H302-J302)/H302</f>
        <v>0.53199962429202918</v>
      </c>
    </row>
    <row r="303" spans="1:31" x14ac:dyDescent="0.25">
      <c r="A303" s="9" t="s">
        <v>144</v>
      </c>
      <c r="B303" s="1">
        <v>121.61391448974599</v>
      </c>
      <c r="C303" s="1">
        <v>77.405540466308594</v>
      </c>
      <c r="D303" s="8">
        <v>135.74775695800699</v>
      </c>
      <c r="E303" s="1">
        <v>92.380996704101506</v>
      </c>
      <c r="F303" s="3">
        <v>0.72299998998641901</v>
      </c>
      <c r="G303" s="8">
        <v>125.058464050292</v>
      </c>
      <c r="H303" s="1">
        <v>38.589160919189403</v>
      </c>
      <c r="I303" s="1">
        <v>86.189002990722599</v>
      </c>
      <c r="J303" s="8">
        <v>144.34126281738199</v>
      </c>
      <c r="K303" s="1">
        <v>96.064002990722599</v>
      </c>
      <c r="L303" s="3">
        <v>0.69462949037551802</v>
      </c>
      <c r="M303" s="3">
        <v>0.698913693428039</v>
      </c>
      <c r="N303" s="11">
        <v>24</v>
      </c>
      <c r="O303" s="11">
        <v>0</v>
      </c>
      <c r="P303" s="11">
        <v>0</v>
      </c>
      <c r="Q303" s="11">
        <v>0</v>
      </c>
      <c r="R303" s="11">
        <v>2</v>
      </c>
      <c r="S303" s="11">
        <v>100</v>
      </c>
      <c r="T303" s="10">
        <v>0.10000000149011599</v>
      </c>
      <c r="U303" s="10">
        <v>1.29999995231628</v>
      </c>
      <c r="V303" s="10">
        <v>0.89999997615814198</v>
      </c>
      <c r="W303" s="2">
        <v>2.0042898540850699E-4</v>
      </c>
      <c r="X303" s="2">
        <v>2.6097419322468302E-4</v>
      </c>
      <c r="Y303" s="2">
        <v>7.26826692698523E-5</v>
      </c>
      <c r="Z303" s="2">
        <v>7.2838520281948095E-5</v>
      </c>
      <c r="AA303" s="3">
        <f>ABS((G303-B303)/B303)</f>
        <v>2.8323646804711965E-2</v>
      </c>
      <c r="AB303" s="3">
        <f>ABS((J303-C303)/C303)</f>
        <v>0.86474071426718768</v>
      </c>
      <c r="AC303" s="3">
        <f>(J303-G303)/G303</f>
        <v>0.15419027343351546</v>
      </c>
      <c r="AD303" s="3">
        <f>(J303-D303)/D303</f>
        <v>6.330495657496106E-2</v>
      </c>
      <c r="AE303" s="3">
        <f>(G303+H303-J303)/H303</f>
        <v>0.50030531092731922</v>
      </c>
    </row>
    <row r="304" spans="1:31" x14ac:dyDescent="0.25">
      <c r="A304" s="9" t="s">
        <v>147</v>
      </c>
      <c r="B304" s="1">
        <v>108.117835998535</v>
      </c>
      <c r="C304" s="1">
        <v>91.174903869628906</v>
      </c>
      <c r="D304" s="8">
        <v>127.234573364257</v>
      </c>
      <c r="E304" s="1">
        <v>81.514999389648395</v>
      </c>
      <c r="F304" s="3">
        <v>0.70399999618530196</v>
      </c>
      <c r="G304" s="8">
        <v>111.64307403564401</v>
      </c>
      <c r="H304" s="1">
        <v>52.674308776855398</v>
      </c>
      <c r="I304" s="1">
        <v>72.636001586914006</v>
      </c>
      <c r="J304" s="8">
        <v>129.94598388671801</v>
      </c>
      <c r="K304" s="1">
        <v>84.139999389648395</v>
      </c>
      <c r="L304" s="3">
        <v>0.74325788021087602</v>
      </c>
      <c r="M304" s="3">
        <v>0.76322644948959295</v>
      </c>
      <c r="N304" s="11">
        <v>25</v>
      </c>
      <c r="O304" s="11">
        <v>0</v>
      </c>
      <c r="P304" s="11">
        <v>0</v>
      </c>
      <c r="Q304" s="11">
        <v>0</v>
      </c>
      <c r="R304" s="11">
        <v>2</v>
      </c>
      <c r="S304" s="11">
        <v>100</v>
      </c>
      <c r="T304" s="10">
        <v>0.40000000596046398</v>
      </c>
      <c r="U304" s="10">
        <v>1.29999995231628</v>
      </c>
      <c r="V304" s="10">
        <v>0.89999997615814198</v>
      </c>
      <c r="W304" s="2">
        <v>2.45424191234633E-4</v>
      </c>
      <c r="X304" s="2">
        <v>2.6589326444081902E-4</v>
      </c>
      <c r="Y304" s="2">
        <v>7.29703751858323E-5</v>
      </c>
      <c r="Z304" s="2">
        <v>7.3547387728467502E-5</v>
      </c>
      <c r="AA304" s="3">
        <f>ABS((G304-B304)/B304)</f>
        <v>3.2605517901382823E-2</v>
      </c>
      <c r="AB304" s="3">
        <f>ABS((J304-C304)/C304)</f>
        <v>0.42523850721606371</v>
      </c>
      <c r="AC304" s="3">
        <f>(J304-G304)/G304</f>
        <v>0.16394129245519057</v>
      </c>
      <c r="AD304" s="3">
        <f>(J304-D304)/D304</f>
        <v>2.1310328244655424E-2</v>
      </c>
      <c r="AE304" s="3">
        <f>(G304+H304-J304)/H304</f>
        <v>0.65252681475877028</v>
      </c>
    </row>
    <row r="305" spans="1:31" x14ac:dyDescent="0.25">
      <c r="A305" s="9" t="s">
        <v>147</v>
      </c>
      <c r="B305" s="1">
        <v>117.227157592773</v>
      </c>
      <c r="C305" s="1">
        <v>98.714523315429602</v>
      </c>
      <c r="D305" s="8">
        <v>128.75082397460901</v>
      </c>
      <c r="E305" s="1">
        <v>81.033996582031193</v>
      </c>
      <c r="F305" s="3">
        <v>0.68199998140335005</v>
      </c>
      <c r="G305" s="8">
        <v>111.571723937988</v>
      </c>
      <c r="H305" s="1">
        <v>54.022621154785099</v>
      </c>
      <c r="I305" s="1">
        <v>71.422996520996094</v>
      </c>
      <c r="J305" s="8">
        <v>132.27491760253901</v>
      </c>
      <c r="K305" s="1">
        <v>84.081001281738196</v>
      </c>
      <c r="L305" s="3">
        <v>0.76679611206054599</v>
      </c>
      <c r="M305" s="3">
        <v>0.78750389814376798</v>
      </c>
      <c r="N305" s="11">
        <v>25</v>
      </c>
      <c r="O305" s="11">
        <v>0</v>
      </c>
      <c r="P305" s="11">
        <v>0</v>
      </c>
      <c r="Q305" s="11">
        <v>0</v>
      </c>
      <c r="R305" s="11">
        <v>2</v>
      </c>
      <c r="S305" s="11">
        <v>100</v>
      </c>
      <c r="T305" s="10">
        <v>0.40000000596046398</v>
      </c>
      <c r="U305" s="10">
        <v>1.1000000238418499</v>
      </c>
      <c r="V305" s="10">
        <v>0.80000001192092896</v>
      </c>
      <c r="W305" s="2">
        <v>2.5070723495446102E-4</v>
      </c>
      <c r="X305" s="2">
        <v>2.5811561499722302E-4</v>
      </c>
      <c r="Y305" s="2">
        <v>7.2908544098026996E-5</v>
      </c>
      <c r="Z305" s="2">
        <v>7.2376962634734796E-5</v>
      </c>
      <c r="AA305" s="3">
        <f>ABS((G305-B305)/B305)</f>
        <v>4.8243374410143126E-2</v>
      </c>
      <c r="AB305" s="3">
        <f>ABS((J305-C305)/C305)</f>
        <v>0.33997423236165025</v>
      </c>
      <c r="AC305" s="3">
        <f>(J305-G305)/G305</f>
        <v>0.18555950319507408</v>
      </c>
      <c r="AD305" s="3">
        <f>(J305-D305)/D305</f>
        <v>2.7371425821903772E-2</v>
      </c>
      <c r="AE305" s="3">
        <f>(G305+H305-J305)/H305</f>
        <v>0.61676806452555466</v>
      </c>
    </row>
    <row r="306" spans="1:31" x14ac:dyDescent="0.25">
      <c r="A306" s="9" t="s">
        <v>147</v>
      </c>
      <c r="B306" s="1">
        <v>508.43566894531199</v>
      </c>
      <c r="C306" s="1">
        <v>91.174903869628906</v>
      </c>
      <c r="D306" s="8">
        <v>517.16296386718705</v>
      </c>
      <c r="E306" s="1">
        <v>407.927001953125</v>
      </c>
      <c r="F306" s="3">
        <v>0.68199998140335005</v>
      </c>
      <c r="G306" s="8">
        <v>501.70733642578102</v>
      </c>
      <c r="H306" s="1">
        <v>48.602500915527301</v>
      </c>
      <c r="I306" s="1">
        <v>399.18200683593699</v>
      </c>
      <c r="J306" s="8">
        <v>121.718856811523</v>
      </c>
      <c r="K306" s="1">
        <v>78.819000244140597</v>
      </c>
      <c r="L306" s="3">
        <v>0.88732886314392001</v>
      </c>
      <c r="M306" s="3">
        <v>0.88153851032257002</v>
      </c>
      <c r="N306" s="11">
        <v>21</v>
      </c>
      <c r="O306" s="11">
        <v>0</v>
      </c>
      <c r="P306" s="11">
        <v>0</v>
      </c>
      <c r="Q306" s="11">
        <v>0</v>
      </c>
      <c r="R306" s="11">
        <v>2</v>
      </c>
      <c r="S306" s="11">
        <v>100</v>
      </c>
      <c r="T306" s="10">
        <v>0.80000001192092896</v>
      </c>
      <c r="U306" s="10">
        <v>1.29999995231628</v>
      </c>
      <c r="V306" s="10">
        <v>0.89999997615814198</v>
      </c>
      <c r="W306" s="2">
        <v>2.47218617005273E-4</v>
      </c>
      <c r="X306" s="2">
        <v>2.5682253181003002E-4</v>
      </c>
      <c r="Y306" s="2">
        <v>7.1778165875002701E-5</v>
      </c>
      <c r="Z306" s="2">
        <v>7.2323171480093097E-5</v>
      </c>
      <c r="AA306" s="3">
        <f>ABS((G306-B306)/B306)</f>
        <v>1.3233399878273832E-2</v>
      </c>
      <c r="AB306" s="3">
        <f>ABS((J306-C306)/C306)</f>
        <v>0.33500395005152867</v>
      </c>
      <c r="AC306" s="3">
        <f>(J306-G306)/G306</f>
        <v>-0.75739071770673783</v>
      </c>
      <c r="AD306" s="3">
        <f>(J306-D306)/D306</f>
        <v>-0.76464119568550215</v>
      </c>
      <c r="AE306" s="3">
        <f>(G306+H306-J306)/H306</f>
        <v>8.8182906734509441</v>
      </c>
    </row>
    <row r="307" spans="1:31" x14ac:dyDescent="0.25">
      <c r="A307" s="9" t="s">
        <v>147</v>
      </c>
      <c r="B307" s="1">
        <v>109.14534759521401</v>
      </c>
      <c r="C307" s="1">
        <v>91.174903869628906</v>
      </c>
      <c r="D307" s="8">
        <v>120.18828582763599</v>
      </c>
      <c r="E307" s="1">
        <v>80.417999267578097</v>
      </c>
      <c r="F307" s="3">
        <v>0.68199998140335005</v>
      </c>
      <c r="G307" s="8">
        <v>104.73267364501901</v>
      </c>
      <c r="H307" s="1">
        <v>48.602500915527301</v>
      </c>
      <c r="I307" s="1">
        <v>71.672996520996094</v>
      </c>
      <c r="J307" s="8">
        <v>121.718856811523</v>
      </c>
      <c r="K307" s="1">
        <v>78.819000244140597</v>
      </c>
      <c r="L307" s="3">
        <v>0.76136440038680997</v>
      </c>
      <c r="M307" s="3">
        <v>0.77944731712341297</v>
      </c>
      <c r="N307" s="11">
        <v>21</v>
      </c>
      <c r="O307" s="11">
        <v>0</v>
      </c>
      <c r="P307" s="11">
        <v>0</v>
      </c>
      <c r="Q307" s="11">
        <v>0</v>
      </c>
      <c r="R307" s="11">
        <v>2</v>
      </c>
      <c r="S307" s="11">
        <v>4</v>
      </c>
      <c r="T307" s="10">
        <v>0.40000000596046398</v>
      </c>
      <c r="U307" s="10">
        <v>1.29999995231628</v>
      </c>
      <c r="V307" s="10">
        <v>0.89999997615814198</v>
      </c>
      <c r="W307" s="2">
        <v>2.77734652627259E-4</v>
      </c>
      <c r="X307" s="2">
        <v>2.8125176322646401E-4</v>
      </c>
      <c r="Y307" s="2">
        <v>7.56326844566501E-5</v>
      </c>
      <c r="Z307" s="2">
        <v>7.7430813689716106E-5</v>
      </c>
      <c r="AA307" s="3">
        <f>ABS((G307-B307)/B307)</f>
        <v>4.0429336178031419E-2</v>
      </c>
      <c r="AB307" s="3">
        <f>ABS((J307-C307)/C307)</f>
        <v>0.33500395005152867</v>
      </c>
      <c r="AC307" s="3">
        <f>(J307-G307)/G307</f>
        <v>0.16218609317734953</v>
      </c>
      <c r="AD307" s="3">
        <f>(J307-D307)/D307</f>
        <v>1.2734776715944016E-2</v>
      </c>
      <c r="AE307" s="3">
        <f>(G307+H307-J307)/H307</f>
        <v>0.65050804286745412</v>
      </c>
    </row>
    <row r="308" spans="1:31" x14ac:dyDescent="0.25">
      <c r="A308" s="9" t="s">
        <v>147</v>
      </c>
      <c r="B308" s="1">
        <v>98.562484741210895</v>
      </c>
      <c r="C308" s="1">
        <v>77.405540466308594</v>
      </c>
      <c r="D308" s="8">
        <v>104.631385803222</v>
      </c>
      <c r="E308" s="1">
        <v>69.238998413085895</v>
      </c>
      <c r="F308" s="3">
        <v>0.68199998140335005</v>
      </c>
      <c r="G308" s="8">
        <v>94.007484436035099</v>
      </c>
      <c r="H308" s="1">
        <v>33.408794403076101</v>
      </c>
      <c r="I308" s="1">
        <v>63.055999755859297</v>
      </c>
      <c r="J308" s="8">
        <v>106.94588470458901</v>
      </c>
      <c r="K308" s="1">
        <v>70.282997131347599</v>
      </c>
      <c r="L308" s="3">
        <v>0.71101844310760498</v>
      </c>
      <c r="M308" s="3">
        <v>0.728873431682586</v>
      </c>
      <c r="N308" s="11">
        <v>21</v>
      </c>
      <c r="O308" s="11">
        <v>0</v>
      </c>
      <c r="P308" s="11">
        <v>0</v>
      </c>
      <c r="Q308" s="11">
        <v>0</v>
      </c>
      <c r="R308" s="11">
        <v>2</v>
      </c>
      <c r="S308" s="11">
        <v>100</v>
      </c>
      <c r="T308" s="10">
        <v>0.10000000149011599</v>
      </c>
      <c r="U308" s="10">
        <v>1.29999995231628</v>
      </c>
      <c r="V308" s="10">
        <v>0.89999997615814198</v>
      </c>
      <c r="W308" s="2">
        <v>2.3703144688624799E-4</v>
      </c>
      <c r="X308" s="2">
        <v>2.58816784480586E-4</v>
      </c>
      <c r="Y308" s="2">
        <v>7.28431259631179E-5</v>
      </c>
      <c r="Z308" s="2">
        <v>7.2784685471560806E-5</v>
      </c>
      <c r="AA308" s="3">
        <f>ABS((G308-B308)/B308)</f>
        <v>4.6214341259106478E-2</v>
      </c>
      <c r="AB308" s="3">
        <f>ABS((J308-C308)/C308)</f>
        <v>0.38163087629545189</v>
      </c>
      <c r="AC308" s="3">
        <f>(J308-G308)/G308</f>
        <v>0.13763159759218424</v>
      </c>
      <c r="AD308" s="3">
        <f>(J308-D308)/D308</f>
        <v>2.212050317024216E-2</v>
      </c>
      <c r="AE308" s="3">
        <f>(G308+H308-J308)/H308</f>
        <v>0.61272471815497154</v>
      </c>
    </row>
    <row r="309" spans="1:31" x14ac:dyDescent="0.25">
      <c r="A309" s="9" t="s">
        <v>145</v>
      </c>
      <c r="B309" s="1">
        <v>113.63668823242099</v>
      </c>
      <c r="C309" s="1">
        <v>91.174903869628906</v>
      </c>
      <c r="D309" s="8">
        <v>137.25477600097599</v>
      </c>
      <c r="E309" s="1">
        <v>89.25</v>
      </c>
      <c r="F309" s="3">
        <v>0.73699998855590798</v>
      </c>
      <c r="G309" s="8">
        <v>110.233673095703</v>
      </c>
      <c r="H309" s="1">
        <v>87.447265625</v>
      </c>
      <c r="I309" s="1">
        <v>72.457000732421804</v>
      </c>
      <c r="J309" s="8">
        <v>144.97621154785099</v>
      </c>
      <c r="K309" s="1">
        <v>93.861999511718693</v>
      </c>
      <c r="L309" s="3">
        <v>0.63709974288940396</v>
      </c>
      <c r="M309" s="3">
        <v>0.65778475999832098</v>
      </c>
      <c r="N309" s="11">
        <v>24</v>
      </c>
      <c r="O309" s="11">
        <v>0</v>
      </c>
      <c r="P309" s="11">
        <v>0</v>
      </c>
      <c r="Q309" s="11">
        <v>0</v>
      </c>
      <c r="R309" s="11">
        <v>2</v>
      </c>
      <c r="S309" s="11">
        <v>100</v>
      </c>
      <c r="T309" s="10">
        <v>0.40000000596046398</v>
      </c>
      <c r="U309" s="10">
        <v>1.29999995231628</v>
      </c>
      <c r="V309" s="10">
        <v>0.89999997615814198</v>
      </c>
      <c r="W309" s="2">
        <v>2.18473622226156E-4</v>
      </c>
      <c r="X309" s="2">
        <v>2.9598208493553102E-4</v>
      </c>
      <c r="Y309" s="2">
        <v>8.3028666267637096E-5</v>
      </c>
      <c r="Z309" s="2">
        <v>8.7404332589357996E-5</v>
      </c>
      <c r="AA309" s="3">
        <f>ABS((G309-B309)/B309)</f>
        <v>2.9946447662728554E-2</v>
      </c>
      <c r="AB309" s="3">
        <f>ABS((J309-C309)/C309)</f>
        <v>0.59008899812115667</v>
      </c>
      <c r="AC309" s="3">
        <f>(J309-G309)/G309</f>
        <v>0.31517173905640539</v>
      </c>
      <c r="AD309" s="3">
        <f>(J309-D309)/D309</f>
        <v>5.6256224896830506E-2</v>
      </c>
      <c r="AE309" s="3">
        <f>(G309+H309-J309)/H309</f>
        <v>0.60270297528645012</v>
      </c>
    </row>
    <row r="310" spans="1:31" x14ac:dyDescent="0.25">
      <c r="A310" s="9" t="s">
        <v>145</v>
      </c>
      <c r="B310" s="1">
        <v>118.03147125244099</v>
      </c>
      <c r="C310" s="1">
        <v>98.714523315429602</v>
      </c>
      <c r="D310" s="8">
        <v>147.01887512207</v>
      </c>
      <c r="E310" s="1">
        <v>93.541999816894503</v>
      </c>
      <c r="F310" s="3">
        <v>0.72899997234344405</v>
      </c>
      <c r="G310" s="8">
        <v>114.927207946777</v>
      </c>
      <c r="H310" s="1">
        <v>95.795867919921804</v>
      </c>
      <c r="I310" s="1">
        <v>74.126998901367102</v>
      </c>
      <c r="J310" s="8">
        <v>154.29942321777301</v>
      </c>
      <c r="K310" s="1">
        <v>97.697998046875</v>
      </c>
      <c r="L310" s="3">
        <v>0.72924947738647405</v>
      </c>
      <c r="M310" s="3">
        <v>0.746942818164825</v>
      </c>
      <c r="N310" s="11">
        <v>23</v>
      </c>
      <c r="O310" s="11">
        <v>0</v>
      </c>
      <c r="P310" s="11">
        <v>0</v>
      </c>
      <c r="Q310" s="11">
        <v>0</v>
      </c>
      <c r="R310" s="11">
        <v>2</v>
      </c>
      <c r="S310" s="11">
        <v>100</v>
      </c>
      <c r="T310" s="10">
        <v>0.40000000596046398</v>
      </c>
      <c r="U310" s="10">
        <v>1.1000000238418499</v>
      </c>
      <c r="V310" s="10">
        <v>0.80000001192092896</v>
      </c>
      <c r="W310" s="2">
        <v>2.06129436264745E-4</v>
      </c>
      <c r="X310" s="2">
        <v>2.5296679814346102E-4</v>
      </c>
      <c r="Y310" s="2">
        <v>7.22722979844547E-5</v>
      </c>
      <c r="Z310" s="2">
        <v>7.1969239797908799E-5</v>
      </c>
      <c r="AA310" s="3">
        <f>ABS((G310-B310)/B310)</f>
        <v>2.630030171380917E-2</v>
      </c>
      <c r="AB310" s="3">
        <f>ABS((J310-C310)/C310)</f>
        <v>0.56308735569465285</v>
      </c>
      <c r="AC310" s="3">
        <f>(J310-G310)/G310</f>
        <v>0.34258393616618055</v>
      </c>
      <c r="AD310" s="3">
        <f>(J310-D310)/D310</f>
        <v>4.9521179438068483E-2</v>
      </c>
      <c r="AE310" s="3">
        <f>(G310+H310-J310)/H310</f>
        <v>0.58899881460536241</v>
      </c>
    </row>
    <row r="311" spans="1:31" x14ac:dyDescent="0.25">
      <c r="A311" s="9" t="s">
        <v>145</v>
      </c>
      <c r="B311" s="1">
        <v>113.63668823242099</v>
      </c>
      <c r="C311" s="1">
        <v>91.174903869628906</v>
      </c>
      <c r="D311" s="8">
        <v>135.70170593261699</v>
      </c>
      <c r="E311" s="1">
        <v>87.778999328613196</v>
      </c>
      <c r="F311" s="3">
        <v>0.72899997234344405</v>
      </c>
      <c r="G311" s="8">
        <v>106.53520965576099</v>
      </c>
      <c r="H311" s="1">
        <v>87.063941955566406</v>
      </c>
      <c r="I311" s="1">
        <v>69.833000183105398</v>
      </c>
      <c r="J311" s="8">
        <v>141.39694213867099</v>
      </c>
      <c r="K311" s="1">
        <v>91.268997192382798</v>
      </c>
      <c r="L311" s="3">
        <v>0.63709974288940396</v>
      </c>
      <c r="M311" s="3">
        <v>0.65778475999832098</v>
      </c>
      <c r="N311" s="11">
        <v>24</v>
      </c>
      <c r="O311" s="11">
        <v>0</v>
      </c>
      <c r="P311" s="11">
        <v>0</v>
      </c>
      <c r="Q311" s="11">
        <v>0</v>
      </c>
      <c r="R311" s="11">
        <v>2</v>
      </c>
      <c r="S311" s="11">
        <v>100</v>
      </c>
      <c r="T311" s="10">
        <v>0.80000001192092896</v>
      </c>
      <c r="U311" s="10">
        <v>1.29999995231628</v>
      </c>
      <c r="V311" s="10">
        <v>0.89999997615814198</v>
      </c>
      <c r="W311" s="2">
        <v>1.90523569472134E-4</v>
      </c>
      <c r="X311" s="2">
        <v>2.5852702674455897E-4</v>
      </c>
      <c r="Y311" s="2">
        <v>7.1906986704561805E-5</v>
      </c>
      <c r="Z311" s="2">
        <v>7.2021481173578596E-5</v>
      </c>
      <c r="AA311" s="3">
        <f>ABS((G311-B311)/B311)</f>
        <v>6.2492832967248689E-2</v>
      </c>
      <c r="AB311" s="3">
        <f>ABS((J311-C311)/C311)</f>
        <v>0.55083182035326994</v>
      </c>
      <c r="AC311" s="3">
        <f>(J311-G311)/G311</f>
        <v>0.32723202587722899</v>
      </c>
      <c r="AD311" s="3">
        <f>(J311-D311)/D311</f>
        <v>4.1968788578693246E-2</v>
      </c>
      <c r="AE311" s="3">
        <f>(G311+H311-J311)/H311</f>
        <v>0.59958472244799221</v>
      </c>
    </row>
    <row r="312" spans="1:31" x14ac:dyDescent="0.25">
      <c r="A312" s="9" t="s">
        <v>145</v>
      </c>
      <c r="B312" s="1">
        <v>113.803184509277</v>
      </c>
      <c r="C312" s="1">
        <v>91.174903869628906</v>
      </c>
      <c r="D312" s="8">
        <v>145.113357543945</v>
      </c>
      <c r="E312" s="1">
        <v>97.142997741699205</v>
      </c>
      <c r="F312" s="3">
        <v>0.72899997234344405</v>
      </c>
      <c r="G312" s="8">
        <v>115.94678497314401</v>
      </c>
      <c r="H312" s="1">
        <v>87.063941955566406</v>
      </c>
      <c r="I312" s="1">
        <v>79.196998596191406</v>
      </c>
      <c r="J312" s="8">
        <v>141.39694213867099</v>
      </c>
      <c r="K312" s="1">
        <v>91.268997192382798</v>
      </c>
      <c r="L312" s="3">
        <v>0.697395920753479</v>
      </c>
      <c r="M312" s="3">
        <v>0.72048240900039595</v>
      </c>
      <c r="N312" s="11">
        <v>26</v>
      </c>
      <c r="O312" s="11">
        <v>0</v>
      </c>
      <c r="P312" s="11">
        <v>0</v>
      </c>
      <c r="Q312" s="11">
        <v>0</v>
      </c>
      <c r="R312" s="11">
        <v>2</v>
      </c>
      <c r="S312" s="11">
        <v>4</v>
      </c>
      <c r="T312" s="10">
        <v>0.40000000596046398</v>
      </c>
      <c r="U312" s="10">
        <v>1.29999995231628</v>
      </c>
      <c r="V312" s="10">
        <v>0.89999997615814198</v>
      </c>
      <c r="W312" s="2">
        <v>2.79892090475186E-4</v>
      </c>
      <c r="X312" s="2">
        <v>2.77668848866596E-4</v>
      </c>
      <c r="Y312" s="2">
        <v>7.5813200965058004E-5</v>
      </c>
      <c r="Z312" s="2">
        <v>7.6262665970716598E-5</v>
      </c>
      <c r="AA312" s="3">
        <f>ABS((G312-B312)/B312)</f>
        <v>1.8836032340485698E-2</v>
      </c>
      <c r="AB312" s="3">
        <f>ABS((J312-C312)/C312)</f>
        <v>0.55083182035326994</v>
      </c>
      <c r="AC312" s="3">
        <f>(J312-G312)/G312</f>
        <v>0.21949860163368776</v>
      </c>
      <c r="AD312" s="3">
        <f>(J312-D312)/D312</f>
        <v>-2.5610429447534184E-2</v>
      </c>
      <c r="AE312" s="3">
        <f>(G312+H312-J312)/H312</f>
        <v>0.70768429967809621</v>
      </c>
    </row>
    <row r="313" spans="1:31" x14ac:dyDescent="0.25">
      <c r="A313" s="9" t="s">
        <v>145</v>
      </c>
      <c r="B313" s="1">
        <v>113.63668823242099</v>
      </c>
      <c r="C313" s="1">
        <v>77.405540466308594</v>
      </c>
      <c r="D313" s="8">
        <v>132.73161315917901</v>
      </c>
      <c r="E313" s="1">
        <v>86.227996826171804</v>
      </c>
      <c r="F313" s="3">
        <v>0.72899997234344405</v>
      </c>
      <c r="G313" s="8">
        <v>106.53520965576099</v>
      </c>
      <c r="H313" s="1">
        <v>78.198249816894503</v>
      </c>
      <c r="I313" s="1">
        <v>69.833000183105398</v>
      </c>
      <c r="J313" s="8">
        <v>127.358261108398</v>
      </c>
      <c r="K313" s="1">
        <v>83.25</v>
      </c>
      <c r="L313" s="3">
        <v>0.63709974288940396</v>
      </c>
      <c r="M313" s="3">
        <v>0.65778475999832098</v>
      </c>
      <c r="N313" s="11">
        <v>24</v>
      </c>
      <c r="O313" s="11">
        <v>0</v>
      </c>
      <c r="P313" s="11">
        <v>0</v>
      </c>
      <c r="Q313" s="11">
        <v>0</v>
      </c>
      <c r="R313" s="11">
        <v>2</v>
      </c>
      <c r="S313" s="11">
        <v>100</v>
      </c>
      <c r="T313" s="10">
        <v>0.10000000149011599</v>
      </c>
      <c r="U313" s="10">
        <v>1.29999995231628</v>
      </c>
      <c r="V313" s="10">
        <v>0.89999997615814198</v>
      </c>
      <c r="W313" s="2">
        <v>1.9399306620471101E-4</v>
      </c>
      <c r="X313" s="2">
        <v>2.5776168331503798E-4</v>
      </c>
      <c r="Y313" s="2">
        <v>7.3489834903739298E-5</v>
      </c>
      <c r="Z313" s="2">
        <v>7.2938797529786798E-5</v>
      </c>
      <c r="AA313" s="3">
        <f>ABS((G313-B313)/B313)</f>
        <v>6.2492832967248689E-2</v>
      </c>
      <c r="AB313" s="3">
        <f>ABS((J313-C313)/C313)</f>
        <v>0.64533779289134663</v>
      </c>
      <c r="AC313" s="3">
        <f>(J313-G313)/G313</f>
        <v>0.19545699041585335</v>
      </c>
      <c r="AD313" s="3">
        <f>(J313-D313)/D313</f>
        <v>-4.0482835421709149E-2</v>
      </c>
      <c r="AE313" s="3">
        <f>(G313+H313-J313)/H313</f>
        <v>0.73371460996383797</v>
      </c>
    </row>
    <row r="314" spans="1:31" x14ac:dyDescent="0.25">
      <c r="A314" t="s">
        <v>35</v>
      </c>
      <c r="B314" s="1">
        <v>78.111289978027301</v>
      </c>
      <c r="C314" s="1">
        <v>91.174903869628906</v>
      </c>
      <c r="D314" s="8">
        <v>102.47946929931599</v>
      </c>
      <c r="E314" s="1">
        <v>64.505996704101506</v>
      </c>
      <c r="F314" s="3">
        <v>0.57999998331069902</v>
      </c>
      <c r="G314" s="8">
        <v>82.396408081054602</v>
      </c>
      <c r="H314" s="1">
        <v>47.817142486572202</v>
      </c>
      <c r="I314" s="1">
        <v>53.146999359130803</v>
      </c>
      <c r="J314" s="8">
        <v>101.243682861328</v>
      </c>
      <c r="K314" s="1">
        <v>64.768997192382798</v>
      </c>
      <c r="L314" s="3">
        <v>0.65122425556182795</v>
      </c>
      <c r="M314" s="3">
        <v>0.70680010318756104</v>
      </c>
      <c r="N314">
        <v>24</v>
      </c>
      <c r="O314">
        <v>0</v>
      </c>
      <c r="P314">
        <v>0</v>
      </c>
      <c r="Q314">
        <v>0</v>
      </c>
      <c r="R314">
        <v>2</v>
      </c>
      <c r="S314">
        <v>100</v>
      </c>
      <c r="T314">
        <v>0.40000000596046398</v>
      </c>
      <c r="U314">
        <v>1.29999995231628</v>
      </c>
      <c r="V314">
        <v>0.89999997615814198</v>
      </c>
      <c r="W314" s="2">
        <v>2.5063549401238501E-4</v>
      </c>
      <c r="X314" s="2">
        <v>2.5761395227163998E-4</v>
      </c>
      <c r="Y314" s="2">
        <v>1.4974231598898699E-3</v>
      </c>
      <c r="Z314" s="2">
        <v>7.2474213084205904E-5</v>
      </c>
      <c r="AA314" s="3">
        <f>ABS((G314-B314)/B314)</f>
        <v>5.4859138854737956E-2</v>
      </c>
      <c r="AB314" s="3">
        <f>ABS((J314-C314)/C314)</f>
        <v>0.11043366720842886</v>
      </c>
      <c r="AC314" s="3">
        <f>(J314-G314)/G314</f>
        <v>0.22873903388765496</v>
      </c>
      <c r="AD314" s="3">
        <f>(J314-D314)/D314</f>
        <v>-1.2058868439087881E-2</v>
      </c>
      <c r="AE314" s="3">
        <f>(G314+H314-J314)/H314</f>
        <v>0.60584690342870251</v>
      </c>
    </row>
    <row r="315" spans="1:31" x14ac:dyDescent="0.25">
      <c r="A315" s="9" t="s">
        <v>35</v>
      </c>
      <c r="B315" s="1">
        <v>81.280052185058594</v>
      </c>
      <c r="C315" s="1">
        <v>98.714523315429602</v>
      </c>
      <c r="D315" s="8">
        <v>111.77548217773401</v>
      </c>
      <c r="E315" s="1">
        <v>69.936996459960895</v>
      </c>
      <c r="F315" s="3">
        <v>0.56599998474121005</v>
      </c>
      <c r="G315" s="8">
        <v>89.326789855957003</v>
      </c>
      <c r="H315" s="1">
        <v>51.725330352783203</v>
      </c>
      <c r="I315" s="1">
        <v>57.283000946044901</v>
      </c>
      <c r="J315" s="8">
        <v>113.505767822265</v>
      </c>
      <c r="K315" s="1">
        <v>71.458000183105398</v>
      </c>
      <c r="L315" s="3">
        <v>0.79144412279128995</v>
      </c>
      <c r="M315" s="3">
        <v>0.76460105180740301</v>
      </c>
      <c r="N315" s="11">
        <v>25</v>
      </c>
      <c r="O315" s="11">
        <v>0</v>
      </c>
      <c r="P315" s="11">
        <v>0</v>
      </c>
      <c r="Q315" s="11">
        <v>0</v>
      </c>
      <c r="R315" s="11">
        <v>2</v>
      </c>
      <c r="S315" s="11">
        <v>100</v>
      </c>
      <c r="T315" s="10">
        <v>0.40000000596046398</v>
      </c>
      <c r="U315" s="10">
        <v>1.1000000238418499</v>
      </c>
      <c r="V315" s="10">
        <v>0.80000001192092896</v>
      </c>
      <c r="W315" s="2">
        <v>2.5069576804526101E-4</v>
      </c>
      <c r="X315" s="2">
        <v>2.5291758356615901E-4</v>
      </c>
      <c r="Y315" s="2">
        <v>1.5521124005317599E-3</v>
      </c>
      <c r="Z315" s="2">
        <v>7.2110597102437101E-5</v>
      </c>
      <c r="AA315" s="3">
        <f>ABS((G315-B315)/B315)</f>
        <v>9.90001538455903E-2</v>
      </c>
      <c r="AB315" s="3">
        <f>ABS((J315-C315)/C315)</f>
        <v>0.1498385851448816</v>
      </c>
      <c r="AC315" s="3">
        <f>(J315-G315)/G315</f>
        <v>0.27068002785387857</v>
      </c>
      <c r="AD315" s="3">
        <f>(J315-D315)/D315</f>
        <v>1.5480010560631445E-2</v>
      </c>
      <c r="AE315" s="3">
        <f>(G315+H315-J315)/H315</f>
        <v>0.53255053565826105</v>
      </c>
    </row>
    <row r="316" spans="1:31" x14ac:dyDescent="0.25">
      <c r="A316" s="9" t="s">
        <v>35</v>
      </c>
      <c r="B316" s="1">
        <v>159.41342163085901</v>
      </c>
      <c r="C316" s="1">
        <v>91.174903869628906</v>
      </c>
      <c r="D316" s="8">
        <v>205.50321960449199</v>
      </c>
      <c r="E316" s="1">
        <v>150.37600708007801</v>
      </c>
      <c r="F316" s="3">
        <v>0.56599998474121005</v>
      </c>
      <c r="G316" s="8">
        <v>184.47845458984301</v>
      </c>
      <c r="H316" s="1">
        <v>48.444229125976499</v>
      </c>
      <c r="I316" s="1">
        <v>138.43699645996</v>
      </c>
      <c r="J316" s="8">
        <v>105.570114135742</v>
      </c>
      <c r="K316" s="1">
        <v>67.486999511718693</v>
      </c>
      <c r="L316" s="3">
        <v>0.78705000877380304</v>
      </c>
      <c r="M316" s="3">
        <v>0.77467525005340498</v>
      </c>
      <c r="N316" s="11">
        <v>26</v>
      </c>
      <c r="O316" s="11">
        <v>0</v>
      </c>
      <c r="P316" s="11">
        <v>0</v>
      </c>
      <c r="Q316" s="11">
        <v>0</v>
      </c>
      <c r="R316" s="11">
        <v>2</v>
      </c>
      <c r="S316" s="11">
        <v>100</v>
      </c>
      <c r="T316" s="10">
        <v>0.80000001192092896</v>
      </c>
      <c r="U316" s="10">
        <v>1.29999995231628</v>
      </c>
      <c r="V316" s="10">
        <v>0.89999997615814198</v>
      </c>
      <c r="W316" s="2">
        <v>2.4343871336895899E-4</v>
      </c>
      <c r="X316" s="2">
        <v>2.5668359012342903E-4</v>
      </c>
      <c r="Y316" s="2">
        <v>7.9492951044812799E-4</v>
      </c>
      <c r="Z316" s="2">
        <v>7.1846305218059502E-5</v>
      </c>
      <c r="AA316" s="3">
        <f>ABS((G316-B316)/B316)</f>
        <v>0.15723288981918418</v>
      </c>
      <c r="AB316" s="3">
        <f>ABS((J316-C316)/C316)</f>
        <v>0.15788566431281159</v>
      </c>
      <c r="AC316" s="3">
        <f>(J316-G316)/G316</f>
        <v>-0.42773743215455978</v>
      </c>
      <c r="AD316" s="3">
        <f>(J316-D316)/D316</f>
        <v>-0.48628486532269199</v>
      </c>
      <c r="AE316" s="3">
        <f>(G316+H316-J316)/H316</f>
        <v>2.6288491297674343</v>
      </c>
    </row>
    <row r="317" spans="1:31" x14ac:dyDescent="0.25">
      <c r="A317" s="9" t="s">
        <v>35</v>
      </c>
      <c r="B317" s="1">
        <v>97.693687438964801</v>
      </c>
      <c r="C317" s="1">
        <v>91.174903869628906</v>
      </c>
      <c r="D317" s="8">
        <v>128.94046020507801</v>
      </c>
      <c r="E317" s="1">
        <v>88.107002258300696</v>
      </c>
      <c r="F317" s="3">
        <v>0.56599998474121005</v>
      </c>
      <c r="G317" s="8">
        <v>107.915657043457</v>
      </c>
      <c r="H317" s="1">
        <v>48.444229125976499</v>
      </c>
      <c r="I317" s="1">
        <v>76.167999267578097</v>
      </c>
      <c r="J317" s="8">
        <v>105.570114135742</v>
      </c>
      <c r="K317" s="1">
        <v>67.486999511718693</v>
      </c>
      <c r="L317" s="3">
        <v>0.67612105607986395</v>
      </c>
      <c r="M317" s="3">
        <v>0.71665436029434204</v>
      </c>
      <c r="N317" s="11">
        <v>25</v>
      </c>
      <c r="O317" s="11">
        <v>0</v>
      </c>
      <c r="P317" s="11">
        <v>0</v>
      </c>
      <c r="Q317" s="11">
        <v>0</v>
      </c>
      <c r="R317" s="11">
        <v>2</v>
      </c>
      <c r="S317" s="11">
        <v>4</v>
      </c>
      <c r="T317" s="10">
        <v>0.40000000596046398</v>
      </c>
      <c r="U317" s="10">
        <v>1.29999995231628</v>
      </c>
      <c r="V317" s="10">
        <v>0.89999997615814198</v>
      </c>
      <c r="W317" s="2">
        <v>2.7814801433123599E-4</v>
      </c>
      <c r="X317" s="2">
        <v>2.77442712103948E-4</v>
      </c>
      <c r="Y317" s="2">
        <v>8.4970153693575398E-5</v>
      </c>
      <c r="Z317" s="2">
        <v>7.5965654104948003E-5</v>
      </c>
      <c r="AA317" s="3">
        <f>ABS((G317-B317)/B317)</f>
        <v>0.1046328567634269</v>
      </c>
      <c r="AB317" s="3">
        <f>ABS((J317-C317)/C317)</f>
        <v>0.15788566431281159</v>
      </c>
      <c r="AC317" s="3">
        <f>(J317-G317)/G317</f>
        <v>-2.173496387804472E-2</v>
      </c>
      <c r="AD317" s="3">
        <f>(J317-D317)/D317</f>
        <v>-0.18124912872317811</v>
      </c>
      <c r="AE317" s="3">
        <f>(G317+H317-J317)/H317</f>
        <v>1.0484173853115828</v>
      </c>
    </row>
    <row r="318" spans="1:31" x14ac:dyDescent="0.25">
      <c r="A318" s="9" t="s">
        <v>35</v>
      </c>
      <c r="B318" s="1">
        <v>71.346885681152301</v>
      </c>
      <c r="C318" s="1">
        <v>77.405540466308594</v>
      </c>
      <c r="D318" s="8">
        <v>91.200714111328097</v>
      </c>
      <c r="E318" s="1">
        <v>59.377998352050703</v>
      </c>
      <c r="F318" s="3">
        <v>0.56599998474121005</v>
      </c>
      <c r="G318" s="8">
        <v>78.5667724609375</v>
      </c>
      <c r="H318" s="1">
        <v>29.110597610473601</v>
      </c>
      <c r="I318" s="1">
        <v>51.837001800537102</v>
      </c>
      <c r="J318" s="8">
        <v>89.673515319824205</v>
      </c>
      <c r="K318" s="1">
        <v>58.589000701904297</v>
      </c>
      <c r="L318" s="3">
        <v>0.67957836389541604</v>
      </c>
      <c r="M318" s="3">
        <v>0.70777106285095204</v>
      </c>
      <c r="N318" s="11">
        <v>24</v>
      </c>
      <c r="O318" s="11">
        <v>0</v>
      </c>
      <c r="P318" s="11">
        <v>0</v>
      </c>
      <c r="Q318" s="11">
        <v>0</v>
      </c>
      <c r="R318" s="11">
        <v>2</v>
      </c>
      <c r="S318" s="11">
        <v>100</v>
      </c>
      <c r="T318" s="10">
        <v>0.10000000149011599</v>
      </c>
      <c r="U318" s="10">
        <v>1.29999995231628</v>
      </c>
      <c r="V318" s="10">
        <v>0.89999997615814198</v>
      </c>
      <c r="W318" s="2">
        <v>2.4687545374035797E-4</v>
      </c>
      <c r="X318" s="2">
        <v>2.5910203112289299E-4</v>
      </c>
      <c r="Y318" s="2">
        <v>1.7777596367523E-3</v>
      </c>
      <c r="Z318" s="2">
        <v>7.2855211328715005E-5</v>
      </c>
      <c r="AA318" s="3">
        <f>ABS((G318-B318)/B318)</f>
        <v>0.10119414058310433</v>
      </c>
      <c r="AB318" s="3">
        <f>ABS((J318-C318)/C318)</f>
        <v>0.15848962205561176</v>
      </c>
      <c r="AC318" s="3">
        <f>(J318-G318)/G318</f>
        <v>0.1413669228223528</v>
      </c>
      <c r="AD318" s="3">
        <f>(J318-D318)/D318</f>
        <v>-1.6745469664192002E-2</v>
      </c>
      <c r="AE318" s="3">
        <f>(G318+H318-J318)/H318</f>
        <v>0.61846393511033093</v>
      </c>
    </row>
    <row r="319" spans="1:31" x14ac:dyDescent="0.25">
      <c r="A319" t="s">
        <v>78</v>
      </c>
      <c r="B319" s="1">
        <v>67.987258911132798</v>
      </c>
      <c r="C319" s="1">
        <v>91.174903869628906</v>
      </c>
      <c r="D319" s="8">
        <v>102.04270172119099</v>
      </c>
      <c r="E319" s="1">
        <v>73.226997375488196</v>
      </c>
      <c r="F319" s="3">
        <v>0.30899998545646601</v>
      </c>
      <c r="G319" s="8">
        <v>93.425895690917898</v>
      </c>
      <c r="H319" s="1">
        <v>12.470043182373001</v>
      </c>
      <c r="I319" s="1">
        <v>68.512001037597599</v>
      </c>
      <c r="J319" s="8">
        <v>53.935195922851499</v>
      </c>
      <c r="K319" s="1">
        <v>34.544998168945298</v>
      </c>
      <c r="L319" s="3">
        <v>0.81512802839279097</v>
      </c>
      <c r="M319" s="3">
        <v>0.81793522834777799</v>
      </c>
      <c r="N319">
        <v>26</v>
      </c>
      <c r="O319">
        <v>0</v>
      </c>
      <c r="P319">
        <v>0</v>
      </c>
      <c r="Q319">
        <v>0</v>
      </c>
      <c r="R319">
        <v>2</v>
      </c>
      <c r="S319">
        <v>100</v>
      </c>
      <c r="T319">
        <v>0.40000000596046398</v>
      </c>
      <c r="U319">
        <v>1.29999995231628</v>
      </c>
      <c r="V319">
        <v>0.89999997615814198</v>
      </c>
      <c r="W319" s="2">
        <v>2.3997982498258301E-4</v>
      </c>
      <c r="X319" s="2">
        <v>2.5443115737289098E-4</v>
      </c>
      <c r="Y319" s="2">
        <v>1.15329260006546E-3</v>
      </c>
      <c r="Z319" s="2">
        <v>7.2453432949259796E-5</v>
      </c>
      <c r="AA319" s="3">
        <f>ABS((G319-B319)/B319)</f>
        <v>0.37416770711459829</v>
      </c>
      <c r="AB319" s="3">
        <f>ABS((J319-C319)/C319)</f>
        <v>0.40844252493017713</v>
      </c>
      <c r="AC319" s="3">
        <f>(J319-G319)/G319</f>
        <v>-0.42269543659194869</v>
      </c>
      <c r="AD319" s="3">
        <f>(J319-D319)/D319</f>
        <v>-0.471444845999693</v>
      </c>
      <c r="AE319" s="3">
        <f>(G319+H319-J319)/H319</f>
        <v>4.166845470422138</v>
      </c>
    </row>
    <row r="320" spans="1:31" x14ac:dyDescent="0.25">
      <c r="A320" s="9" t="s">
        <v>78</v>
      </c>
      <c r="B320" s="1">
        <v>67.314025878906193</v>
      </c>
      <c r="C320" s="1">
        <v>98.714523315429602</v>
      </c>
      <c r="D320" s="8">
        <v>87.345512390136705</v>
      </c>
      <c r="E320" s="1">
        <v>62.215999603271399</v>
      </c>
      <c r="F320" s="3">
        <v>0.28499999642372098</v>
      </c>
      <c r="G320" s="8">
        <v>78.562736511230398</v>
      </c>
      <c r="H320" s="1">
        <v>12.2836360931396</v>
      </c>
      <c r="I320" s="1">
        <v>57.449001312255803</v>
      </c>
      <c r="J320" s="8">
        <v>51.753604888916001</v>
      </c>
      <c r="K320" s="1">
        <v>32.498001098632798</v>
      </c>
      <c r="L320" s="3">
        <v>0.80678802728652899</v>
      </c>
      <c r="M320" s="3">
        <v>0.80929726362228305</v>
      </c>
      <c r="N320" s="11">
        <v>23</v>
      </c>
      <c r="O320" s="11">
        <v>0</v>
      </c>
      <c r="P320" s="11">
        <v>0</v>
      </c>
      <c r="Q320" s="11">
        <v>0</v>
      </c>
      <c r="R320" s="11">
        <v>2</v>
      </c>
      <c r="S320" s="11">
        <v>100</v>
      </c>
      <c r="T320" s="10">
        <v>0.40000000596046398</v>
      </c>
      <c r="U320" s="10">
        <v>1.1000000238418499</v>
      </c>
      <c r="V320" s="10">
        <v>0.80000001192092896</v>
      </c>
      <c r="W320" s="2">
        <v>2.46290524955838E-4</v>
      </c>
      <c r="X320" s="2">
        <v>2.5503753568045697E-4</v>
      </c>
      <c r="Y320" s="2">
        <v>1.25324295368045E-3</v>
      </c>
      <c r="Z320" s="2">
        <v>7.2118797106668299E-5</v>
      </c>
      <c r="AA320" s="3">
        <f>ABS((G320-B320)/B320)</f>
        <v>0.16710797616770012</v>
      </c>
      <c r="AB320" s="3">
        <f>ABS((J320-C320)/C320)</f>
        <v>0.47572451194902704</v>
      </c>
      <c r="AC320" s="3">
        <f>(J320-G320)/G320</f>
        <v>-0.34124488036999678</v>
      </c>
      <c r="AD320" s="3">
        <f>(J320-D320)/D320</f>
        <v>-0.40748409995291113</v>
      </c>
      <c r="AE320" s="3">
        <f>(G320+H320-J320)/H320</f>
        <v>3.1825078029857363</v>
      </c>
    </row>
    <row r="321" spans="1:31" x14ac:dyDescent="0.25">
      <c r="A321" s="9" t="s">
        <v>78</v>
      </c>
      <c r="B321" s="1">
        <v>83.765129089355398</v>
      </c>
      <c r="C321" s="1">
        <v>91.174903869628906</v>
      </c>
      <c r="D321" s="8">
        <v>104.65315246582</v>
      </c>
      <c r="E321" s="1">
        <v>77.7239990234375</v>
      </c>
      <c r="F321" s="3">
        <v>0.28499999642372098</v>
      </c>
      <c r="G321" s="8">
        <v>96.000755310058594</v>
      </c>
      <c r="H321" s="1">
        <v>12.101258277893001</v>
      </c>
      <c r="I321" s="1">
        <v>73.022003173828097</v>
      </c>
      <c r="J321" s="8">
        <v>48.369998931884702</v>
      </c>
      <c r="K321" s="1">
        <v>30.819999694824201</v>
      </c>
      <c r="L321" s="3">
        <v>0.83882164955139105</v>
      </c>
      <c r="M321" s="3">
        <v>0.84022367000579801</v>
      </c>
      <c r="N321" s="11">
        <v>26</v>
      </c>
      <c r="O321" s="11">
        <v>0</v>
      </c>
      <c r="P321" s="11">
        <v>0</v>
      </c>
      <c r="Q321" s="11">
        <v>0</v>
      </c>
      <c r="R321" s="11">
        <v>2</v>
      </c>
      <c r="S321" s="11">
        <v>100</v>
      </c>
      <c r="T321" s="10">
        <v>0.80000001192092896</v>
      </c>
      <c r="U321" s="10">
        <v>1.29999995231628</v>
      </c>
      <c r="V321" s="10">
        <v>0.89999997615814198</v>
      </c>
      <c r="W321" s="2">
        <v>2.3931538453325599E-4</v>
      </c>
      <c r="X321" s="2">
        <v>2.5939667830243701E-4</v>
      </c>
      <c r="Y321" s="2">
        <v>6.8474758882075505E-4</v>
      </c>
      <c r="Z321" s="2">
        <v>7.1936752647161402E-5</v>
      </c>
      <c r="AA321" s="3">
        <f>ABS((G321-B321)/B321)</f>
        <v>0.14607064244658413</v>
      </c>
      <c r="AB321" s="3">
        <f>ABS((J321-C321)/C321)</f>
        <v>0.46948121819739985</v>
      </c>
      <c r="AC321" s="3">
        <f>(J321-G321)/G321</f>
        <v>-0.49614980865867547</v>
      </c>
      <c r="AD321" s="3">
        <f>(J321-D321)/D321</f>
        <v>-0.53780657541412835</v>
      </c>
      <c r="AE321" s="3">
        <f>(G321+H321-J321)/H321</f>
        <v>4.936016840925328</v>
      </c>
    </row>
    <row r="322" spans="1:31" x14ac:dyDescent="0.25">
      <c r="A322" s="9" t="s">
        <v>78</v>
      </c>
      <c r="B322" s="1">
        <v>39.345314025878899</v>
      </c>
      <c r="C322" s="1">
        <v>91.174903869628906</v>
      </c>
      <c r="D322" s="8">
        <v>52.999240875244098</v>
      </c>
      <c r="E322" s="1">
        <v>35.076999664306598</v>
      </c>
      <c r="F322" s="3">
        <v>0.28499999642372098</v>
      </c>
      <c r="G322" s="8">
        <v>44.346843719482401</v>
      </c>
      <c r="H322" s="1">
        <v>12.101258277893001</v>
      </c>
      <c r="I322" s="1">
        <v>30.375</v>
      </c>
      <c r="J322" s="8">
        <v>48.369998931884702</v>
      </c>
      <c r="K322" s="1">
        <v>30.819999694824201</v>
      </c>
      <c r="L322" s="3">
        <v>0.77854037284850997</v>
      </c>
      <c r="M322" s="3">
        <v>0.78023475408553999</v>
      </c>
      <c r="N322" s="11">
        <v>21</v>
      </c>
      <c r="O322" s="11">
        <v>0</v>
      </c>
      <c r="P322" s="11">
        <v>0</v>
      </c>
      <c r="Q322" s="11">
        <v>0</v>
      </c>
      <c r="R322" s="11">
        <v>2</v>
      </c>
      <c r="S322" s="11">
        <v>4</v>
      </c>
      <c r="T322" s="10">
        <v>0.40000000596046398</v>
      </c>
      <c r="U322" s="10">
        <v>1.29999995231628</v>
      </c>
      <c r="V322" s="10">
        <v>0.89999997615814198</v>
      </c>
      <c r="W322" s="2">
        <v>2.77381244814023E-4</v>
      </c>
      <c r="X322" s="2">
        <v>2.7986025088466698E-4</v>
      </c>
      <c r="Y322" s="2">
        <v>8.0993166193365997E-5</v>
      </c>
      <c r="Z322" s="2">
        <v>7.6523516327142702E-5</v>
      </c>
      <c r="AA322" s="3">
        <f>ABS((G322-B322)/B322)</f>
        <v>0.12711881497028607</v>
      </c>
      <c r="AB322" s="3">
        <f>ABS((J322-C322)/C322)</f>
        <v>0.46948121819739985</v>
      </c>
      <c r="AC322" s="3">
        <f>(J322-G322)/G322</f>
        <v>9.0720215351760281E-2</v>
      </c>
      <c r="AD322" s="3">
        <f>(J322-D322)/D322</f>
        <v>-8.7345438668758588E-2</v>
      </c>
      <c r="AE322" s="3">
        <f>(G322+H322-J322)/H322</f>
        <v>0.66754240592055303</v>
      </c>
    </row>
    <row r="323" spans="1:31" x14ac:dyDescent="0.25">
      <c r="A323" s="9" t="s">
        <v>78</v>
      </c>
      <c r="B323" s="1">
        <v>32.0297241210937</v>
      </c>
      <c r="C323" s="1">
        <v>77.405540466308594</v>
      </c>
      <c r="D323" s="8">
        <v>41.466850280761697</v>
      </c>
      <c r="E323" s="1">
        <v>27.093000411987301</v>
      </c>
      <c r="F323" s="3">
        <v>0.28499999642372098</v>
      </c>
      <c r="G323" s="8">
        <v>36.324451446533203</v>
      </c>
      <c r="H323" s="1">
        <v>7.1921691894531197</v>
      </c>
      <c r="I323" s="1">
        <v>24.247999191284102</v>
      </c>
      <c r="J323" s="8">
        <v>40.863212585449197</v>
      </c>
      <c r="K323" s="1">
        <v>26.711999893188398</v>
      </c>
      <c r="L323" s="3">
        <v>0.76659727096557595</v>
      </c>
      <c r="M323" s="3">
        <v>0.76884007453918402</v>
      </c>
      <c r="N323" s="11">
        <v>21</v>
      </c>
      <c r="O323" s="11">
        <v>0</v>
      </c>
      <c r="P323" s="11">
        <v>0</v>
      </c>
      <c r="Q323" s="11">
        <v>0</v>
      </c>
      <c r="R323" s="11">
        <v>2</v>
      </c>
      <c r="S323" s="11">
        <v>100</v>
      </c>
      <c r="T323" s="10">
        <v>0.10000000149011599</v>
      </c>
      <c r="U323" s="10">
        <v>1.29999995231628</v>
      </c>
      <c r="V323" s="10">
        <v>0.89999997615814198</v>
      </c>
      <c r="W323" s="2">
        <v>2.37283471506088E-4</v>
      </c>
      <c r="X323" s="2">
        <v>2.63881898717954E-4</v>
      </c>
      <c r="Y323" s="2">
        <v>1.9308995688334101E-3</v>
      </c>
      <c r="Z323" s="2">
        <v>7.3993869591504295E-5</v>
      </c>
      <c r="AA323" s="3">
        <f>ABS((G323-B323)/B323)</f>
        <v>0.13408567957696332</v>
      </c>
      <c r="AB323" s="3">
        <f>ABS((J323-C323)/C323)</f>
        <v>0.47208930602021631</v>
      </c>
      <c r="AC323" s="3">
        <f>(J323-G323)/G323</f>
        <v>0.12495057621439105</v>
      </c>
      <c r="AD323" s="3">
        <f>(J323-D323)/D323</f>
        <v>-1.4557114688610776E-2</v>
      </c>
      <c r="AE323" s="3">
        <f>(G323+H323-J323)/H323</f>
        <v>0.36893014897761106</v>
      </c>
    </row>
    <row r="324" spans="1:31" x14ac:dyDescent="0.25">
      <c r="A324" t="s">
        <v>79</v>
      </c>
      <c r="B324" s="1">
        <v>66.902420043945298</v>
      </c>
      <c r="C324" s="1">
        <v>91.174903869628906</v>
      </c>
      <c r="D324" s="8">
        <v>95.350677490234304</v>
      </c>
      <c r="E324" s="1">
        <v>61.412998199462798</v>
      </c>
      <c r="F324" s="3">
        <v>0.549000024795532</v>
      </c>
      <c r="G324" s="8">
        <v>79.977127075195298</v>
      </c>
      <c r="H324" s="1">
        <v>34.619945526122997</v>
      </c>
      <c r="I324" s="1">
        <v>52.544998168945298</v>
      </c>
      <c r="J324" s="8">
        <v>96.000457763671804</v>
      </c>
      <c r="K324" s="1">
        <v>62.205001831054602</v>
      </c>
      <c r="L324" s="3">
        <v>0.65954160690307595</v>
      </c>
      <c r="M324" s="3">
        <v>0.69178193807601895</v>
      </c>
      <c r="N324">
        <v>25</v>
      </c>
      <c r="O324">
        <v>0</v>
      </c>
      <c r="P324">
        <v>0</v>
      </c>
      <c r="Q324">
        <v>0</v>
      </c>
      <c r="R324">
        <v>2</v>
      </c>
      <c r="S324">
        <v>100</v>
      </c>
      <c r="T324">
        <v>0.40000000596046398</v>
      </c>
      <c r="U324">
        <v>1.29999995231628</v>
      </c>
      <c r="V324">
        <v>0.89999997615814198</v>
      </c>
      <c r="W324" s="2">
        <v>2.4548373767174699E-4</v>
      </c>
      <c r="X324" s="2">
        <v>2.5514498702250399E-4</v>
      </c>
      <c r="Y324" s="2">
        <v>1.5304281841963499E-3</v>
      </c>
      <c r="Z324" s="2">
        <v>7.2070790338329903E-5</v>
      </c>
      <c r="AA324" s="3">
        <f>ABS((G324-B324)/B324)</f>
        <v>0.19542950797088943</v>
      </c>
      <c r="AB324" s="3">
        <f>ABS((J324-C324)/C324)</f>
        <v>5.2926339258256447E-2</v>
      </c>
      <c r="AC324" s="3">
        <f>(J324-G324)/G324</f>
        <v>0.20034891567699362</v>
      </c>
      <c r="AD324" s="3">
        <f>(J324-D324)/D324</f>
        <v>6.8146371954625039E-3</v>
      </c>
      <c r="AE324" s="3">
        <f>(G324+H324-J324)/H324</f>
        <v>0.53716476311651462</v>
      </c>
    </row>
    <row r="325" spans="1:31" x14ac:dyDescent="0.25">
      <c r="A325" s="9" t="s">
        <v>79</v>
      </c>
      <c r="B325" s="1">
        <v>70.276725769042898</v>
      </c>
      <c r="C325" s="1">
        <v>98.714523315429602</v>
      </c>
      <c r="D325" s="8">
        <v>99.001853942871094</v>
      </c>
      <c r="E325" s="1">
        <v>63.054000854492102</v>
      </c>
      <c r="F325" s="3">
        <v>0.52399998903274503</v>
      </c>
      <c r="G325" s="8">
        <v>81.966300964355398</v>
      </c>
      <c r="H325" s="1">
        <v>36.305873870849602</v>
      </c>
      <c r="I325" s="1">
        <v>53.340000152587798</v>
      </c>
      <c r="J325" s="8">
        <v>98.814109802246094</v>
      </c>
      <c r="K325" s="1">
        <v>63.055000305175703</v>
      </c>
      <c r="L325" s="3">
        <v>0.66557043790817205</v>
      </c>
      <c r="M325" s="3">
        <v>0.703552186489105</v>
      </c>
      <c r="N325" s="11">
        <v>24</v>
      </c>
      <c r="O325" s="11">
        <v>0</v>
      </c>
      <c r="P325" s="11">
        <v>0</v>
      </c>
      <c r="Q325" s="11">
        <v>0</v>
      </c>
      <c r="R325" s="11">
        <v>2</v>
      </c>
      <c r="S325" s="11">
        <v>100</v>
      </c>
      <c r="T325" s="10">
        <v>0.40000000596046398</v>
      </c>
      <c r="U325" s="10">
        <v>1.1000000238418499</v>
      </c>
      <c r="V325" s="10">
        <v>0.80000001192092896</v>
      </c>
      <c r="W325" s="2">
        <v>2.5396622368134499E-4</v>
      </c>
      <c r="X325" s="2">
        <v>2.5910630938597002E-4</v>
      </c>
      <c r="Y325" s="2">
        <v>1.61356246098876E-3</v>
      </c>
      <c r="Z325" s="2">
        <v>7.2759030445013195E-5</v>
      </c>
      <c r="AA325" s="3">
        <f>ABS((G325-B325)/B325)</f>
        <v>0.1663363662349476</v>
      </c>
      <c r="AB325" s="3">
        <f>ABS((J325-C325)/C325)</f>
        <v>1.0088331835253427E-3</v>
      </c>
      <c r="AC325" s="3">
        <f>(J325-G325)/G325</f>
        <v>0.20554555518147982</v>
      </c>
      <c r="AD325" s="3">
        <f>(J325-D325)/D325</f>
        <v>-1.8963699481156942E-3</v>
      </c>
      <c r="AE325" s="3">
        <f>(G325+H325-J325)/H325</f>
        <v>0.53594812514847634</v>
      </c>
    </row>
    <row r="326" spans="1:31" x14ac:dyDescent="0.25">
      <c r="A326" s="9" t="s">
        <v>79</v>
      </c>
      <c r="B326" s="1">
        <v>182.80908203125</v>
      </c>
      <c r="C326" s="1">
        <v>91.174903869628906</v>
      </c>
      <c r="D326" s="8">
        <v>226.608139038085</v>
      </c>
      <c r="E326" s="1">
        <v>171.90299987792901</v>
      </c>
      <c r="F326" s="3">
        <v>0.52399998903274503</v>
      </c>
      <c r="G326" s="8">
        <v>210.89344787597599</v>
      </c>
      <c r="H326" s="1">
        <v>34.342849731445298</v>
      </c>
      <c r="I326" s="1">
        <v>162.65699768066401</v>
      </c>
      <c r="J326" s="8">
        <v>92.359298706054602</v>
      </c>
      <c r="K326" s="1">
        <v>59.840000152587798</v>
      </c>
      <c r="L326" s="3">
        <v>0.78158104419708196</v>
      </c>
      <c r="M326" s="3">
        <v>0.83012235164642301</v>
      </c>
      <c r="N326" s="11">
        <v>22</v>
      </c>
      <c r="O326" s="11">
        <v>0</v>
      </c>
      <c r="P326" s="11">
        <v>0</v>
      </c>
      <c r="Q326" s="11">
        <v>0</v>
      </c>
      <c r="R326" s="11">
        <v>2</v>
      </c>
      <c r="S326" s="11">
        <v>100</v>
      </c>
      <c r="T326" s="10">
        <v>0.80000001192092896</v>
      </c>
      <c r="U326" s="10">
        <v>1.29999995231628</v>
      </c>
      <c r="V326" s="10">
        <v>0.89999997615814198</v>
      </c>
      <c r="W326" s="2">
        <v>2.4838701938278903E-4</v>
      </c>
      <c r="X326" s="2">
        <v>2.5793592794798298E-4</v>
      </c>
      <c r="Y326" s="2">
        <v>5.7215068954974402E-4</v>
      </c>
      <c r="Z326" s="2">
        <v>7.2100636316463297E-5</v>
      </c>
      <c r="AA326" s="3">
        <f>ABS((G326-B326)/B326)</f>
        <v>0.15362675383887742</v>
      </c>
      <c r="AB326" s="3">
        <f>ABS((J326-C326)/C326)</f>
        <v>1.2990360133741007E-2</v>
      </c>
      <c r="AC326" s="3">
        <f>(J326-G326)/G326</f>
        <v>-0.56205704996406503</v>
      </c>
      <c r="AD326" s="3">
        <f>(J326-D326)/D326</f>
        <v>-0.59242726630162124</v>
      </c>
      <c r="AE326" s="3">
        <f>(G326+H326-J326)/H326</f>
        <v>4.4514942730972074</v>
      </c>
    </row>
    <row r="327" spans="1:31" x14ac:dyDescent="0.25">
      <c r="A327" s="9" t="s">
        <v>79</v>
      </c>
      <c r="B327" s="1">
        <v>85.598937988281193</v>
      </c>
      <c r="C327" s="1">
        <v>91.174903869628906</v>
      </c>
      <c r="D327" s="8">
        <v>110.98183441162099</v>
      </c>
      <c r="E327" s="1">
        <v>76.801002502441406</v>
      </c>
      <c r="F327" s="3">
        <v>0.52399998903274503</v>
      </c>
      <c r="G327" s="8">
        <v>94.91943359375</v>
      </c>
      <c r="H327" s="1">
        <v>34.342849731445298</v>
      </c>
      <c r="I327" s="1">
        <v>67.555000305175696</v>
      </c>
      <c r="J327" s="8">
        <v>92.359298706054602</v>
      </c>
      <c r="K327" s="1">
        <v>59.840000152587798</v>
      </c>
      <c r="L327" s="3">
        <v>0.70396059751510598</v>
      </c>
      <c r="M327" s="3">
        <v>0.71013462543487504</v>
      </c>
      <c r="N327" s="11">
        <v>25</v>
      </c>
      <c r="O327" s="11">
        <v>0</v>
      </c>
      <c r="P327" s="11">
        <v>0</v>
      </c>
      <c r="Q327" s="11">
        <v>0</v>
      </c>
      <c r="R327" s="11">
        <v>2</v>
      </c>
      <c r="S327" s="11">
        <v>4</v>
      </c>
      <c r="T327" s="10">
        <v>0.40000000596046398</v>
      </c>
      <c r="U327" s="10">
        <v>1.29999995231628</v>
      </c>
      <c r="V327" s="10">
        <v>0.89999997615814198</v>
      </c>
      <c r="W327" s="2">
        <v>2.7905165916308701E-4</v>
      </c>
      <c r="X327" s="2">
        <v>2.8000760357826899E-4</v>
      </c>
      <c r="Y327" s="2">
        <v>8.4738989244215096E-5</v>
      </c>
      <c r="Z327" s="2">
        <v>7.6514894317369895E-5</v>
      </c>
      <c r="AA327" s="3">
        <f>ABS((G327-B327)/B327)</f>
        <v>0.10888564536565648</v>
      </c>
      <c r="AB327" s="3">
        <f>ABS((J327-C327)/C327)</f>
        <v>1.2990360133741007E-2</v>
      </c>
      <c r="AC327" s="3">
        <f>(J327-G327)/G327</f>
        <v>-2.69716620797869E-2</v>
      </c>
      <c r="AD327" s="3">
        <f>(J327-D327)/D327</f>
        <v>-0.16779805275606807</v>
      </c>
      <c r="AE327" s="3">
        <f>(G327+H327-J327)/H327</f>
        <v>1.0745463730504368</v>
      </c>
    </row>
    <row r="328" spans="1:31" x14ac:dyDescent="0.25">
      <c r="A328" s="9" t="s">
        <v>79</v>
      </c>
      <c r="B328" s="1">
        <v>61.558540344238203</v>
      </c>
      <c r="C328" s="1">
        <v>77.405540466308594</v>
      </c>
      <c r="D328" s="8">
        <v>82.033523559570298</v>
      </c>
      <c r="E328" s="1">
        <v>53.551998138427699</v>
      </c>
      <c r="F328" s="3">
        <v>0.52399998903274503</v>
      </c>
      <c r="G328" s="8">
        <v>70.781959533691406</v>
      </c>
      <c r="H328" s="1">
        <v>24.084030151367099</v>
      </c>
      <c r="I328" s="1">
        <v>46.942001342773402</v>
      </c>
      <c r="J328" s="8">
        <v>81.111152648925696</v>
      </c>
      <c r="K328" s="1">
        <v>53.266998291015597</v>
      </c>
      <c r="L328" s="3">
        <v>0.56977677345275801</v>
      </c>
      <c r="M328" s="3">
        <v>0.61998218297958296</v>
      </c>
      <c r="N328" s="11">
        <v>24</v>
      </c>
      <c r="O328" s="11">
        <v>0</v>
      </c>
      <c r="P328" s="11">
        <v>0</v>
      </c>
      <c r="Q328" s="11">
        <v>0</v>
      </c>
      <c r="R328" s="11">
        <v>2</v>
      </c>
      <c r="S328" s="11">
        <v>100</v>
      </c>
      <c r="T328" s="10">
        <v>0.10000000149011599</v>
      </c>
      <c r="U328" s="10">
        <v>1.29999995231628</v>
      </c>
      <c r="V328" s="10">
        <v>0.89999997615814198</v>
      </c>
      <c r="W328" s="2">
        <v>2.4266238324344101E-4</v>
      </c>
      <c r="X328" s="2">
        <v>2.5758115225471502E-4</v>
      </c>
      <c r="Y328" s="2">
        <v>1.93124869838356E-3</v>
      </c>
      <c r="Z328" s="2">
        <v>7.3009883635677397E-5</v>
      </c>
      <c r="AA328" s="3">
        <f>ABS((G328-B328)/B328)</f>
        <v>0.14983167466082556</v>
      </c>
      <c r="AB328" s="3">
        <f>ABS((J328-C328)/C328)</f>
        <v>4.7872699554756044E-2</v>
      </c>
      <c r="AC328" s="3">
        <f>(J328-G328)/G328</f>
        <v>0.14592974231403852</v>
      </c>
      <c r="AD328" s="3">
        <f>(J328-D328)/D328</f>
        <v>-1.124382899357973E-2</v>
      </c>
      <c r="AE328" s="3">
        <f>(G328+H328-J328)/H328</f>
        <v>0.57111857731800908</v>
      </c>
    </row>
    <row r="329" spans="1:31" x14ac:dyDescent="0.25">
      <c r="A329" t="s">
        <v>30</v>
      </c>
      <c r="B329" s="1">
        <v>70.767517089843693</v>
      </c>
      <c r="C329" s="1">
        <v>91.174903869628906</v>
      </c>
      <c r="D329" s="8">
        <v>95.823089599609304</v>
      </c>
      <c r="E329" s="1">
        <v>60.150001525878899</v>
      </c>
      <c r="F329" s="3">
        <v>0.55900001525878895</v>
      </c>
      <c r="G329" s="8">
        <v>76.020454406738196</v>
      </c>
      <c r="H329" s="1">
        <v>44.904296875</v>
      </c>
      <c r="I329" s="1">
        <v>49.002998352050703</v>
      </c>
      <c r="J329" s="8">
        <v>96.232894897460895</v>
      </c>
      <c r="K329" s="1">
        <v>61.4070014953613</v>
      </c>
      <c r="L329" s="3">
        <v>0.68465864658355702</v>
      </c>
      <c r="M329" s="3">
        <v>0.67958915233612005</v>
      </c>
      <c r="N329">
        <v>25</v>
      </c>
      <c r="O329">
        <v>0</v>
      </c>
      <c r="P329">
        <v>0</v>
      </c>
      <c r="Q329">
        <v>0</v>
      </c>
      <c r="R329">
        <v>2</v>
      </c>
      <c r="S329">
        <v>100</v>
      </c>
      <c r="T329">
        <v>0.40000000596046398</v>
      </c>
      <c r="U329">
        <v>1.29999995231628</v>
      </c>
      <c r="V329">
        <v>0.89999997615814198</v>
      </c>
      <c r="W329" s="2">
        <v>2.4620551266707399E-4</v>
      </c>
      <c r="X329" s="2">
        <v>2.5867528165690601E-4</v>
      </c>
      <c r="Y329" s="2">
        <v>1.3982736272737299E-3</v>
      </c>
      <c r="Z329" s="2">
        <v>7.1772949013393305E-5</v>
      </c>
      <c r="AA329" s="3">
        <f>ABS((G329-B329)/B329)</f>
        <v>7.4228085609186728E-2</v>
      </c>
      <c r="AB329" s="3">
        <f>ABS((J329-C329)/C329)</f>
        <v>5.5475693564365207E-2</v>
      </c>
      <c r="AC329" s="3">
        <f>(J329-G329)/G329</f>
        <v>0.26588160579228448</v>
      </c>
      <c r="AD329" s="3">
        <f>(J329-D329)/D329</f>
        <v>4.2766863348274028E-3</v>
      </c>
      <c r="AE329" s="3">
        <f>(G329+H329-J329)/H329</f>
        <v>0.54987736369666296</v>
      </c>
    </row>
    <row r="330" spans="1:31" x14ac:dyDescent="0.25">
      <c r="A330" s="9" t="s">
        <v>30</v>
      </c>
      <c r="B330" s="1">
        <v>77.9732666015625</v>
      </c>
      <c r="C330" s="1">
        <v>98.714523315429602</v>
      </c>
      <c r="D330" s="8">
        <v>105.36594390869099</v>
      </c>
      <c r="E330" s="1">
        <v>65.147003173828097</v>
      </c>
      <c r="F330" s="3">
        <v>0.56300002336501997</v>
      </c>
      <c r="G330" s="8">
        <v>85.845565795898395</v>
      </c>
      <c r="H330" s="1">
        <v>44.669105529785099</v>
      </c>
      <c r="I330" s="1">
        <v>54.284999847412102</v>
      </c>
      <c r="J330" s="8">
        <v>105.457641601562</v>
      </c>
      <c r="K330" s="1">
        <v>66.208000183105398</v>
      </c>
      <c r="L330" s="3">
        <v>0.85080158710479703</v>
      </c>
      <c r="M330" s="3">
        <v>0.77786171436309803</v>
      </c>
      <c r="N330" s="11">
        <v>25</v>
      </c>
      <c r="O330" s="11">
        <v>0</v>
      </c>
      <c r="P330" s="11">
        <v>0</v>
      </c>
      <c r="Q330" s="11">
        <v>0</v>
      </c>
      <c r="R330" s="11">
        <v>2</v>
      </c>
      <c r="S330" s="11">
        <v>100</v>
      </c>
      <c r="T330" s="10">
        <v>0.40000000596046398</v>
      </c>
      <c r="U330" s="10">
        <v>1.1000000238418499</v>
      </c>
      <c r="V330" s="10">
        <v>0.80000001192092896</v>
      </c>
      <c r="W330" s="2">
        <v>2.5139842182397799E-4</v>
      </c>
      <c r="X330" s="2">
        <v>2.54047976341098E-4</v>
      </c>
      <c r="Y330" s="2">
        <v>1.4789515407755899E-3</v>
      </c>
      <c r="Z330" s="2">
        <v>7.1886628575157306E-5</v>
      </c>
      <c r="AA330" s="3">
        <f>ABS((G330-B330)/B330)</f>
        <v>0.1009615158816258</v>
      </c>
      <c r="AB330" s="3">
        <f>ABS((J330-C330)/C330)</f>
        <v>6.8309282764660986E-2</v>
      </c>
      <c r="AC330" s="3">
        <f>(J330-G330)/G330</f>
        <v>0.22845764511928526</v>
      </c>
      <c r="AD330" s="3">
        <f>(J330-D330)/D330</f>
        <v>8.7027828413393919E-4</v>
      </c>
      <c r="AE330" s="3">
        <f>(G330+H330-J330)/H330</f>
        <v>0.56094764887140169</v>
      </c>
    </row>
    <row r="331" spans="1:31" x14ac:dyDescent="0.25">
      <c r="A331" s="9" t="s">
        <v>30</v>
      </c>
      <c r="B331" s="1">
        <v>126.06296539306599</v>
      </c>
      <c r="C331" s="1">
        <v>91.174903869628906</v>
      </c>
      <c r="D331" s="8">
        <v>158.12356567382801</v>
      </c>
      <c r="E331" s="1">
        <v>112.370002746582</v>
      </c>
      <c r="F331" s="3">
        <v>0.56300002336501997</v>
      </c>
      <c r="G331" s="8">
        <v>139.85720825195301</v>
      </c>
      <c r="H331" s="1">
        <v>41.799533843994098</v>
      </c>
      <c r="I331" s="1">
        <v>102.133003234863</v>
      </c>
      <c r="J331" s="8">
        <v>97.905624389648395</v>
      </c>
      <c r="K331" s="1">
        <v>62.425998687744098</v>
      </c>
      <c r="L331" s="3">
        <v>0.754974484443664</v>
      </c>
      <c r="M331" s="3">
        <v>0.78132659196853604</v>
      </c>
      <c r="N331" s="11">
        <v>23</v>
      </c>
      <c r="O331" s="11">
        <v>0</v>
      </c>
      <c r="P331" s="11">
        <v>0</v>
      </c>
      <c r="Q331" s="11">
        <v>0</v>
      </c>
      <c r="R331" s="11">
        <v>2</v>
      </c>
      <c r="S331" s="11">
        <v>100</v>
      </c>
      <c r="T331" s="10">
        <v>0.80000001192092896</v>
      </c>
      <c r="U331" s="10">
        <v>1.29999995231628</v>
      </c>
      <c r="V331" s="10">
        <v>0.89999997615814198</v>
      </c>
      <c r="W331" s="2">
        <v>2.4586153449490601E-4</v>
      </c>
      <c r="X331" s="2">
        <v>2.5727524189278402E-4</v>
      </c>
      <c r="Y331" s="2">
        <v>8.3758885739371105E-4</v>
      </c>
      <c r="Z331" s="2">
        <v>7.2173112130258205E-5</v>
      </c>
      <c r="AA331" s="3">
        <f>ABS((G331-B331)/B331)</f>
        <v>0.10942343626358769</v>
      </c>
      <c r="AB331" s="3">
        <f>ABS((J331-C331)/C331)</f>
        <v>7.3822074215112457E-2</v>
      </c>
      <c r="AC331" s="3">
        <f>(J331-G331)/G331</f>
        <v>-0.29996011207894813</v>
      </c>
      <c r="AD331" s="3">
        <f>(J331-D331)/D331</f>
        <v>-0.38082837954966919</v>
      </c>
      <c r="AE331" s="3">
        <f>(G331+H331-J331)/H331</f>
        <v>2.0036376008133963</v>
      </c>
    </row>
    <row r="332" spans="1:31" x14ac:dyDescent="0.25">
      <c r="A332" s="9" t="s">
        <v>30</v>
      </c>
      <c r="B332" s="1">
        <v>76.126365661621094</v>
      </c>
      <c r="C332" s="1">
        <v>91.174903869628906</v>
      </c>
      <c r="D332" s="8">
        <v>103.46685028076099</v>
      </c>
      <c r="E332" s="1">
        <v>68.226997375488196</v>
      </c>
      <c r="F332" s="3">
        <v>0.56300002336501997</v>
      </c>
      <c r="G332" s="8">
        <v>85.200424194335895</v>
      </c>
      <c r="H332" s="1">
        <v>41.799533843994098</v>
      </c>
      <c r="I332" s="1">
        <v>57.990001678466797</v>
      </c>
      <c r="J332" s="8">
        <v>97.905624389648395</v>
      </c>
      <c r="K332" s="1">
        <v>62.425998687744098</v>
      </c>
      <c r="L332" s="3">
        <v>0.65514945983886697</v>
      </c>
      <c r="M332" s="3">
        <v>0.67293024063110296</v>
      </c>
      <c r="N332" s="11">
        <v>25</v>
      </c>
      <c r="O332" s="11">
        <v>0</v>
      </c>
      <c r="P332" s="11">
        <v>0</v>
      </c>
      <c r="Q332" s="11">
        <v>0</v>
      </c>
      <c r="R332" s="11">
        <v>2</v>
      </c>
      <c r="S332" s="11">
        <v>4</v>
      </c>
      <c r="T332" s="10">
        <v>0.40000000596046398</v>
      </c>
      <c r="U332" s="10">
        <v>1.29999995231628</v>
      </c>
      <c r="V332" s="10">
        <v>0.89999997615814198</v>
      </c>
      <c r="W332" s="2">
        <v>2.7912674704566598E-4</v>
      </c>
      <c r="X332" s="2">
        <v>2.7917348779737901E-4</v>
      </c>
      <c r="Y332" s="2">
        <v>8.4868283011019203E-5</v>
      </c>
      <c r="Z332" s="2">
        <v>7.6267016993369894E-5</v>
      </c>
      <c r="AA332" s="3">
        <f>ABS((G332-B332)/B332)</f>
        <v>0.11919731690658475</v>
      </c>
      <c r="AB332" s="3">
        <f>ABS((J332-C332)/C332)</f>
        <v>7.3822074215112457E-2</v>
      </c>
      <c r="AC332" s="3">
        <f>(J332-G332)/G332</f>
        <v>0.14912132557383603</v>
      </c>
      <c r="AD332" s="3">
        <f>(J332-D332)/D332</f>
        <v>-5.3748866192621252E-2</v>
      </c>
      <c r="AE332" s="3">
        <f>(G332+H332-J332)/H332</f>
        <v>0.69604445248764357</v>
      </c>
    </row>
    <row r="333" spans="1:31" x14ac:dyDescent="0.25">
      <c r="A333" s="9" t="s">
        <v>30</v>
      </c>
      <c r="B333" s="1">
        <v>68.680892944335895</v>
      </c>
      <c r="C333" s="1">
        <v>77.405540466308594</v>
      </c>
      <c r="D333" s="8">
        <v>89.582733154296804</v>
      </c>
      <c r="E333" s="1">
        <v>57.209999084472599</v>
      </c>
      <c r="F333" s="3">
        <v>0.56300002336501997</v>
      </c>
      <c r="G333" s="8">
        <v>78.037162780761705</v>
      </c>
      <c r="H333" s="1">
        <v>26.4201335906982</v>
      </c>
      <c r="I333" s="1">
        <v>50.497001647949197</v>
      </c>
      <c r="J333" s="8">
        <v>84.121559143066406</v>
      </c>
      <c r="K333" s="1">
        <v>54.626998901367102</v>
      </c>
      <c r="L333" s="3">
        <v>0.674155473709106</v>
      </c>
      <c r="M333" s="3">
        <v>0.65142911672592096</v>
      </c>
      <c r="N333" s="11">
        <v>64</v>
      </c>
      <c r="O333" s="11">
        <v>0</v>
      </c>
      <c r="P333" s="11">
        <v>0</v>
      </c>
      <c r="Q333" s="11">
        <v>0</v>
      </c>
      <c r="R333" s="11">
        <v>2</v>
      </c>
      <c r="S333" s="11">
        <v>100</v>
      </c>
      <c r="T333" s="10">
        <v>0.10000000149011599</v>
      </c>
      <c r="U333" s="10">
        <v>1.29999995231628</v>
      </c>
      <c r="V333" s="10">
        <v>0.89999997615814198</v>
      </c>
      <c r="W333" s="2">
        <v>2.4966799537651197E-4</v>
      </c>
      <c r="X333" s="2">
        <v>2.5814241962507302E-4</v>
      </c>
      <c r="Y333" s="2">
        <v>1.6760315047577E-3</v>
      </c>
      <c r="Z333" s="2">
        <v>7.2944530984386802E-5</v>
      </c>
      <c r="AA333" s="3">
        <f>ABS((G333-B333)/B333)</f>
        <v>0.13622813325984021</v>
      </c>
      <c r="AB333" s="3">
        <f>ABS((J333-C333)/C333)</f>
        <v>8.6764056375021575E-2</v>
      </c>
      <c r="AC333" s="3">
        <f>(J333-G333)/G333</f>
        <v>7.7967934064930813E-2</v>
      </c>
      <c r="AD333" s="3">
        <f>(J333-D333)/D333</f>
        <v>-6.0962350878758093E-2</v>
      </c>
      <c r="AE333" s="3">
        <f>(G333+H333-J333)/H333</f>
        <v>0.76970607126502755</v>
      </c>
    </row>
    <row r="334" spans="1:31" x14ac:dyDescent="0.25">
      <c r="A334" s="9" t="s">
        <v>190</v>
      </c>
      <c r="B334" s="1">
        <v>75.142082214355398</v>
      </c>
      <c r="C334" s="1">
        <v>91.174903869628906</v>
      </c>
      <c r="D334" s="8">
        <v>99.767517089843693</v>
      </c>
      <c r="E334" s="1">
        <v>63.678001403808501</v>
      </c>
      <c r="F334" s="3">
        <v>0.58899998664855902</v>
      </c>
      <c r="G334" s="8">
        <v>80.937629699707003</v>
      </c>
      <c r="H334" s="1">
        <v>45.815090179443303</v>
      </c>
      <c r="I334" s="1">
        <v>53.062000274658203</v>
      </c>
      <c r="J334" s="8">
        <v>104.54278564453099</v>
      </c>
      <c r="K334" s="1">
        <v>67.073997497558594</v>
      </c>
      <c r="L334" s="3">
        <v>0.69670385122299106</v>
      </c>
      <c r="M334" s="3">
        <v>0.71852976083755404</v>
      </c>
      <c r="N334" s="11">
        <v>27</v>
      </c>
      <c r="O334" s="11">
        <v>0</v>
      </c>
      <c r="P334" s="11">
        <v>0</v>
      </c>
      <c r="Q334" s="11">
        <v>0</v>
      </c>
      <c r="R334" s="11">
        <v>2</v>
      </c>
      <c r="S334" s="11">
        <v>100</v>
      </c>
      <c r="T334" s="10">
        <v>0.40000000596046398</v>
      </c>
      <c r="U334" s="10">
        <v>1.29999995231628</v>
      </c>
      <c r="V334" s="10">
        <v>0.89999997615814198</v>
      </c>
      <c r="W334" s="2">
        <v>2.5955354794859799E-4</v>
      </c>
      <c r="X334" s="2">
        <v>2.71353987045586E-4</v>
      </c>
      <c r="Y334" s="2">
        <v>7.3380680987611399E-5</v>
      </c>
      <c r="Z334" s="2">
        <v>7.4246003350708607E-5</v>
      </c>
      <c r="AA334" s="3">
        <f>ABS((G334-B334)/B334)</f>
        <v>7.7127853189093612E-2</v>
      </c>
      <c r="AB334" s="3">
        <f>ABS((J334-C334)/C334)</f>
        <v>0.1466179969217937</v>
      </c>
      <c r="AC334" s="3">
        <f>(J334-G334)/G334</f>
        <v>0.29164624702259401</v>
      </c>
      <c r="AD334" s="3">
        <f>(J334-D334)/D334</f>
        <v>4.7863961076499741E-2</v>
      </c>
      <c r="AE334" s="3">
        <f>(G334+H334-J334)/H334</f>
        <v>0.48477333881980766</v>
      </c>
    </row>
    <row r="335" spans="1:31" x14ac:dyDescent="0.25">
      <c r="A335" s="9" t="s">
        <v>190</v>
      </c>
      <c r="B335" s="1">
        <v>82.236328125</v>
      </c>
      <c r="C335" s="1">
        <v>98.714523315429602</v>
      </c>
      <c r="D335" s="8">
        <v>109.349067687988</v>
      </c>
      <c r="E335" s="1">
        <v>67.934997558593693</v>
      </c>
      <c r="F335" s="3">
        <v>0.558000028133392</v>
      </c>
      <c r="G335" s="8">
        <v>88.388343811035099</v>
      </c>
      <c r="H335" s="1">
        <v>47.422618865966797</v>
      </c>
      <c r="I335" s="1">
        <v>56.244998931884702</v>
      </c>
      <c r="J335" s="8">
        <v>109.50041198730401</v>
      </c>
      <c r="K335" s="1">
        <v>68.777000427246094</v>
      </c>
      <c r="L335" s="3">
        <v>0.68992030620574896</v>
      </c>
      <c r="M335" s="3">
        <v>0.71977305412292403</v>
      </c>
      <c r="N335" s="11">
        <v>25</v>
      </c>
      <c r="O335" s="11">
        <v>0</v>
      </c>
      <c r="P335" s="11">
        <v>0</v>
      </c>
      <c r="Q335" s="11">
        <v>0</v>
      </c>
      <c r="R335" s="11">
        <v>2</v>
      </c>
      <c r="S335" s="11">
        <v>100</v>
      </c>
      <c r="T335" s="10">
        <v>0.40000000596046398</v>
      </c>
      <c r="U335" s="10">
        <v>1.1000000238418499</v>
      </c>
      <c r="V335" s="10">
        <v>0.80000001192092896</v>
      </c>
      <c r="W335" s="2">
        <v>2.5853150873444899E-4</v>
      </c>
      <c r="X335" s="2">
        <v>2.5957639445550702E-4</v>
      </c>
      <c r="Y335" s="2">
        <v>7.2930459282360903E-5</v>
      </c>
      <c r="Z335" s="2">
        <v>7.2628521593287506E-5</v>
      </c>
      <c r="AA335" s="3">
        <f>ABS((G335-B335)/B335)</f>
        <v>7.4808978298301174E-2</v>
      </c>
      <c r="AB335" s="3">
        <f>ABS((J335-C335)/C335)</f>
        <v>0.10926344280070602</v>
      </c>
      <c r="AC335" s="3">
        <f>(J335-G335)/G335</f>
        <v>0.23885579552666206</v>
      </c>
      <c r="AD335" s="3">
        <f>(J335-D335)/D335</f>
        <v>1.3840474593514393E-3</v>
      </c>
      <c r="AE335" s="3">
        <f>(G335+H335-J335)/H335</f>
        <v>0.55481015850391713</v>
      </c>
    </row>
    <row r="336" spans="1:31" x14ac:dyDescent="0.25">
      <c r="A336" s="9" t="s">
        <v>190</v>
      </c>
      <c r="B336" s="1">
        <v>129.243881225585</v>
      </c>
      <c r="C336" s="1">
        <v>91.174903869628906</v>
      </c>
      <c r="D336" s="8">
        <v>165.45597839355401</v>
      </c>
      <c r="E336" s="1">
        <v>117.762001037597</v>
      </c>
      <c r="F336" s="3">
        <v>0.558000028133392</v>
      </c>
      <c r="G336" s="8">
        <v>145.71493530273401</v>
      </c>
      <c r="H336" s="1">
        <v>44.663337707519503</v>
      </c>
      <c r="I336" s="1">
        <v>106.68299865722599</v>
      </c>
      <c r="J336" s="8">
        <v>101.870803833007</v>
      </c>
      <c r="K336" s="1">
        <v>64.984001159667898</v>
      </c>
      <c r="L336" s="3">
        <v>0.77241182327270497</v>
      </c>
      <c r="M336" s="3">
        <v>0.76669543981552102</v>
      </c>
      <c r="N336" s="11">
        <v>24</v>
      </c>
      <c r="O336" s="11">
        <v>0</v>
      </c>
      <c r="P336" s="11">
        <v>0</v>
      </c>
      <c r="Q336" s="11">
        <v>0</v>
      </c>
      <c r="R336" s="11">
        <v>2</v>
      </c>
      <c r="S336" s="11">
        <v>100</v>
      </c>
      <c r="T336" s="10">
        <v>0.80000001192092896</v>
      </c>
      <c r="U336" s="10">
        <v>1.29999995231628</v>
      </c>
      <c r="V336" s="10">
        <v>0.89999997615814198</v>
      </c>
      <c r="W336" s="2">
        <v>2.4487896007485601E-4</v>
      </c>
      <c r="X336" s="2">
        <v>2.5930133415385999E-4</v>
      </c>
      <c r="Y336" s="2">
        <v>7.2074479248840294E-5</v>
      </c>
      <c r="Z336" s="2">
        <v>7.2052411269396503E-5</v>
      </c>
      <c r="AA336" s="3">
        <f>ABS((G336-B336)/B336)</f>
        <v>0.12744165465288124</v>
      </c>
      <c r="AB336" s="3">
        <f>ABS((J336-C336)/C336)</f>
        <v>0.11731188637908711</v>
      </c>
      <c r="AC336" s="3">
        <f>(J336-G336)/G336</f>
        <v>-0.30088975696717324</v>
      </c>
      <c r="AD336" s="3">
        <f>(J336-D336)/D336</f>
        <v>-0.38430267179166622</v>
      </c>
      <c r="AE336" s="3">
        <f>(G336+H336-J336)/H336</f>
        <v>1.9816581948452414</v>
      </c>
    </row>
    <row r="337" spans="1:31" x14ac:dyDescent="0.25">
      <c r="A337" s="9" t="s">
        <v>190</v>
      </c>
      <c r="B337" s="1">
        <v>100.649368286132</v>
      </c>
      <c r="C337" s="1">
        <v>91.174903869628906</v>
      </c>
      <c r="D337" s="8">
        <v>129.30552673339801</v>
      </c>
      <c r="E337" s="1">
        <v>88.876998901367102</v>
      </c>
      <c r="F337" s="3">
        <v>0.558000028133392</v>
      </c>
      <c r="G337" s="8">
        <v>109.564323425292</v>
      </c>
      <c r="H337" s="1">
        <v>44.663337707519503</v>
      </c>
      <c r="I337" s="1">
        <v>77.797996520996094</v>
      </c>
      <c r="J337" s="8">
        <v>101.870803833007</v>
      </c>
      <c r="K337" s="1">
        <v>64.984001159667898</v>
      </c>
      <c r="L337" s="3">
        <v>0.768940389156341</v>
      </c>
      <c r="M337" s="3">
        <v>0.75085437297821001</v>
      </c>
      <c r="N337" s="11">
        <v>25</v>
      </c>
      <c r="O337" s="11">
        <v>0</v>
      </c>
      <c r="P337" s="11">
        <v>0</v>
      </c>
      <c r="Q337" s="11">
        <v>0</v>
      </c>
      <c r="R337" s="11">
        <v>2</v>
      </c>
      <c r="S337" s="11">
        <v>4</v>
      </c>
      <c r="T337" s="10">
        <v>0.40000000596046398</v>
      </c>
      <c r="U337" s="10">
        <v>1.29999995231628</v>
      </c>
      <c r="V337" s="10">
        <v>0.89999997615814198</v>
      </c>
      <c r="W337" s="2">
        <v>2.8080440824851302E-4</v>
      </c>
      <c r="X337" s="2">
        <v>2.80103937257081E-4</v>
      </c>
      <c r="Y337" s="2">
        <v>7.6504220487549901E-5</v>
      </c>
      <c r="Z337" s="2">
        <v>7.6115466072223999E-5</v>
      </c>
      <c r="AA337" s="3">
        <f>ABS((G337-B337)/B337)</f>
        <v>8.8574377474640836E-2</v>
      </c>
      <c r="AB337" s="3">
        <f>ABS((J337-C337)/C337)</f>
        <v>0.11731188637908711</v>
      </c>
      <c r="AC337" s="3">
        <f>(J337-G337)/G337</f>
        <v>-7.0219204132912258E-2</v>
      </c>
      <c r="AD337" s="3">
        <f>(J337-D337)/D337</f>
        <v>-0.21216976252651512</v>
      </c>
      <c r="AE337" s="3">
        <f>(G337+H337-J337)/H337</f>
        <v>1.1722558139892381</v>
      </c>
    </row>
    <row r="338" spans="1:31" x14ac:dyDescent="0.25">
      <c r="A338" s="9" t="s">
        <v>190</v>
      </c>
      <c r="B338" s="1">
        <v>71.158164978027301</v>
      </c>
      <c r="C338" s="1">
        <v>77.405540466308594</v>
      </c>
      <c r="D338" s="8">
        <v>87.009880065917898</v>
      </c>
      <c r="E338" s="1">
        <v>56.563999176025298</v>
      </c>
      <c r="F338" s="3">
        <v>0.558000028133392</v>
      </c>
      <c r="G338" s="8">
        <v>75.584777832031193</v>
      </c>
      <c r="H338" s="1">
        <v>25.848857879638601</v>
      </c>
      <c r="I338" s="1">
        <v>49.840999603271399</v>
      </c>
      <c r="J338" s="8">
        <v>86.541084289550696</v>
      </c>
      <c r="K338" s="1">
        <v>56.379001617431598</v>
      </c>
      <c r="L338" s="3">
        <v>0.74115127325057895</v>
      </c>
      <c r="M338" s="3">
        <v>0.71711754798889105</v>
      </c>
      <c r="N338" s="11">
        <v>27</v>
      </c>
      <c r="O338" s="11">
        <v>0</v>
      </c>
      <c r="P338" s="11">
        <v>0</v>
      </c>
      <c r="Q338" s="11">
        <v>0</v>
      </c>
      <c r="R338" s="11">
        <v>2</v>
      </c>
      <c r="S338" s="11">
        <v>100</v>
      </c>
      <c r="T338" s="10">
        <v>0.10000000149011599</v>
      </c>
      <c r="U338" s="10">
        <v>1.29999995231628</v>
      </c>
      <c r="V338" s="10">
        <v>0.89999997615814198</v>
      </c>
      <c r="W338" s="2">
        <v>2.4465809110552002E-4</v>
      </c>
      <c r="X338" s="2">
        <v>2.5866474607028002E-4</v>
      </c>
      <c r="Y338" s="2">
        <v>7.2945047577377395E-5</v>
      </c>
      <c r="Z338" s="2">
        <v>7.3007708124350702E-5</v>
      </c>
      <c r="AA338" s="3">
        <f>ABS((G338-B338)/B338)</f>
        <v>6.2208080483395989E-2</v>
      </c>
      <c r="AB338" s="3">
        <f>ABS((J338-C338)/C338)</f>
        <v>0.11802183368538617</v>
      </c>
      <c r="AC338" s="3">
        <f>(J338-G338)/G338</f>
        <v>0.14495387526132883</v>
      </c>
      <c r="AD338" s="3">
        <f>(J338-D338)/D338</f>
        <v>-5.387845334484386E-3</v>
      </c>
      <c r="AE338" s="3">
        <f>(G338+H338-J338)/H338</f>
        <v>0.57613963028711246</v>
      </c>
    </row>
    <row r="339" spans="1:31" x14ac:dyDescent="0.25">
      <c r="A339" s="9" t="s">
        <v>188</v>
      </c>
      <c r="B339" s="1">
        <v>64.743125915527301</v>
      </c>
      <c r="C339" s="1">
        <v>91.174903869628906</v>
      </c>
      <c r="D339" s="8">
        <v>84.617904663085895</v>
      </c>
      <c r="E339" s="1">
        <v>60.520000457763601</v>
      </c>
      <c r="F339" s="3">
        <v>0.31000000238418501</v>
      </c>
      <c r="G339" s="8">
        <v>76.009963989257798</v>
      </c>
      <c r="H339" s="1">
        <v>12.4753608703613</v>
      </c>
      <c r="I339" s="1">
        <v>55.808998107910099</v>
      </c>
      <c r="J339" s="8">
        <v>48.905609130859297</v>
      </c>
      <c r="K339" s="1">
        <v>31.014999389648398</v>
      </c>
      <c r="L339" s="3">
        <v>0.78448331356048495</v>
      </c>
      <c r="M339" s="3">
        <v>0.78624808788299505</v>
      </c>
      <c r="N339" s="11">
        <v>22</v>
      </c>
      <c r="O339" s="11">
        <v>0</v>
      </c>
      <c r="P339" s="11">
        <v>0</v>
      </c>
      <c r="Q339" s="11">
        <v>0</v>
      </c>
      <c r="R339" s="11">
        <v>2</v>
      </c>
      <c r="S339" s="11">
        <v>100</v>
      </c>
      <c r="T339" s="10">
        <v>0.40000000596046398</v>
      </c>
      <c r="U339" s="10">
        <v>1.29999995231628</v>
      </c>
      <c r="V339" s="10">
        <v>0.89999997615814198</v>
      </c>
      <c r="W339" s="2">
        <v>2.40037494222633E-4</v>
      </c>
      <c r="X339" s="2">
        <v>2.6110146427527E-4</v>
      </c>
      <c r="Y339" s="2">
        <v>7.2165748861152597E-5</v>
      </c>
      <c r="Z339" s="2">
        <v>7.2156100941356204E-5</v>
      </c>
      <c r="AA339" s="3">
        <f>ABS((G339-B339)/B339)</f>
        <v>0.17402369617479929</v>
      </c>
      <c r="AB339" s="3">
        <f>ABS((J339-C339)/C339)</f>
        <v>0.46360668281274547</v>
      </c>
      <c r="AC339" s="3">
        <f>(J339-G339)/G339</f>
        <v>-0.35658949742732488</v>
      </c>
      <c r="AD339" s="3">
        <f>(J339-D339)/D339</f>
        <v>-0.4220418323334576</v>
      </c>
      <c r="AE339" s="3">
        <f>(G339+H339-J339)/H339</f>
        <v>3.172630927478215</v>
      </c>
    </row>
    <row r="340" spans="1:31" x14ac:dyDescent="0.25">
      <c r="A340" s="9" t="s">
        <v>188</v>
      </c>
      <c r="B340" s="1">
        <v>63.442760467529297</v>
      </c>
      <c r="C340" s="1">
        <v>98.714523315429602</v>
      </c>
      <c r="D340" s="8">
        <v>86.688301086425696</v>
      </c>
      <c r="E340" s="1">
        <v>61.709999084472599</v>
      </c>
      <c r="F340" s="3">
        <v>0.29699999094009399</v>
      </c>
      <c r="G340" s="8">
        <v>76.739967346191406</v>
      </c>
      <c r="H340" s="1">
        <v>14.151349067687899</v>
      </c>
      <c r="I340" s="1">
        <v>56.222999572753899</v>
      </c>
      <c r="J340" s="8">
        <v>53.712020874023402</v>
      </c>
      <c r="K340" s="1">
        <v>33.720001220703097</v>
      </c>
      <c r="L340" s="3">
        <v>0.79171657562255804</v>
      </c>
      <c r="M340" s="3">
        <v>0.79273992776870705</v>
      </c>
      <c r="N340" s="11">
        <v>22</v>
      </c>
      <c r="O340" s="11">
        <v>0</v>
      </c>
      <c r="P340" s="11">
        <v>0</v>
      </c>
      <c r="Q340" s="11">
        <v>0</v>
      </c>
      <c r="R340" s="11">
        <v>2</v>
      </c>
      <c r="S340" s="11">
        <v>100</v>
      </c>
      <c r="T340" s="10">
        <v>0.40000000596046398</v>
      </c>
      <c r="U340" s="10">
        <v>1.1000000238418499</v>
      </c>
      <c r="V340" s="10">
        <v>0.80000001192092896</v>
      </c>
      <c r="W340" s="2">
        <v>2.55355262197554E-4</v>
      </c>
      <c r="X340" s="2">
        <v>2.5718330289237201E-4</v>
      </c>
      <c r="Y340" s="2">
        <v>7.4631017923820696E-5</v>
      </c>
      <c r="Z340" s="2">
        <v>7.2329501563217396E-5</v>
      </c>
      <c r="AA340" s="3">
        <f>ABS((G340-B340)/B340)</f>
        <v>0.20959376264006932</v>
      </c>
      <c r="AB340" s="3">
        <f>ABS((J340-C340)/C340)</f>
        <v>0.45588532396197134</v>
      </c>
      <c r="AC340" s="3">
        <f>(J340-G340)/G340</f>
        <v>-0.30007761624765505</v>
      </c>
      <c r="AD340" s="3">
        <f>(J340-D340)/D340</f>
        <v>-0.38040058230609353</v>
      </c>
      <c r="AE340" s="3">
        <f>(G340+H340-J340)/H340</f>
        <v>2.6272615679269933</v>
      </c>
    </row>
    <row r="341" spans="1:31" x14ac:dyDescent="0.25">
      <c r="A341" s="9" t="s">
        <v>188</v>
      </c>
      <c r="B341" s="1">
        <v>78.747718811035099</v>
      </c>
      <c r="C341" s="1">
        <v>91.174903869628906</v>
      </c>
      <c r="D341" s="8">
        <v>103.552734375</v>
      </c>
      <c r="E341" s="1">
        <v>76.932998657226506</v>
      </c>
      <c r="F341" s="3">
        <v>0.29699999094009399</v>
      </c>
      <c r="G341" s="8">
        <v>93.801513671875</v>
      </c>
      <c r="H341" s="1">
        <v>13.8708381652832</v>
      </c>
      <c r="I341" s="1">
        <v>71.542999267578097</v>
      </c>
      <c r="J341" s="8">
        <v>50.037223815917898</v>
      </c>
      <c r="K341" s="1">
        <v>31.8910007476806</v>
      </c>
      <c r="L341" s="3">
        <v>0.81344354152679399</v>
      </c>
      <c r="M341" s="3">
        <v>0.81411105394363403</v>
      </c>
      <c r="N341" s="11">
        <v>22</v>
      </c>
      <c r="O341" s="11">
        <v>0</v>
      </c>
      <c r="P341" s="11">
        <v>0</v>
      </c>
      <c r="Q341" s="11">
        <v>0</v>
      </c>
      <c r="R341" s="11">
        <v>2</v>
      </c>
      <c r="S341" s="11">
        <v>100</v>
      </c>
      <c r="T341" s="10">
        <v>0.80000001192092896</v>
      </c>
      <c r="U341" s="10">
        <v>1.29999995231628</v>
      </c>
      <c r="V341" s="10">
        <v>0.89999997615814198</v>
      </c>
      <c r="W341" s="2">
        <v>2.4197070160880601E-4</v>
      </c>
      <c r="X341" s="2">
        <v>2.5862318580038802E-4</v>
      </c>
      <c r="Y341" s="2">
        <v>7.2077797085512402E-5</v>
      </c>
      <c r="Z341" s="2">
        <v>7.2041802923194996E-5</v>
      </c>
      <c r="AA341" s="3">
        <f>ABS((G341-B341)/B341)</f>
        <v>0.19116483738358625</v>
      </c>
      <c r="AB341" s="3">
        <f>ABS((J341-C341)/C341)</f>
        <v>0.4511952117057762</v>
      </c>
      <c r="AC341" s="3">
        <f>(J341-G341)/G341</f>
        <v>-0.46656272529938053</v>
      </c>
      <c r="AD341" s="3">
        <f>(J341-D341)/D341</f>
        <v>-0.51679476048680728</v>
      </c>
      <c r="AE341" s="3">
        <f>(G341+H341-J341)/H341</f>
        <v>4.1551294402304473</v>
      </c>
    </row>
    <row r="342" spans="1:31" x14ac:dyDescent="0.25">
      <c r="A342" s="9" t="s">
        <v>188</v>
      </c>
      <c r="B342" s="1">
        <v>36.143398284912102</v>
      </c>
      <c r="C342" s="1">
        <v>91.174903869628906</v>
      </c>
      <c r="D342" s="8">
        <v>51.629623413085902</v>
      </c>
      <c r="E342" s="1">
        <v>33.924999237060497</v>
      </c>
      <c r="F342" s="3">
        <v>0.29699999094009399</v>
      </c>
      <c r="G342" s="8">
        <v>41.878444671630803</v>
      </c>
      <c r="H342" s="1">
        <v>13.8708381652832</v>
      </c>
      <c r="I342" s="1">
        <v>28.534999847412099</v>
      </c>
      <c r="J342" s="8">
        <v>50.037223815917898</v>
      </c>
      <c r="K342" s="1">
        <v>31.8910007476806</v>
      </c>
      <c r="L342" s="3">
        <v>0.77893841266632002</v>
      </c>
      <c r="M342" s="3">
        <v>0.78063929080963101</v>
      </c>
      <c r="N342" s="11">
        <v>21</v>
      </c>
      <c r="O342" s="11">
        <v>0</v>
      </c>
      <c r="P342" s="11">
        <v>0</v>
      </c>
      <c r="Q342" s="11">
        <v>0</v>
      </c>
      <c r="R342" s="11">
        <v>2</v>
      </c>
      <c r="S342" s="11">
        <v>4</v>
      </c>
      <c r="T342" s="10">
        <v>0.40000000596046398</v>
      </c>
      <c r="U342" s="10">
        <v>1.29999995231628</v>
      </c>
      <c r="V342" s="10">
        <v>0.89999997615814198</v>
      </c>
      <c r="W342" s="2">
        <v>2.7779547963291401E-4</v>
      </c>
      <c r="X342" s="2">
        <v>2.7980012237094299E-4</v>
      </c>
      <c r="Y342" s="2">
        <v>7.5384334195405204E-5</v>
      </c>
      <c r="Z342" s="2">
        <v>7.6818352681584602E-5</v>
      </c>
      <c r="AA342" s="3">
        <f>ABS((G342-B342)/B342)</f>
        <v>0.15867479702684098</v>
      </c>
      <c r="AB342" s="3">
        <f>ABS((J342-C342)/C342)</f>
        <v>0.4511952117057762</v>
      </c>
      <c r="AC342" s="3">
        <f>(J342-G342)/G342</f>
        <v>0.19482049078613456</v>
      </c>
      <c r="AD342" s="3">
        <f>(J342-D342)/D342</f>
        <v>-3.0842750574167448E-2</v>
      </c>
      <c r="AE342" s="3">
        <f>(G342+H342-J342)/H342</f>
        <v>0.41180345073108893</v>
      </c>
    </row>
    <row r="343" spans="1:31" x14ac:dyDescent="0.25">
      <c r="A343" s="9" t="s">
        <v>188</v>
      </c>
      <c r="B343" s="1">
        <v>31.629512786865199</v>
      </c>
      <c r="C343" s="1">
        <v>77.405540466308594</v>
      </c>
      <c r="D343" s="8">
        <v>42.304473876953097</v>
      </c>
      <c r="E343" s="1">
        <v>27.9370002746582</v>
      </c>
      <c r="F343" s="3">
        <v>0.29699999094009399</v>
      </c>
      <c r="G343" s="8">
        <v>36.649257659912102</v>
      </c>
      <c r="H343" s="1">
        <v>8.0443811416625906</v>
      </c>
      <c r="I343" s="1">
        <v>24.6940002441406</v>
      </c>
      <c r="J343" s="8">
        <v>41.709621429443303</v>
      </c>
      <c r="K343" s="1">
        <v>27.371999740600501</v>
      </c>
      <c r="L343" s="3">
        <v>0.77297741174697798</v>
      </c>
      <c r="M343" s="3">
        <v>0.77474361658096302</v>
      </c>
      <c r="N343" s="11">
        <v>21</v>
      </c>
      <c r="O343" s="11">
        <v>0</v>
      </c>
      <c r="P343" s="11">
        <v>0</v>
      </c>
      <c r="Q343" s="11">
        <v>0</v>
      </c>
      <c r="R343" s="11">
        <v>2</v>
      </c>
      <c r="S343" s="11">
        <v>100</v>
      </c>
      <c r="T343" s="10">
        <v>0.10000000149011599</v>
      </c>
      <c r="U343" s="10">
        <v>1.29999995231628</v>
      </c>
      <c r="V343" s="10">
        <v>0.89999997615814198</v>
      </c>
      <c r="W343" s="2">
        <v>2.32443126151338E-4</v>
      </c>
      <c r="X343" s="2">
        <v>2.5691642076708301E-4</v>
      </c>
      <c r="Y343" s="2">
        <v>7.2662311140447801E-5</v>
      </c>
      <c r="Z343" s="2">
        <v>7.2919494414236397E-5</v>
      </c>
      <c r="AA343" s="3">
        <f>ABS((G343-B343)/B343)</f>
        <v>0.15870446398818558</v>
      </c>
      <c r="AB343" s="3">
        <f>ABS((J343-C343)/C343)</f>
        <v>0.46115457397267623</v>
      </c>
      <c r="AC343" s="3">
        <f>(J343-G343)/G343</f>
        <v>0.13807547799437028</v>
      </c>
      <c r="AD343" s="3">
        <f>(J343-D343)/D343</f>
        <v>-1.4061218424320402E-2</v>
      </c>
      <c r="AE343" s="3">
        <f>(G343+H343-J343)/H343</f>
        <v>0.37094430504751813</v>
      </c>
    </row>
    <row r="344" spans="1:31" x14ac:dyDescent="0.25">
      <c r="A344" s="9" t="s">
        <v>193</v>
      </c>
      <c r="B344" s="1">
        <v>68.761940002441406</v>
      </c>
      <c r="C344" s="1">
        <v>91.174903869628906</v>
      </c>
      <c r="D344" s="8">
        <v>89.700325012207003</v>
      </c>
      <c r="E344" s="1">
        <v>56.868999481201101</v>
      </c>
      <c r="F344" s="3">
        <v>0.51300001144409102</v>
      </c>
      <c r="G344" s="8">
        <v>73.037704467773395</v>
      </c>
      <c r="H344" s="1">
        <v>34.514987945556598</v>
      </c>
      <c r="I344" s="1">
        <v>47.389999389648402</v>
      </c>
      <c r="J344" s="8">
        <v>87.014053344726506</v>
      </c>
      <c r="K344" s="1">
        <v>56.0989990234375</v>
      </c>
      <c r="L344" s="3">
        <v>0.722453713417053</v>
      </c>
      <c r="M344" s="3">
        <v>0.807708740234375</v>
      </c>
      <c r="N344" s="11">
        <v>22</v>
      </c>
      <c r="O344" s="11">
        <v>0</v>
      </c>
      <c r="P344" s="11">
        <v>0</v>
      </c>
      <c r="Q344" s="11">
        <v>0</v>
      </c>
      <c r="R344" s="11">
        <v>2</v>
      </c>
      <c r="S344" s="11">
        <v>100</v>
      </c>
      <c r="T344" s="10">
        <v>0.40000000596046398</v>
      </c>
      <c r="U344" s="10">
        <v>1.29999995231628</v>
      </c>
      <c r="V344" s="10">
        <v>0.89999997615814198</v>
      </c>
      <c r="W344" s="2">
        <v>2.4791856412775798E-4</v>
      </c>
      <c r="X344" s="2">
        <v>2.6371027342975102E-4</v>
      </c>
      <c r="Y344" s="2">
        <v>7.3266419349238195E-5</v>
      </c>
      <c r="Z344" s="2">
        <v>7.3185408837161904E-5</v>
      </c>
      <c r="AA344" s="3">
        <f>ABS((G344-B344)/B344)</f>
        <v>6.2182138333795947E-2</v>
      </c>
      <c r="AB344" s="3">
        <f>ABS((J344-C344)/C344)</f>
        <v>4.5635918967921317E-2</v>
      </c>
      <c r="AC344" s="3">
        <f>(J344-G344)/G344</f>
        <v>0.19135799760957614</v>
      </c>
      <c r="AD344" s="3">
        <f>(J344-D344)/D344</f>
        <v>-2.9947178754535526E-2</v>
      </c>
      <c r="AE344" s="3">
        <f>(G344+H344-J344)/H344</f>
        <v>0.59506435583871031</v>
      </c>
    </row>
    <row r="345" spans="1:31" x14ac:dyDescent="0.25">
      <c r="A345" s="9" t="s">
        <v>193</v>
      </c>
      <c r="B345" s="1">
        <v>73.831672668457003</v>
      </c>
      <c r="C345" s="1">
        <v>98.714523315429602</v>
      </c>
      <c r="D345" s="8">
        <v>99.931900024414006</v>
      </c>
      <c r="E345" s="1">
        <v>62.949001312255803</v>
      </c>
      <c r="F345" s="3">
        <v>0.54100000858306796</v>
      </c>
      <c r="G345" s="8">
        <v>84.760337829589801</v>
      </c>
      <c r="H345" s="1">
        <v>33.423080444335902</v>
      </c>
      <c r="I345" s="1">
        <v>54.430000305175703</v>
      </c>
      <c r="J345" s="8">
        <v>98.632804870605398</v>
      </c>
      <c r="K345" s="1">
        <v>62.980998992919901</v>
      </c>
      <c r="L345" s="3">
        <v>0.726964771747589</v>
      </c>
      <c r="M345" s="3">
        <v>0.81594651937484697</v>
      </c>
      <c r="N345" s="11">
        <v>21</v>
      </c>
      <c r="O345" s="11">
        <v>0</v>
      </c>
      <c r="P345" s="11">
        <v>0</v>
      </c>
      <c r="Q345" s="11">
        <v>0</v>
      </c>
      <c r="R345" s="11">
        <v>2</v>
      </c>
      <c r="S345" s="11">
        <v>100</v>
      </c>
      <c r="T345" s="10">
        <v>0.40000000596046398</v>
      </c>
      <c r="U345" s="10">
        <v>1.1000000238418499</v>
      </c>
      <c r="V345" s="10">
        <v>0.80000001192092896</v>
      </c>
      <c r="W345" s="2">
        <v>2.48681928496807E-4</v>
      </c>
      <c r="X345" s="2">
        <v>2.5720812845975101E-4</v>
      </c>
      <c r="Y345" s="2">
        <v>7.1925511292647503E-5</v>
      </c>
      <c r="Z345" s="2">
        <v>7.2577378887217397E-5</v>
      </c>
      <c r="AA345" s="3">
        <f>ABS((G345-B345)/B345)</f>
        <v>0.14802136760747986</v>
      </c>
      <c r="AB345" s="3">
        <f>ABS((J345-C345)/C345)</f>
        <v>8.2782595791992765E-4</v>
      </c>
      <c r="AC345" s="3">
        <f>(J345-G345)/G345</f>
        <v>0.16366696259406277</v>
      </c>
      <c r="AD345" s="3">
        <f>(J345-D345)/D345</f>
        <v>-1.299980440170987E-2</v>
      </c>
      <c r="AE345" s="3">
        <f>(G345+H345-J345)/H345</f>
        <v>0.58494349244321298</v>
      </c>
    </row>
    <row r="346" spans="1:31" x14ac:dyDescent="0.25">
      <c r="A346" s="9" t="s">
        <v>193</v>
      </c>
      <c r="B346" s="1">
        <v>183.41564941406199</v>
      </c>
      <c r="C346" s="1">
        <v>91.174903869628906</v>
      </c>
      <c r="D346" s="8">
        <v>226.38493347167901</v>
      </c>
      <c r="E346" s="1">
        <v>172.28300476074199</v>
      </c>
      <c r="F346" s="3">
        <v>0.54100000858306796</v>
      </c>
      <c r="G346" s="8">
        <v>212.13703918457</v>
      </c>
      <c r="H346" s="1">
        <v>31.965126037597599</v>
      </c>
      <c r="I346" s="1">
        <v>164.09899902343699</v>
      </c>
      <c r="J346" s="8">
        <v>92.563201904296804</v>
      </c>
      <c r="K346" s="1">
        <v>59.9739990234375</v>
      </c>
      <c r="L346" s="3">
        <v>0.80606991052627497</v>
      </c>
      <c r="M346" s="3">
        <v>0.84246921539306596</v>
      </c>
      <c r="N346" s="11">
        <v>21</v>
      </c>
      <c r="O346" s="11">
        <v>0</v>
      </c>
      <c r="P346" s="11">
        <v>0</v>
      </c>
      <c r="Q346" s="11">
        <v>0</v>
      </c>
      <c r="R346" s="11">
        <v>2</v>
      </c>
      <c r="S346" s="11">
        <v>100</v>
      </c>
      <c r="T346" s="10">
        <v>0.80000001192092896</v>
      </c>
      <c r="U346" s="10">
        <v>1.29999995231628</v>
      </c>
      <c r="V346" s="10">
        <v>0.89999997615814198</v>
      </c>
      <c r="W346" s="2">
        <v>2.4639812181703698E-4</v>
      </c>
      <c r="X346" s="2">
        <v>2.5952706346288302E-4</v>
      </c>
      <c r="Y346" s="2">
        <v>7.1781731094233597E-5</v>
      </c>
      <c r="Z346" s="2">
        <v>7.1860784373711795E-5</v>
      </c>
      <c r="AA346" s="3">
        <f>ABS((G346-B346)/B346)</f>
        <v>0.15659181679568296</v>
      </c>
      <c r="AB346" s="3">
        <f>ABS((J346-C346)/C346)</f>
        <v>1.5226756220692337E-2</v>
      </c>
      <c r="AC346" s="3">
        <f>(J346-G346)/G346</f>
        <v>-0.56366317612379746</v>
      </c>
      <c r="AD346" s="3">
        <f>(J346-D346)/D346</f>
        <v>-0.59112472510951541</v>
      </c>
      <c r="AE346" s="3">
        <f>(G346+H346-J346)/H346</f>
        <v>4.7407591366800697</v>
      </c>
    </row>
    <row r="347" spans="1:31" x14ac:dyDescent="0.25">
      <c r="A347" s="9" t="s">
        <v>193</v>
      </c>
      <c r="B347" s="1">
        <v>71.241920471191406</v>
      </c>
      <c r="C347" s="1">
        <v>91.174903869628906</v>
      </c>
      <c r="D347" s="8">
        <v>97.619132995605398</v>
      </c>
      <c r="E347" s="1">
        <v>64.649002075195298</v>
      </c>
      <c r="F347" s="3">
        <v>0.54100000858306796</v>
      </c>
      <c r="G347" s="8">
        <v>83.1134033203125</v>
      </c>
      <c r="H347" s="1">
        <v>31.965126037597599</v>
      </c>
      <c r="I347" s="1">
        <v>56.465000152587798</v>
      </c>
      <c r="J347" s="8">
        <v>92.563201904296804</v>
      </c>
      <c r="K347" s="1">
        <v>59.9739990234375</v>
      </c>
      <c r="L347" s="3">
        <v>0.73758459091186501</v>
      </c>
      <c r="M347" s="3">
        <v>0.799144446849823</v>
      </c>
      <c r="N347" s="11">
        <v>21</v>
      </c>
      <c r="O347" s="11">
        <v>0</v>
      </c>
      <c r="P347" s="11">
        <v>0</v>
      </c>
      <c r="Q347" s="11">
        <v>0</v>
      </c>
      <c r="R347" s="11">
        <v>2</v>
      </c>
      <c r="S347" s="11">
        <v>4</v>
      </c>
      <c r="T347" s="10">
        <v>0.40000000596046398</v>
      </c>
      <c r="U347" s="10">
        <v>1.29999995231628</v>
      </c>
      <c r="V347" s="10">
        <v>0.89999997615814198</v>
      </c>
      <c r="W347" s="2">
        <v>2.7721474179998002E-4</v>
      </c>
      <c r="X347" s="2">
        <v>2.7995667187496998E-4</v>
      </c>
      <c r="Y347" s="2">
        <v>7.5839176133740693E-5</v>
      </c>
      <c r="Z347" s="2">
        <v>7.6661279308609597E-5</v>
      </c>
      <c r="AA347" s="3">
        <f>ABS((G347-B347)/B347)</f>
        <v>0.16663619917323325</v>
      </c>
      <c r="AB347" s="3">
        <f>ABS((J347-C347)/C347)</f>
        <v>1.5226756220692337E-2</v>
      </c>
      <c r="AC347" s="3">
        <f>(J347-G347)/G347</f>
        <v>0.11369764931373975</v>
      </c>
      <c r="AD347" s="3">
        <f>(J347-D347)/D347</f>
        <v>-5.1792419540708283E-2</v>
      </c>
      <c r="AE347" s="3">
        <f>(G347+H347-J347)/H347</f>
        <v>0.70437161508860047</v>
      </c>
    </row>
    <row r="348" spans="1:31" x14ac:dyDescent="0.25">
      <c r="A348" s="9" t="s">
        <v>193</v>
      </c>
      <c r="B348" s="1">
        <v>63.4970703125</v>
      </c>
      <c r="C348" s="1">
        <v>77.405540466308594</v>
      </c>
      <c r="D348" s="8">
        <v>81.128021240234304</v>
      </c>
      <c r="E348" s="1">
        <v>52.747001647949197</v>
      </c>
      <c r="F348" s="3">
        <v>0.54100000858306796</v>
      </c>
      <c r="G348" s="8">
        <v>71.990425109863196</v>
      </c>
      <c r="H348" s="1">
        <v>20.2213420867919</v>
      </c>
      <c r="I348" s="1">
        <v>47.484001159667898</v>
      </c>
      <c r="J348" s="8">
        <v>80.380744934082003</v>
      </c>
      <c r="K348" s="1">
        <v>52.884998321533203</v>
      </c>
      <c r="L348" s="3">
        <v>0.67596304416656405</v>
      </c>
      <c r="M348" s="3">
        <v>0.74868035316467196</v>
      </c>
      <c r="N348" s="11">
        <v>21</v>
      </c>
      <c r="O348" s="11">
        <v>0</v>
      </c>
      <c r="P348" s="11">
        <v>0</v>
      </c>
      <c r="Q348" s="11">
        <v>0</v>
      </c>
      <c r="R348" s="11">
        <v>2</v>
      </c>
      <c r="S348" s="11">
        <v>100</v>
      </c>
      <c r="T348" s="10">
        <v>0.10000000149011599</v>
      </c>
      <c r="U348" s="10">
        <v>1.29999995231628</v>
      </c>
      <c r="V348" s="10">
        <v>0.89999997615814198</v>
      </c>
      <c r="W348" s="2">
        <v>2.3934971250128001E-4</v>
      </c>
      <c r="X348" s="2">
        <v>2.5725833256728898E-4</v>
      </c>
      <c r="Y348" s="2">
        <v>7.2939772508107099E-5</v>
      </c>
      <c r="Z348" s="2">
        <v>7.2893883043434403E-5</v>
      </c>
      <c r="AA348" s="3">
        <f>ABS((G348-B348)/B348)</f>
        <v>0.13375979010627201</v>
      </c>
      <c r="AB348" s="3">
        <f>ABS((J348-C348)/C348)</f>
        <v>3.8436582831798606E-2</v>
      </c>
      <c r="AC348" s="3">
        <f>(J348-G348)/G348</f>
        <v>0.11654771883086538</v>
      </c>
      <c r="AD348" s="3">
        <f>(J348-D348)/D348</f>
        <v>-9.2110752207241048E-3</v>
      </c>
      <c r="AE348" s="3">
        <f>(G348+H348-J348)/H348</f>
        <v>0.58507601581503543</v>
      </c>
    </row>
    <row r="349" spans="1:31" x14ac:dyDescent="0.25">
      <c r="A349" s="9" t="s">
        <v>189</v>
      </c>
      <c r="B349" s="1">
        <v>69.725334167480398</v>
      </c>
      <c r="C349" s="1">
        <v>91.174903869628906</v>
      </c>
      <c r="D349" s="8">
        <v>96.451850891113196</v>
      </c>
      <c r="E349" s="1">
        <v>61.035999298095703</v>
      </c>
      <c r="F349" s="3">
        <v>0.57499998807907104</v>
      </c>
      <c r="G349" s="8">
        <v>77.801979064941406</v>
      </c>
      <c r="H349" s="1">
        <v>43.88232421875</v>
      </c>
      <c r="I349" s="1">
        <v>50.469001770019503</v>
      </c>
      <c r="J349" s="8">
        <v>100.05767822265599</v>
      </c>
      <c r="K349" s="1">
        <v>63.971000671386697</v>
      </c>
      <c r="L349" s="3">
        <v>0.65230196714401201</v>
      </c>
      <c r="M349" s="3">
        <v>0.67072588205337502</v>
      </c>
      <c r="N349" s="11">
        <v>27</v>
      </c>
      <c r="O349" s="11">
        <v>0</v>
      </c>
      <c r="P349" s="11">
        <v>0</v>
      </c>
      <c r="Q349" s="11">
        <v>0</v>
      </c>
      <c r="R349" s="11">
        <v>2</v>
      </c>
      <c r="S349" s="11">
        <v>100</v>
      </c>
      <c r="T349" s="10">
        <v>0.40000000596046398</v>
      </c>
      <c r="U349" s="10">
        <v>1.29999995231628</v>
      </c>
      <c r="V349" s="10">
        <v>0.89999997615814198</v>
      </c>
      <c r="W349" s="2">
        <v>2.5594132603146098E-4</v>
      </c>
      <c r="X349" s="2">
        <v>2.8917274903506003E-4</v>
      </c>
      <c r="Y349" s="2">
        <v>8.10912752058357E-5</v>
      </c>
      <c r="Z349" s="2">
        <v>8.4892373706679696E-5</v>
      </c>
      <c r="AA349" s="3">
        <f>ABS((G349-B349)/B349)</f>
        <v>0.11583515509672411</v>
      </c>
      <c r="AB349" s="3">
        <f>ABS((J349-C349)/C349)</f>
        <v>9.7425650875690273E-2</v>
      </c>
      <c r="AC349" s="3">
        <f>(J349-G349)/G349</f>
        <v>0.2860556945362242</v>
      </c>
      <c r="AD349" s="3">
        <f>(J349-D349)/D349</f>
        <v>3.7384739621155669E-2</v>
      </c>
      <c r="AE349" s="3">
        <f>(G349+H349-J349)/H349</f>
        <v>0.49283226096294158</v>
      </c>
    </row>
    <row r="350" spans="1:31" x14ac:dyDescent="0.25">
      <c r="A350" s="9" t="s">
        <v>189</v>
      </c>
      <c r="B350" s="1">
        <v>76.832054138183594</v>
      </c>
      <c r="C350" s="1">
        <v>98.714523315429602</v>
      </c>
      <c r="D350" s="8">
        <v>106.14942169189401</v>
      </c>
      <c r="E350" s="1">
        <v>66.101997375488196</v>
      </c>
      <c r="F350" s="3">
        <v>0.59200000762939398</v>
      </c>
      <c r="G350" s="8">
        <v>86.664741516113196</v>
      </c>
      <c r="H350" s="1">
        <v>47.756847381591797</v>
      </c>
      <c r="I350" s="1">
        <v>55.2369995117187</v>
      </c>
      <c r="J350" s="8">
        <v>107.107772827148</v>
      </c>
      <c r="K350" s="1">
        <v>67.463996887207003</v>
      </c>
      <c r="L350" s="3">
        <v>0.68709915876388505</v>
      </c>
      <c r="M350" s="3">
        <v>0.71356654167175204</v>
      </c>
      <c r="N350" s="11">
        <v>25</v>
      </c>
      <c r="O350" s="11">
        <v>0</v>
      </c>
      <c r="P350" s="11">
        <v>0</v>
      </c>
      <c r="Q350" s="11">
        <v>0</v>
      </c>
      <c r="R350" s="11">
        <v>2</v>
      </c>
      <c r="S350" s="11">
        <v>100</v>
      </c>
      <c r="T350" s="10">
        <v>0.40000000596046398</v>
      </c>
      <c r="U350" s="10">
        <v>1.1000000238418499</v>
      </c>
      <c r="V350" s="10">
        <v>0.80000001192092896</v>
      </c>
      <c r="W350" s="2">
        <v>2.5038211606442901E-4</v>
      </c>
      <c r="X350" s="2">
        <v>2.5401430320926E-4</v>
      </c>
      <c r="Y350" s="2">
        <v>7.1902766649145606E-5</v>
      </c>
      <c r="Z350" s="2">
        <v>7.1949289122130695E-5</v>
      </c>
      <c r="AA350" s="3">
        <f>ABS((G350-B350)/B350)</f>
        <v>0.12797636986569913</v>
      </c>
      <c r="AB350" s="3">
        <f>ABS((J350-C350)/C350)</f>
        <v>8.5025477810380973E-2</v>
      </c>
      <c r="AC350" s="3">
        <f>(J350-G350)/G350</f>
        <v>0.23588637032089824</v>
      </c>
      <c r="AD350" s="3">
        <f>(J350-D350)/D350</f>
        <v>9.0283217749002123E-3</v>
      </c>
      <c r="AE350" s="3">
        <f>(G350+H350-J350)/H350</f>
        <v>0.57193507461477222</v>
      </c>
    </row>
    <row r="351" spans="1:31" x14ac:dyDescent="0.25">
      <c r="A351" s="9" t="s">
        <v>189</v>
      </c>
      <c r="B351" s="1">
        <v>120.129348754882</v>
      </c>
      <c r="C351" s="1">
        <v>91.174903869628906</v>
      </c>
      <c r="D351" s="8">
        <v>151.179916381835</v>
      </c>
      <c r="E351" s="1">
        <v>105.193000793457</v>
      </c>
      <c r="F351" s="3">
        <v>0.59200000762939398</v>
      </c>
      <c r="G351" s="8">
        <v>133.09742736816401</v>
      </c>
      <c r="H351" s="1">
        <v>44.319591522216797</v>
      </c>
      <c r="I351" s="1">
        <v>95.028999328613196</v>
      </c>
      <c r="J351" s="8">
        <v>99.821739196777301</v>
      </c>
      <c r="K351" s="1">
        <v>63.820999145507798</v>
      </c>
      <c r="L351" s="3">
        <v>0.79076600074768</v>
      </c>
      <c r="M351" s="3">
        <v>0.79631763696670499</v>
      </c>
      <c r="N351" s="11">
        <v>24</v>
      </c>
      <c r="O351" s="11">
        <v>0</v>
      </c>
      <c r="P351" s="11">
        <v>0</v>
      </c>
      <c r="Q351" s="11">
        <v>0</v>
      </c>
      <c r="R351" s="11">
        <v>2</v>
      </c>
      <c r="S351" s="11">
        <v>100</v>
      </c>
      <c r="T351" s="10">
        <v>0.80000001192092896</v>
      </c>
      <c r="U351" s="10">
        <v>1.29999995231628</v>
      </c>
      <c r="V351" s="10">
        <v>0.89999997615814198</v>
      </c>
      <c r="W351" s="2">
        <v>2.4616284645162501E-4</v>
      </c>
      <c r="X351" s="2">
        <v>2.5754395755939099E-4</v>
      </c>
      <c r="Y351" s="2">
        <v>7.2515627834945904E-5</v>
      </c>
      <c r="Z351" s="2">
        <v>7.2371803980786299E-5</v>
      </c>
      <c r="AA351" s="3">
        <f>ABS((G351-B351)/B351)</f>
        <v>0.10795096075766403</v>
      </c>
      <c r="AB351" s="3">
        <f>ABS((J351-C351)/C351)</f>
        <v>9.4837888060869402E-2</v>
      </c>
      <c r="AC351" s="3">
        <f>(J351-G351)/G351</f>
        <v>-0.25001000266776019</v>
      </c>
      <c r="AD351" s="3">
        <f>(J351-D351)/D351</f>
        <v>-0.3397156078281085</v>
      </c>
      <c r="AE351" s="3">
        <f>(G351+H351-J351)/H351</f>
        <v>1.7508121584267324</v>
      </c>
    </row>
    <row r="352" spans="1:31" x14ac:dyDescent="0.25">
      <c r="A352" s="9" t="s">
        <v>189</v>
      </c>
      <c r="B352" s="1">
        <v>74.82861328125</v>
      </c>
      <c r="C352" s="1">
        <v>91.174903869628906</v>
      </c>
      <c r="D352" s="8">
        <v>103.230712890625</v>
      </c>
      <c r="E352" s="1">
        <v>68.101997375488196</v>
      </c>
      <c r="F352" s="3">
        <v>0.59200000762939398</v>
      </c>
      <c r="G352" s="8">
        <v>85.148399353027301</v>
      </c>
      <c r="H352" s="1">
        <v>44.319591522216797</v>
      </c>
      <c r="I352" s="1">
        <v>57.937999725341797</v>
      </c>
      <c r="J352" s="8">
        <v>99.821739196777301</v>
      </c>
      <c r="K352" s="1">
        <v>63.820999145507798</v>
      </c>
      <c r="L352" s="3">
        <v>0.66803312301635698</v>
      </c>
      <c r="M352" s="3">
        <v>0.695110082626342</v>
      </c>
      <c r="N352" s="11">
        <v>25</v>
      </c>
      <c r="O352" s="11">
        <v>0</v>
      </c>
      <c r="P352" s="11">
        <v>0</v>
      </c>
      <c r="Q352" s="11">
        <v>0</v>
      </c>
      <c r="R352" s="11">
        <v>2</v>
      </c>
      <c r="S352" s="11">
        <v>4</v>
      </c>
      <c r="T352" s="10">
        <v>0.40000000596046398</v>
      </c>
      <c r="U352" s="10">
        <v>1.29999995231628</v>
      </c>
      <c r="V352" s="10">
        <v>0.89999997615814198</v>
      </c>
      <c r="W352" s="2">
        <v>2.7952634263783601E-4</v>
      </c>
      <c r="X352" s="2">
        <v>2.7751241577789101E-4</v>
      </c>
      <c r="Y352" s="2">
        <v>7.5458083301782594E-5</v>
      </c>
      <c r="Z352" s="2">
        <v>7.6138443546369604E-5</v>
      </c>
      <c r="AA352" s="3">
        <f>ABS((G352-B352)/B352)</f>
        <v>0.13791229877519534</v>
      </c>
      <c r="AB352" s="3">
        <f>ABS((J352-C352)/C352)</f>
        <v>9.4837888060869402E-2</v>
      </c>
      <c r="AC352" s="3">
        <f>(J352-G352)/G352</f>
        <v>0.17232666679867911</v>
      </c>
      <c r="AD352" s="3">
        <f>(J352-D352)/D352</f>
        <v>-3.3022863045221576E-2</v>
      </c>
      <c r="AE352" s="3">
        <f>(G352+H352-J352)/H352</f>
        <v>0.66891978604102265</v>
      </c>
    </row>
    <row r="353" spans="1:31" x14ac:dyDescent="0.25">
      <c r="A353" s="9" t="s">
        <v>189</v>
      </c>
      <c r="B353" s="1">
        <v>67.714759826660099</v>
      </c>
      <c r="C353" s="1">
        <v>77.405540466308594</v>
      </c>
      <c r="D353" s="8">
        <v>87.235885620117102</v>
      </c>
      <c r="E353" s="1">
        <v>56.4869995117187</v>
      </c>
      <c r="F353" s="3">
        <v>0.59200000762939398</v>
      </c>
      <c r="G353" s="8">
        <v>75.568000793457003</v>
      </c>
      <c r="H353" s="1">
        <v>28.598037719726499</v>
      </c>
      <c r="I353" s="1">
        <v>49.683998107910099</v>
      </c>
      <c r="J353" s="8">
        <v>86.123558044433594</v>
      </c>
      <c r="K353" s="1">
        <v>56.027000427246001</v>
      </c>
      <c r="L353" s="3">
        <v>0.66036611795425404</v>
      </c>
      <c r="M353" s="3">
        <v>0.67655909061431796</v>
      </c>
      <c r="N353" s="11">
        <v>27</v>
      </c>
      <c r="O353" s="11">
        <v>0</v>
      </c>
      <c r="P353" s="11">
        <v>0</v>
      </c>
      <c r="Q353" s="11">
        <v>0</v>
      </c>
      <c r="R353" s="11">
        <v>2</v>
      </c>
      <c r="S353" s="11">
        <v>100</v>
      </c>
      <c r="T353" s="10">
        <v>0.10000000149011599</v>
      </c>
      <c r="U353" s="10">
        <v>1.29999995231628</v>
      </c>
      <c r="V353" s="10">
        <v>0.89999997615814198</v>
      </c>
      <c r="W353" s="2">
        <v>2.4546857457607898E-4</v>
      </c>
      <c r="X353" s="2">
        <v>2.5766631006263099E-4</v>
      </c>
      <c r="Y353" s="2">
        <v>7.3050112405326204E-5</v>
      </c>
      <c r="Z353" s="2">
        <v>7.2704315243754495E-5</v>
      </c>
      <c r="AA353" s="3">
        <f>ABS((G353-B353)/B353)</f>
        <v>0.11597532040134313</v>
      </c>
      <c r="AB353" s="3">
        <f>ABS((J353-C353)/C353)</f>
        <v>0.11262782386901089</v>
      </c>
      <c r="AC353" s="3">
        <f>(J353-G353)/G353</f>
        <v>0.13968289673068254</v>
      </c>
      <c r="AD353" s="3">
        <f>(J353-D353)/D353</f>
        <v>-1.275080281212849E-2</v>
      </c>
      <c r="AE353" s="3">
        <f>(G353+H353-J353)/H353</f>
        <v>0.63089924719920487</v>
      </c>
    </row>
  </sheetData>
  <autoFilter ref="A1:AE97" xr:uid="{00000000-0009-0000-0000-000000000000}">
    <sortState xmlns:xlrd2="http://schemas.microsoft.com/office/spreadsheetml/2017/richdata2" ref="A2:AE353">
      <sortCondition ref="A1:A97"/>
    </sortState>
  </autoFilter>
  <conditionalFormatting sqref="A1:A1048576">
    <cfRule type="containsText" dxfId="3" priority="1" operator="containsText" text="PlaneFullSah">
      <formula>NOT(ISERROR(SEARCH("PlaneFullSah",A1)))</formula>
    </cfRule>
    <cfRule type="containsText" dxfId="2" priority="2" operator="containsText" text="PointFullSah">
      <formula>NOT(ISERROR(SEARCH("PointFullSah",A1)))</formula>
    </cfRule>
    <cfRule type="containsText" dxfId="1" priority="4" operator="containsText" text="Point">
      <formula>NOT(ISERROR(SEARCH("Point",A1)))</formula>
    </cfRule>
    <cfRule type="containsText" dxfId="0" priority="5" operator="containsText" text="Longest">
      <formula>NOT(ISERROR(SEARCH("Longest",A1)))</formula>
    </cfRule>
  </conditionalFormatting>
  <conditionalFormatting sqref="F1:F1048576">
    <cfRule type="colorScale" priority="6">
      <colorScale>
        <cfvo type="num" val="0.4"/>
        <cfvo type="num" val="0.8"/>
        <cfvo type="num" val="1"/>
        <color theme="5"/>
        <color theme="7"/>
        <color theme="9"/>
      </colorScale>
    </cfRule>
  </conditionalFormatting>
  <conditionalFormatting sqref="L1:L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:AA1048576">
    <cfRule type="colorScale" priority="11">
      <colorScale>
        <cfvo type="num" val="0"/>
        <cfvo type="num" val="0.5"/>
        <cfvo type="num" val="1"/>
        <color rgb="FF63BE7B"/>
        <color rgb="FFFFEB84"/>
        <color rgb="FFF8696B"/>
      </colorScale>
    </cfRule>
  </conditionalFormatting>
  <conditionalFormatting sqref="AB1:AC1 AB354:AC1048576 AB2:AB353">
    <cfRule type="colorScale" priority="10">
      <colorScale>
        <cfvo type="num" val="0"/>
        <cfvo type="num" val="0.5"/>
        <cfvo type="num" val="1"/>
        <color rgb="FF63BE7B"/>
        <color rgb="FFFFEB84"/>
        <color rgb="FFF8696B"/>
      </colorScale>
    </cfRule>
  </conditionalFormatting>
  <conditionalFormatting sqref="AD1:AD1048576 AC2:AC353">
    <cfRule type="iconSet" priority="7">
      <iconSet iconSet="5Arrows">
        <cfvo type="percent" val="0"/>
        <cfvo type="num" val="-0.1"/>
        <cfvo type="num" val="0"/>
        <cfvo type="num" val="0"/>
        <cfvo type="num" val="0.1"/>
      </iconSet>
    </cfRule>
  </conditionalFormatting>
  <conditionalFormatting sqref="AE1:AE1048576">
    <cfRule type="cellIs" dxfId="4" priority="3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9"/>
  <sheetViews>
    <sheetView workbookViewId="0">
      <selection activeCell="U16" sqref="U16"/>
    </sheetView>
  </sheetViews>
  <sheetFormatPr defaultRowHeight="15" x14ac:dyDescent="0.25"/>
  <cols>
    <col min="1" max="1" width="35.42578125" bestFit="1" customWidth="1"/>
    <col min="2" max="3" width="9.140625" style="1"/>
    <col min="4" max="4" width="9.140625" style="8"/>
    <col min="5" max="5" width="9.140625" style="1"/>
    <col min="6" max="6" width="5.85546875" style="3" customWidth="1"/>
    <col min="7" max="7" width="9.140625" style="8"/>
    <col min="8" max="9" width="9.140625" style="1"/>
    <col min="10" max="10" width="9.140625" style="8"/>
    <col min="11" max="11" width="9.140625" style="1"/>
    <col min="12" max="13" width="9.140625" style="3"/>
    <col min="14" max="18" width="4.7109375" customWidth="1"/>
    <col min="19" max="19" width="5.140625" customWidth="1"/>
    <col min="20" max="22" width="4.85546875" customWidth="1"/>
    <col min="23" max="26" width="9.140625" style="2"/>
    <col min="27" max="30" width="9.140625" style="3"/>
    <col min="31" max="31" width="5.85546875" style="3" customWidth="1"/>
  </cols>
  <sheetData>
    <row r="1" spans="1:31" s="4" customFormat="1" ht="48" customHeight="1" x14ac:dyDescent="0.25">
      <c r="A1" s="4" t="s">
        <v>143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6" t="s">
        <v>86</v>
      </c>
      <c r="AB1" s="6" t="s">
        <v>87</v>
      </c>
      <c r="AC1" s="6" t="s">
        <v>89</v>
      </c>
      <c r="AD1" s="6" t="s">
        <v>88</v>
      </c>
      <c r="AE1" s="6" t="s">
        <v>90</v>
      </c>
    </row>
    <row r="2" spans="1:31" x14ac:dyDescent="0.25">
      <c r="A2" t="s">
        <v>130</v>
      </c>
      <c r="B2" s="1">
        <f>AVERAGEIFS(Data!B:B,Data!$A:$A,"*PlaneFullParallel")</f>
        <v>69.532729530334421</v>
      </c>
      <c r="C2" s="1">
        <f>AVERAGEIFS(Data!C:C,Data!$A:$A,"*PlaneFullParallel")</f>
        <v>63.255502605438188</v>
      </c>
      <c r="D2" s="8">
        <f>AVERAGEIFS(Data!D:D,Data!$A:$A,"*PlaneFullParallel")</f>
        <v>80.115116882324116</v>
      </c>
      <c r="E2" s="1">
        <f>AVERAGEIFS(Data!E:E,Data!$A:$A,"*PlaneFullParallel")</f>
        <v>54.139500045776323</v>
      </c>
      <c r="F2" s="3">
        <f>AVERAGEIFS(Data!F:F,Data!$A:$A,"*PlaneFullParallel")</f>
        <v>0.79615000262856472</v>
      </c>
      <c r="G2" s="8">
        <f>AVERAGEIFS(Data!G:G,Data!$A:$A,"*PlaneFullParallel")</f>
        <v>69.593708753585744</v>
      </c>
      <c r="H2" s="1">
        <f>AVERAGEIFS(Data!H:H,Data!$A:$A,"*PlaneFullParallel")</f>
        <v>69.238597536086985</v>
      </c>
      <c r="I2" s="1">
        <f>AVERAGEIFS(Data!I:I,Data!$A:$A,"*PlaneFullParallel")</f>
        <v>47.76810057163236</v>
      </c>
      <c r="J2" s="8">
        <f>AVERAGEIFS(Data!J:J,Data!$A:$A,"*PlaneFullParallel")</f>
        <v>104.87727899551358</v>
      </c>
      <c r="K2" s="1">
        <f>AVERAGEIFS(Data!K:K,Data!$A:$A,"*PlaneFullParallel")</f>
        <v>66.07925038337703</v>
      </c>
      <c r="L2" s="3">
        <f>AVERAGEIFS(Data!L:L,Data!$A:$A,"*PlaneFullParallel")</f>
        <v>0.44392805695533716</v>
      </c>
      <c r="M2" s="3">
        <f>AVERAGEIFS(Data!M:M,Data!$A:$A,"*PlaneFullParallel")</f>
        <v>0.48966697566211187</v>
      </c>
      <c r="N2">
        <f>AVERAGEIFS(Data!N:N,Data!$A:$A,"*PlaneFullParallel")</f>
        <v>20.7</v>
      </c>
      <c r="O2">
        <f>AVERAGEIFS(Data!O:O,Data!$A:$A,"*PlaneFullParallel")</f>
        <v>0</v>
      </c>
      <c r="P2">
        <f>AVERAGEIFS(Data!P:P,Data!$A:$A,"*PlaneFullParallel")</f>
        <v>0</v>
      </c>
      <c r="Q2">
        <f>AVERAGEIFS(Data!Q:Q,Data!$A:$A,"*PlaneFullParallel")</f>
        <v>0</v>
      </c>
      <c r="R2">
        <f>AVERAGEIFS(Data!R:R,Data!$A:$A,"*PlaneFullParallel")</f>
        <v>2</v>
      </c>
      <c r="S2">
        <f>AVERAGEIFS(Data!S:S,Data!$A:$A,"*PlaneFullParallel")</f>
        <v>85.6</v>
      </c>
      <c r="T2">
        <f>AVERAGEIFS(Data!T:T,Data!$A:$A,"*PlaneFullParallel")</f>
        <v>0.41500000618398147</v>
      </c>
      <c r="U2">
        <f>AVERAGEIFS(Data!U:U,Data!$A:$A,"*PlaneFullParallel")</f>
        <v>1.2699999630451158</v>
      </c>
      <c r="V2">
        <f>AVERAGEIFS(Data!V:V,Data!$A:$A,"*PlaneFullParallel")</f>
        <v>0.8849999815225601</v>
      </c>
      <c r="W2" s="2">
        <f>AVERAGEIFS(Data!W:W,Data!$A:$A,"*PlaneFullParallel")</f>
        <v>2.140124488505531E-4</v>
      </c>
      <c r="X2" s="2">
        <f>AVERAGEIFS(Data!X:X,Data!$A:$A,"*PlaneFullParallel")</f>
        <v>2.7919732092414014E-4</v>
      </c>
      <c r="Y2" s="2">
        <f>AVERAGEIFS(Data!Y:Y,Data!$A:$A,"*PlaneFullParallel")</f>
        <v>1.0987230467435394E-3</v>
      </c>
      <c r="Z2" s="2">
        <f>AVERAGEIFS(Data!Z:Z,Data!$A:$A,"*PlaneFullParallel")</f>
        <v>7.8477475835825238E-5</v>
      </c>
      <c r="AA2" s="3">
        <f>AVERAGEIFS(Data!AA:AA,Data!$A:$A,"*PlaneFullParallel")</f>
        <v>1.7147935128445053E-2</v>
      </c>
      <c r="AB2" s="3">
        <f>AVERAGEIFS(Data!AB:AB,Data!$A:$A,"*PlaneFullParallel")</f>
        <v>0.65861212676788272</v>
      </c>
      <c r="AC2" s="3">
        <f>AVERAGEIFS(Data!AC:AC,Data!$A:$A,"*PlaneFullParallel")</f>
        <v>0.48941049742933157</v>
      </c>
      <c r="AD2" s="3">
        <f>AVERAGEIFS(Data!AD:AD,Data!$A:$A,"*PlaneFullParallel")</f>
        <v>0.30051681399092123</v>
      </c>
      <c r="AE2" s="3">
        <f>AVERAGEIFS(Data!AE:AE,Data!$A:$A,"*PlaneFullParallel")</f>
        <v>0.47784854372500546</v>
      </c>
    </row>
    <row r="3" spans="1:31" x14ac:dyDescent="0.25">
      <c r="A3" s="9" t="s">
        <v>176</v>
      </c>
      <c r="B3" s="1">
        <f>AVERAGEIFS(Data!B:B,Data!$A:$A,"*PlaneFullSahParallel")</f>
        <v>81.193625926971166</v>
      </c>
      <c r="C3" s="1">
        <f>AVERAGEIFS(Data!C:C,Data!$A:$A,"*PlaneFullSahParallel")</f>
        <v>63.255502605438188</v>
      </c>
      <c r="D3" s="8">
        <f>AVERAGEIFS(Data!D:D,Data!$A:$A,"*PlaneFullSahParallel")</f>
        <v>91.126379776000846</v>
      </c>
      <c r="E3" s="1">
        <f>AVERAGEIFS(Data!E:E,Data!$A:$A,"*PlaneFullSahParallel")</f>
        <v>59.868399906158402</v>
      </c>
      <c r="F3" s="3">
        <f>AVERAGEIFS(Data!F:F,Data!$A:$A,"*PlaneFullSahParallel")</f>
        <v>0.78579999357461916</v>
      </c>
      <c r="G3" s="8">
        <f>AVERAGEIFS(Data!G:G,Data!$A:$A,"*PlaneFullSahParallel")</f>
        <v>80.018977308273136</v>
      </c>
      <c r="H3" s="1">
        <f>AVERAGEIFS(Data!H:H,Data!$A:$A,"*PlaneFullSahParallel")</f>
        <v>71.103150987625057</v>
      </c>
      <c r="I3" s="1">
        <f>AVERAGEIFS(Data!I:I,Data!$A:$A,"*PlaneFullSahParallel")</f>
        <v>53.162550091743427</v>
      </c>
      <c r="J3" s="8">
        <f>AVERAGEIFS(Data!J:J,Data!$A:$A,"*PlaneFullSahParallel")</f>
        <v>104.13059902191128</v>
      </c>
      <c r="K3" s="1">
        <f>AVERAGEIFS(Data!K:K,Data!$A:$A,"*PlaneFullSahParallel")</f>
        <v>65.534950208663901</v>
      </c>
      <c r="L3" s="3">
        <f>AVERAGEIFS(Data!L:L,Data!$A:$A,"*PlaneFullSahParallel")</f>
        <v>0.58238776549696891</v>
      </c>
      <c r="M3" s="3">
        <f>AVERAGEIFS(Data!M:M,Data!$A:$A,"*PlaneFullSahParallel")</f>
        <v>0.62687702253460853</v>
      </c>
      <c r="N3">
        <f>AVERAGEIFS(Data!N:N,Data!$A:$A,"*PlaneFullSahParallel")</f>
        <v>19.75</v>
      </c>
      <c r="O3">
        <f>AVERAGEIFS(Data!O:O,Data!$A:$A,"*PlaneFullSahParallel")</f>
        <v>0</v>
      </c>
      <c r="P3">
        <f>AVERAGEIFS(Data!P:P,Data!$A:$A,"*PlaneFullSahParallel")</f>
        <v>0</v>
      </c>
      <c r="Q3">
        <f>AVERAGEIFS(Data!Q:Q,Data!$A:$A,"*PlaneFullSahParallel")</f>
        <v>0</v>
      </c>
      <c r="R3">
        <f>AVERAGEIFS(Data!R:R,Data!$A:$A,"*PlaneFullSahParallel")</f>
        <v>2</v>
      </c>
      <c r="S3">
        <f>AVERAGEIFS(Data!S:S,Data!$A:$A,"*PlaneFullSahParallel")</f>
        <v>85.6</v>
      </c>
      <c r="T3">
        <f>AVERAGEIFS(Data!T:T,Data!$A:$A,"*PlaneFullSahParallel")</f>
        <v>0.41500000618398147</v>
      </c>
      <c r="U3">
        <f>AVERAGEIFS(Data!U:U,Data!$A:$A,"*PlaneFullSahParallel")</f>
        <v>1.2699999630451158</v>
      </c>
      <c r="V3">
        <f>AVERAGEIFS(Data!V:V,Data!$A:$A,"*PlaneFullSahParallel")</f>
        <v>0.8849999815225601</v>
      </c>
      <c r="W3" s="2">
        <f>AVERAGEIFS(Data!W:W,Data!$A:$A,"*PlaneFullSahParallel")</f>
        <v>2.0309748069848821E-4</v>
      </c>
      <c r="X3" s="2">
        <f>AVERAGEIFS(Data!X:X,Data!$A:$A,"*PlaneFullSahParallel")</f>
        <v>2.6668846840038841E-4</v>
      </c>
      <c r="Y3" s="2">
        <f>AVERAGEIFS(Data!Y:Y,Data!$A:$A,"*PlaneFullSahParallel")</f>
        <v>7.364581688307223E-5</v>
      </c>
      <c r="Z3" s="2">
        <f>AVERAGEIFS(Data!Z:Z,Data!$A:$A,"*PlaneFullSahParallel")</f>
        <v>7.3577026705606805E-5</v>
      </c>
      <c r="AA3" s="3">
        <f>AVERAGEIFS(Data!AA:AA,Data!$A:$A,"*PlaneFullSahParallel")</f>
        <v>2.2587150020141705E-2</v>
      </c>
      <c r="AB3" s="3">
        <f>AVERAGEIFS(Data!AB:AB,Data!$A:$A,"*PlaneFullSahParallel")</f>
        <v>0.64228640286030125</v>
      </c>
      <c r="AC3" s="3">
        <f>AVERAGEIFS(Data!AC:AC,Data!$A:$A,"*PlaneFullSahParallel")</f>
        <v>0.28346321624542953</v>
      </c>
      <c r="AD3" s="3">
        <f>AVERAGEIFS(Data!AD:AD,Data!$A:$A,"*PlaneFullSahParallel")</f>
        <v>0.12257202080189578</v>
      </c>
      <c r="AE3" s="3">
        <f>AVERAGEIFS(Data!AE:AE,Data!$A:$A,"*PlaneFullSahParallel")</f>
        <v>0.66415674224948384</v>
      </c>
    </row>
    <row r="4" spans="1:31" x14ac:dyDescent="0.25">
      <c r="A4" s="9" t="s">
        <v>178</v>
      </c>
      <c r="B4" s="1">
        <f>AVERAGEIFS(Data!B:B,Data!$A:$A,"*PlaneFullSah15")</f>
        <v>102.77118396759002</v>
      </c>
      <c r="C4" s="1">
        <f>AVERAGEIFS(Data!C:C,Data!$A:$A,"*PlaneFullSah15")</f>
        <v>63.255502605438188</v>
      </c>
      <c r="D4" s="8">
        <f>AVERAGEIFS(Data!D:D,Data!$A:$A,"*PlaneFullSah15")</f>
        <v>112.01091251373255</v>
      </c>
      <c r="E4" s="1">
        <f>AVERAGEIFS(Data!E:E,Data!$A:$A,"*PlaneFullSah15")</f>
        <v>73.085249519348068</v>
      </c>
      <c r="F4" s="3">
        <f>AVERAGEIFS(Data!F:F,Data!$A:$A,"*PlaneFullSah15")</f>
        <v>0.75235000103712069</v>
      </c>
      <c r="G4" s="8">
        <f>AVERAGEIFS(Data!G:G,Data!$A:$A,"*PlaneFullSah15")</f>
        <v>103.09060525894138</v>
      </c>
      <c r="H4" s="1">
        <f>AVERAGEIFS(Data!H:H,Data!$A:$A,"*PlaneFullSah15")</f>
        <v>74.816282796859568</v>
      </c>
      <c r="I4" s="1">
        <f>AVERAGEIFS(Data!I:I,Data!$A:$A,"*PlaneFullSah15")</f>
        <v>67.939450073242114</v>
      </c>
      <c r="J4" s="8">
        <f>AVERAGEIFS(Data!J:J,Data!$A:$A,"*PlaneFullSah15")</f>
        <v>113.23091192245445</v>
      </c>
      <c r="K4" s="1">
        <f>AVERAGEIFS(Data!K:K,Data!$A:$A,"*PlaneFullSah15")</f>
        <v>70.807749652862469</v>
      </c>
      <c r="L4" s="3">
        <f>AVERAGEIFS(Data!L:L,Data!$A:$A,"*PlaneFullSah15")</f>
        <v>0.62488552927970853</v>
      </c>
      <c r="M4" s="3">
        <f>AVERAGEIFS(Data!M:M,Data!$A:$A,"*PlaneFullSah15")</f>
        <v>0.7062928661704061</v>
      </c>
      <c r="N4">
        <f>AVERAGEIFS(Data!N:N,Data!$A:$A,"*PlaneFullSah15")</f>
        <v>21.05</v>
      </c>
      <c r="O4">
        <f>AVERAGEIFS(Data!O:O,Data!$A:$A,"*PlaneFullSah15")</f>
        <v>0</v>
      </c>
      <c r="P4">
        <f>AVERAGEIFS(Data!P:P,Data!$A:$A,"*PlaneFullSah15")</f>
        <v>0</v>
      </c>
      <c r="Q4">
        <f>AVERAGEIFS(Data!Q:Q,Data!$A:$A,"*PlaneFullSah15")</f>
        <v>0</v>
      </c>
      <c r="R4">
        <f>AVERAGEIFS(Data!R:R,Data!$A:$A,"*PlaneFullSah15")</f>
        <v>2</v>
      </c>
      <c r="S4">
        <f>AVERAGEIFS(Data!S:S,Data!$A:$A,"*PlaneFullSah15")</f>
        <v>85.6</v>
      </c>
      <c r="T4">
        <f>AVERAGEIFS(Data!T:T,Data!$A:$A,"*PlaneFullSah15")</f>
        <v>0.41500000618398147</v>
      </c>
      <c r="U4">
        <f>AVERAGEIFS(Data!U:U,Data!$A:$A,"*PlaneFullSah15")</f>
        <v>1.2699999630451158</v>
      </c>
      <c r="V4">
        <f>AVERAGEIFS(Data!V:V,Data!$A:$A,"*PlaneFullSah15")</f>
        <v>0.8849999815225601</v>
      </c>
      <c r="W4" s="2">
        <f>AVERAGEIFS(Data!W:W,Data!$A:$A,"*PlaneFullSah15")</f>
        <v>2.3267549331649142E-4</v>
      </c>
      <c r="X4" s="2">
        <f>AVERAGEIFS(Data!X:X,Data!$A:$A,"*PlaneFullSah15")</f>
        <v>2.6473739271750627E-4</v>
      </c>
      <c r="Y4" s="2">
        <f>AVERAGEIFS(Data!Y:Y,Data!$A:$A,"*PlaneFullSah15")</f>
        <v>7.2869530777097644E-5</v>
      </c>
      <c r="Z4" s="2">
        <f>AVERAGEIFS(Data!Z:Z,Data!$A:$A,"*PlaneFullSah15")</f>
        <v>7.3178793172701221E-5</v>
      </c>
      <c r="AA4" s="3">
        <f>AVERAGEIFS(Data!AA:AA,Data!$A:$A,"*PlaneFullSah15")</f>
        <v>1.417592189000498E-2</v>
      </c>
      <c r="AB4" s="3">
        <f>AVERAGEIFS(Data!AB:AB,Data!$A:$A,"*PlaneFullSah15")</f>
        <v>0.81322524134699992</v>
      </c>
      <c r="AC4" s="3">
        <f>AVERAGEIFS(Data!AC:AC,Data!$A:$A,"*PlaneFullSah15")</f>
        <v>0.11730225679710622</v>
      </c>
      <c r="AD4" s="3">
        <f>AVERAGEIFS(Data!AD:AD,Data!$A:$A,"*PlaneFullSah15")</f>
        <v>3.9243560066848943E-3</v>
      </c>
      <c r="AE4" s="3">
        <f>AVERAGEIFS(Data!AE:AE,Data!$A:$A,"*PlaneFullSah15")</f>
        <v>0.86711065843934243</v>
      </c>
    </row>
    <row r="5" spans="1:31" x14ac:dyDescent="0.25">
      <c r="A5" s="9" t="s">
        <v>184</v>
      </c>
      <c r="B5" s="1">
        <f>AVERAGEIFS(Data!B:B,Data!$A:$A,"*SahParallel")</f>
        <v>80.102241611480537</v>
      </c>
      <c r="C5" s="1">
        <f>AVERAGEIFS(Data!C:C,Data!$A:$A,"*SahParallel")</f>
        <v>63.25550260543821</v>
      </c>
      <c r="D5" s="8">
        <f>AVERAGEIFS(Data!D:D,Data!$A:$A,"*SahParallel")</f>
        <v>91.723722362518117</v>
      </c>
      <c r="E5" s="1">
        <f>AVERAGEIFS(Data!E:E,Data!$A:$A,"*SahParallel")</f>
        <v>59.381949520111036</v>
      </c>
      <c r="F5" s="3">
        <f>AVERAGEIFS(Data!F:F,Data!$A:$A,"*SahParallel")</f>
        <v>0.7168999981135129</v>
      </c>
      <c r="G5" s="8">
        <f>AVERAGEIFS(Data!G:G,Data!$A:$A,"*SahParallel")</f>
        <v>80.328470730781419</v>
      </c>
      <c r="H5" s="1">
        <f>AVERAGEIFS(Data!H:H,Data!$A:$A,"*SahParallel")</f>
        <v>58.672288846969558</v>
      </c>
      <c r="I5" s="1">
        <f>AVERAGEIFS(Data!I:I,Data!$A:$A,"*SahParallel")</f>
        <v>52.628649985790233</v>
      </c>
      <c r="J5" s="8">
        <f>AVERAGEIFS(Data!J:J,Data!$A:$A,"*SahParallel")</f>
        <v>93.453277492522986</v>
      </c>
      <c r="K5" s="1">
        <f>AVERAGEIFS(Data!K:K,Data!$A:$A,"*SahParallel")</f>
        <v>58.57102489471432</v>
      </c>
      <c r="L5" s="3">
        <f>AVERAGEIFS(Data!L:L,Data!$A:$A,"*SahParallel")</f>
        <v>0.54639099203050123</v>
      </c>
      <c r="M5" s="3">
        <f>AVERAGEIFS(Data!M:M,Data!$A:$A,"*SahParallel")</f>
        <v>0.64030849076807494</v>
      </c>
      <c r="N5">
        <f>AVERAGEIFS(Data!N:N,Data!$A:$A,"*SahParallel")</f>
        <v>20.149999999999999</v>
      </c>
      <c r="O5">
        <f>AVERAGEIFS(Data!O:O,Data!$A:$A,"*SahParallel")</f>
        <v>0</v>
      </c>
      <c r="P5">
        <f>AVERAGEIFS(Data!P:P,Data!$A:$A,"*SahParallel")</f>
        <v>0</v>
      </c>
      <c r="Q5">
        <f>AVERAGEIFS(Data!Q:Q,Data!$A:$A,"*SahParallel")</f>
        <v>0</v>
      </c>
      <c r="R5">
        <f>AVERAGEIFS(Data!R:R,Data!$A:$A,"*SahParallel")</f>
        <v>2</v>
      </c>
      <c r="S5">
        <f>AVERAGEIFS(Data!S:S,Data!$A:$A,"*SahParallel")</f>
        <v>85.6</v>
      </c>
      <c r="T5">
        <f>AVERAGEIFS(Data!T:T,Data!$A:$A,"*SahParallel")</f>
        <v>0.41500000618398164</v>
      </c>
      <c r="U5">
        <f>AVERAGEIFS(Data!U:U,Data!$A:$A,"*SahParallel")</f>
        <v>1.2699999630451149</v>
      </c>
      <c r="V5">
        <f>AVERAGEIFS(Data!V:V,Data!$A:$A,"*SahParallel")</f>
        <v>0.8849999815225601</v>
      </c>
      <c r="W5" s="2">
        <f>AVERAGEIFS(Data!W:W,Data!$A:$A,"*SahParallel")</f>
        <v>2.2755659192625846E-4</v>
      </c>
      <c r="X5" s="2">
        <f>AVERAGEIFS(Data!X:X,Data!$A:$A,"*SahParallel")</f>
        <v>2.6928429506369825E-4</v>
      </c>
      <c r="Y5" s="2">
        <f>AVERAGEIFS(Data!Y:Y,Data!$A:$A,"*SahParallel")</f>
        <v>7.3706951479834959E-5</v>
      </c>
      <c r="Z5" s="2">
        <f>AVERAGEIFS(Data!Z:Z,Data!$A:$A,"*SahParallel")</f>
        <v>7.387948699033585E-5</v>
      </c>
      <c r="AA5" s="3">
        <f>AVERAGEIFS(Data!AA:AA,Data!$A:$A,"*SahParallel")</f>
        <v>4.2912756142358885E-2</v>
      </c>
      <c r="AB5" s="3">
        <f>AVERAGEIFS(Data!AB:AB,Data!$A:$A,"*SahParallel")</f>
        <v>0.48571522959518748</v>
      </c>
      <c r="AC5" s="3">
        <f>AVERAGEIFS(Data!AC:AC,Data!$A:$A,"*SahParallel")</f>
        <v>0.16648088779405759</v>
      </c>
      <c r="AD5" s="3">
        <f>AVERAGEIFS(Data!AD:AD,Data!$A:$A,"*SahParallel")</f>
        <v>7.5757991583044314E-3</v>
      </c>
      <c r="AE5" s="3">
        <f>AVERAGEIFS(Data!AE:AE,Data!$A:$A,"*SahParallel")</f>
        <v>0.79212772342918858</v>
      </c>
    </row>
    <row r="6" spans="1:31" x14ac:dyDescent="0.25">
      <c r="A6" t="s">
        <v>132</v>
      </c>
      <c r="B6" s="1">
        <f>AVERAGEIFS(Data!B:B,Data!$A:$A,"*PlaneFull15")</f>
        <v>104.18572006225554</v>
      </c>
      <c r="C6" s="1">
        <f>AVERAGEIFS(Data!C:C,Data!$A:$A,"*PlaneFull15")</f>
        <v>63.255502605438188</v>
      </c>
      <c r="D6" s="8">
        <f>AVERAGEIFS(Data!D:D,Data!$A:$A,"*PlaneFull15")</f>
        <v>113.62599964141805</v>
      </c>
      <c r="E6" s="1">
        <f>AVERAGEIFS(Data!E:E,Data!$A:$A,"*PlaneFull15")</f>
        <v>74.435650157928364</v>
      </c>
      <c r="F6" s="3">
        <f>AVERAGEIFS(Data!F:F,Data!$A:$A,"*PlaneFull15")</f>
        <v>0.75820000767707807</v>
      </c>
      <c r="G6" s="8">
        <f>AVERAGEIFS(Data!G:G,Data!$A:$A,"*PlaneFull15")</f>
        <v>104.54463367462124</v>
      </c>
      <c r="H6" s="1">
        <f>AVERAGEIFS(Data!H:H,Data!$A:$A,"*PlaneFull15")</f>
        <v>81.230950546264467</v>
      </c>
      <c r="I6" s="1">
        <f>AVERAGEIFS(Data!I:I,Data!$A:$A,"*PlaneFull15")</f>
        <v>69.179400062560958</v>
      </c>
      <c r="J6" s="8">
        <f>AVERAGEIFS(Data!J:J,Data!$A:$A,"*PlaneFull15")</f>
        <v>113.28250341415364</v>
      </c>
      <c r="K6" s="1">
        <f>AVERAGEIFS(Data!K:K,Data!$A:$A,"*PlaneFull15")</f>
        <v>70.938299751281676</v>
      </c>
      <c r="L6" s="3">
        <f>AVERAGEIFS(Data!L:L,Data!$A:$A,"*PlaneFull15")</f>
        <v>0.59632150009274432</v>
      </c>
      <c r="M6" s="3">
        <f>AVERAGEIFS(Data!M:M,Data!$A:$A,"*PlaneFull15")</f>
        <v>0.66090041249990428</v>
      </c>
      <c r="N6">
        <f>AVERAGEIFS(Data!N:N,Data!$A:$A,"*PlaneFull15")</f>
        <v>21.85</v>
      </c>
      <c r="O6">
        <f>AVERAGEIFS(Data!O:O,Data!$A:$A,"*PlaneFull15")</f>
        <v>0</v>
      </c>
      <c r="P6">
        <f>AVERAGEIFS(Data!P:P,Data!$A:$A,"*PlaneFull15")</f>
        <v>0</v>
      </c>
      <c r="Q6">
        <f>AVERAGEIFS(Data!Q:Q,Data!$A:$A,"*PlaneFull15")</f>
        <v>0</v>
      </c>
      <c r="R6">
        <f>AVERAGEIFS(Data!R:R,Data!$A:$A,"*PlaneFull15")</f>
        <v>2</v>
      </c>
      <c r="S6">
        <f>AVERAGEIFS(Data!S:S,Data!$A:$A,"*PlaneFull15")</f>
        <v>85.6</v>
      </c>
      <c r="T6">
        <f>AVERAGEIFS(Data!T:T,Data!$A:$A,"*PlaneFull15")</f>
        <v>0.41500000618398147</v>
      </c>
      <c r="U6">
        <f>AVERAGEIFS(Data!U:U,Data!$A:$A,"*PlaneFull15")</f>
        <v>1.2699999630451158</v>
      </c>
      <c r="V6">
        <f>AVERAGEIFS(Data!V:V,Data!$A:$A,"*PlaneFull15")</f>
        <v>0.8849999815225601</v>
      </c>
      <c r="W6" s="2">
        <f>AVERAGEIFS(Data!W:W,Data!$A:$A,"*PlaneFull15")</f>
        <v>2.356992321438151E-4</v>
      </c>
      <c r="X6" s="2">
        <f>AVERAGEIFS(Data!X:X,Data!$A:$A,"*PlaneFull15")</f>
        <v>2.6634417154127691E-4</v>
      </c>
      <c r="Y6" s="2">
        <f>AVERAGEIFS(Data!Y:Y,Data!$A:$A,"*PlaneFull15")</f>
        <v>1.3348644748475591E-3</v>
      </c>
      <c r="Z6" s="2">
        <f>AVERAGEIFS(Data!Z:Z,Data!$A:$A,"*PlaneFull15")</f>
        <v>7.3121655441354925E-5</v>
      </c>
      <c r="AA6" s="3">
        <f>AVERAGEIFS(Data!AA:AA,Data!$A:$A,"*PlaneFull15")</f>
        <v>1.0650769978148044E-2</v>
      </c>
      <c r="AB6" s="3">
        <f>AVERAGEIFS(Data!AB:AB,Data!$A:$A,"*PlaneFull15")</f>
        <v>0.816014124248443</v>
      </c>
      <c r="AC6" s="3">
        <f>AVERAGEIFS(Data!AC:AC,Data!$A:$A,"*PlaneFull15")</f>
        <v>0.11445003638104953</v>
      </c>
      <c r="AD6" s="3">
        <f>AVERAGEIFS(Data!AD:AD,Data!$A:$A,"*PlaneFull15")</f>
        <v>-9.5809489231405628E-3</v>
      </c>
      <c r="AE6" s="3">
        <f>AVERAGEIFS(Data!AE:AE,Data!$A:$A,"*PlaneFull15")</f>
        <v>0.88697892723291205</v>
      </c>
    </row>
    <row r="7" spans="1:31" x14ac:dyDescent="0.25">
      <c r="A7" t="s">
        <v>131</v>
      </c>
      <c r="B7" s="1">
        <f>AVERAGEIFS(Data!B:B,Data!$A:$A,"*Parallel*")</f>
        <v>82.439437085931843</v>
      </c>
      <c r="C7" s="1">
        <f>AVERAGEIFS(Data!C:C,Data!$A:$A,"*Parallel*")</f>
        <v>63.523928403854363</v>
      </c>
      <c r="D7" s="8">
        <f>AVERAGEIFS(Data!D:D,Data!$A:$A,"*Parallel*")</f>
        <v>94.545750227841282</v>
      </c>
      <c r="E7" s="1">
        <f>AVERAGEIFS(Data!E:E,Data!$A:$A,"*Parallel*")</f>
        <v>62.21798836101182</v>
      </c>
      <c r="F7" s="3">
        <f>AVERAGEIFS(Data!F:F,Data!$A:$A,"*Parallel*")</f>
        <v>0.72237500226633111</v>
      </c>
      <c r="G7" s="8">
        <f>AVERAGEIFS(Data!G:G,Data!$A:$A,"*Parallel*")</f>
        <v>83.331875952807238</v>
      </c>
      <c r="H7" s="1">
        <f>AVERAGEIFS(Data!H:H,Data!$A:$A,"*Parallel*")</f>
        <v>62.616297234188387</v>
      </c>
      <c r="I7" s="1">
        <f>AVERAGEIFS(Data!I:I,Data!$A:$A,"*Parallel*")</f>
        <v>55.569420619444372</v>
      </c>
      <c r="J7" s="8">
        <f>AVERAGEIFS(Data!J:J,Data!$A:$A,"*Parallel*")</f>
        <v>94.595766305923235</v>
      </c>
      <c r="K7" s="1">
        <f>AVERAGEIFS(Data!K:K,Data!$A:$A,"*Parallel*")</f>
        <v>59.177363785830373</v>
      </c>
      <c r="L7" s="3">
        <f>AVERAGEIFS(Data!L:L,Data!$A:$A,"*Parallel*")</f>
        <v>0.5221788251603191</v>
      </c>
      <c r="M7" s="3">
        <f>AVERAGEIFS(Data!M:M,Data!$A:$A,"*Parallel*")</f>
        <v>0.59723155107349146</v>
      </c>
      <c r="N7">
        <f>AVERAGEIFS(Data!N:N,Data!$A:$A,"*Parallel*")</f>
        <v>21.386363636363637</v>
      </c>
      <c r="O7">
        <f>AVERAGEIFS(Data!O:O,Data!$A:$A,"*Parallel*")</f>
        <v>0</v>
      </c>
      <c r="P7">
        <f>AVERAGEIFS(Data!P:P,Data!$A:$A,"*Parallel*")</f>
        <v>0</v>
      </c>
      <c r="Q7">
        <f>AVERAGEIFS(Data!Q:Q,Data!$A:$A,"*Parallel*")</f>
        <v>0</v>
      </c>
      <c r="R7">
        <f>AVERAGEIFS(Data!R:R,Data!$A:$A,"*Parallel*")</f>
        <v>2</v>
      </c>
      <c r="S7">
        <f>AVERAGEIFS(Data!S:S,Data!$A:$A,"*Parallel*")</f>
        <v>86.909090909090907</v>
      </c>
      <c r="T7">
        <f>AVERAGEIFS(Data!T:T,Data!$A:$A,"*Parallel*")</f>
        <v>0.45909091254526913</v>
      </c>
      <c r="U7">
        <f>AVERAGEIFS(Data!U:U,Data!$A:$A,"*Parallel*")</f>
        <v>1.27272723479704</v>
      </c>
      <c r="V7">
        <f>AVERAGEIFS(Data!V:V,Data!$A:$A,"*Parallel*")</f>
        <v>0.88636361739852199</v>
      </c>
      <c r="W7" s="2">
        <f>AVERAGEIFS(Data!W:W,Data!$A:$A,"*Parallel*")</f>
        <v>2.3439430945224778E-4</v>
      </c>
      <c r="X7" s="2">
        <f>AVERAGEIFS(Data!X:X,Data!$A:$A,"*Parallel*")</f>
        <v>2.7006062373402512E-4</v>
      </c>
      <c r="Y7" s="2">
        <f>AVERAGEIFS(Data!Y:Y,Data!$A:$A,"*Parallel*")</f>
        <v>6.9139928613863263E-4</v>
      </c>
      <c r="Z7" s="2">
        <f>AVERAGEIFS(Data!Z:Z,Data!$A:$A,"*Parallel*")</f>
        <v>7.4689360355312744E-5</v>
      </c>
      <c r="AA7" s="3">
        <f>AVERAGEIFS(Data!AA:AA,Data!$A:$A,"*Parallel*")</f>
        <v>3.9391037942018606E-2</v>
      </c>
      <c r="AB7" s="3">
        <f>AVERAGEIFS(Data!AB:AB,Data!$A:$A,"*Parallel*")</f>
        <v>0.4993761622927243</v>
      </c>
      <c r="AC7" s="3">
        <f>AVERAGEIFS(Data!AC:AC,Data!$A:$A,"*Parallel*")</f>
        <v>0.18695045021033732</v>
      </c>
      <c r="AD7" s="3">
        <f>AVERAGEIFS(Data!AD:AD,Data!$A:$A,"*Parallel*")</f>
        <v>2.5465170892026909E-2</v>
      </c>
      <c r="AE7" s="3">
        <f>AVERAGEIFS(Data!AE:AE,Data!$A:$A,"*Parallel*")</f>
        <v>0.79459305895723698</v>
      </c>
    </row>
    <row r="8" spans="1:31" x14ac:dyDescent="0.25">
      <c r="A8" s="9" t="s">
        <v>185</v>
      </c>
      <c r="B8" s="1">
        <f>AVERAGEIFS(Data!B:B,Data!$A:$A,"*Sah15")</f>
        <v>89.836241388320673</v>
      </c>
      <c r="C8" s="1">
        <f>AVERAGEIFS(Data!C:C,Data!$A:$A,"*Sah15")</f>
        <v>63.25550260543821</v>
      </c>
      <c r="D8" s="8">
        <f>AVERAGEIFS(Data!D:D,Data!$A:$A,"*Sah15")</f>
        <v>101.86398096084567</v>
      </c>
      <c r="E8" s="1">
        <f>AVERAGEIFS(Data!E:E,Data!$A:$A,"*Sah15")</f>
        <v>65.980874681472727</v>
      </c>
      <c r="F8" s="3">
        <f>AVERAGEIFS(Data!F:F,Data!$A:$A,"*Sah15")</f>
        <v>0.69382500275969494</v>
      </c>
      <c r="G8" s="8">
        <f>AVERAGEIFS(Data!G:G,Data!$A:$A,"*Sah15")</f>
        <v>91.861069154739184</v>
      </c>
      <c r="H8" s="1">
        <f>AVERAGEIFS(Data!H:H,Data!$A:$A,"*Sah15")</f>
        <v>56.884434533119112</v>
      </c>
      <c r="I8" s="1">
        <f>AVERAGEIFS(Data!I:I,Data!$A:$A,"*Sah15")</f>
        <v>60.225574827194166</v>
      </c>
      <c r="J8" s="8">
        <f>AVERAGEIFS(Data!J:J,Data!$A:$A,"*Sah15")</f>
        <v>97.939666748046577</v>
      </c>
      <c r="K8" s="1">
        <f>AVERAGEIFS(Data!K:K,Data!$A:$A,"*Sah15")</f>
        <v>61.140749788284232</v>
      </c>
      <c r="L8" s="3">
        <f>AVERAGEIFS(Data!L:L,Data!$A:$A,"*Sah15")</f>
        <v>0.59585926160216318</v>
      </c>
      <c r="M8" s="3">
        <f>AVERAGEIFS(Data!M:M,Data!$A:$A,"*Sah15")</f>
        <v>0.69139973819255807</v>
      </c>
      <c r="N8">
        <f>AVERAGEIFS(Data!N:N,Data!$A:$A,"*Sah15")</f>
        <v>21.024999999999999</v>
      </c>
      <c r="O8">
        <f>AVERAGEIFS(Data!O:O,Data!$A:$A,"*Sah15")</f>
        <v>0</v>
      </c>
      <c r="P8">
        <f>AVERAGEIFS(Data!P:P,Data!$A:$A,"*Sah15")</f>
        <v>0</v>
      </c>
      <c r="Q8">
        <f>AVERAGEIFS(Data!Q:Q,Data!$A:$A,"*Sah15")</f>
        <v>0</v>
      </c>
      <c r="R8">
        <f>AVERAGEIFS(Data!R:R,Data!$A:$A,"*Sah15")</f>
        <v>2</v>
      </c>
      <c r="S8">
        <f>AVERAGEIFS(Data!S:S,Data!$A:$A,"*Sah15")</f>
        <v>85.6</v>
      </c>
      <c r="T8">
        <f>AVERAGEIFS(Data!T:T,Data!$A:$A,"*Sah15")</f>
        <v>0.41500000618398164</v>
      </c>
      <c r="U8">
        <f>AVERAGEIFS(Data!U:U,Data!$A:$A,"*Sah15")</f>
        <v>1.2699999630451149</v>
      </c>
      <c r="V8">
        <f>AVERAGEIFS(Data!V:V,Data!$A:$A,"*Sah15")</f>
        <v>0.8849999815225601</v>
      </c>
      <c r="W8" s="2">
        <f>AVERAGEIFS(Data!W:W,Data!$A:$A,"*Sah15")</f>
        <v>2.4232854375441036E-4</v>
      </c>
      <c r="X8" s="2">
        <f>AVERAGEIFS(Data!X:X,Data!$A:$A,"*Sah15")</f>
        <v>2.660867874510582E-4</v>
      </c>
      <c r="Y8" s="2">
        <f>AVERAGEIFS(Data!Y:Y,Data!$A:$A,"*Sah15")</f>
        <v>7.2930674832605278E-5</v>
      </c>
      <c r="Z8" s="2">
        <f>AVERAGEIFS(Data!Z:Z,Data!$A:$A,"*Sah15")</f>
        <v>7.3266584513476113E-5</v>
      </c>
      <c r="AA8" s="3">
        <f>AVERAGEIFS(Data!AA:AA,Data!$A:$A,"*Sah15")</f>
        <v>4.0913889976609774E-2</v>
      </c>
      <c r="AB8" s="3">
        <f>AVERAGEIFS(Data!AB:AB,Data!$A:$A,"*Sah15")</f>
        <v>0.57272107437709163</v>
      </c>
      <c r="AC8" s="3">
        <f>AVERAGEIFS(Data!AC:AC,Data!$A:$A,"*Sah15")</f>
        <v>8.4149641018509497E-2</v>
      </c>
      <c r="AD8" s="3">
        <f>AVERAGEIFS(Data!AD:AD,Data!$A:$A,"*Sah15")</f>
        <v>-4.6891685625962826E-2</v>
      </c>
      <c r="AE8" s="3">
        <f>AVERAGEIFS(Data!AE:AE,Data!$A:$A,"*Sah15")</f>
        <v>0.88033527763749009</v>
      </c>
    </row>
    <row r="9" spans="1:31" x14ac:dyDescent="0.25">
      <c r="A9" s="9" t="s">
        <v>181</v>
      </c>
      <c r="B9" s="1">
        <f>AVERAGEIFS(Data!B:B,Data!$A:$A,"*PointFullSah15")</f>
        <v>76.901298809051326</v>
      </c>
      <c r="C9" s="1">
        <f>AVERAGEIFS(Data!C:C,Data!$A:$A,"*PointFullSah15")</f>
        <v>63.255502605438188</v>
      </c>
      <c r="D9" s="8">
        <f>AVERAGEIFS(Data!D:D,Data!$A:$A,"*PointFullSah15")</f>
        <v>91.717049407958783</v>
      </c>
      <c r="E9" s="1">
        <f>AVERAGEIFS(Data!E:E,Data!$A:$A,"*PointFullSah15")</f>
        <v>58.876499843597344</v>
      </c>
      <c r="F9" s="3">
        <f>AVERAGEIFS(Data!F:F,Data!$A:$A,"*PointFullSah15")</f>
        <v>0.63530000448226909</v>
      </c>
      <c r="G9" s="8">
        <f>AVERAGEIFS(Data!G:G,Data!$A:$A,"*PointFullSah15")</f>
        <v>80.631533050536973</v>
      </c>
      <c r="H9" s="1">
        <f>AVERAGEIFS(Data!H:H,Data!$A:$A,"*PointFullSah15")</f>
        <v>38.952586269378614</v>
      </c>
      <c r="I9" s="1">
        <f>AVERAGEIFS(Data!I:I,Data!$A:$A,"*PointFullSah15")</f>
        <v>52.511699581146161</v>
      </c>
      <c r="J9" s="8">
        <f>AVERAGEIFS(Data!J:J,Data!$A:$A,"*PointFullSah15")</f>
        <v>82.6484215736387</v>
      </c>
      <c r="K9" s="1">
        <f>AVERAGEIFS(Data!K:K,Data!$A:$A,"*PointFullSah15")</f>
        <v>51.473749923705952</v>
      </c>
      <c r="L9" s="3">
        <f>AVERAGEIFS(Data!L:L,Data!$A:$A,"*PointFullSah15")</f>
        <v>0.56683299392461728</v>
      </c>
      <c r="M9" s="3">
        <f>AVERAGEIFS(Data!M:M,Data!$A:$A,"*PointFullSah15")</f>
        <v>0.67650661021470992</v>
      </c>
      <c r="N9">
        <f>AVERAGEIFS(Data!N:N,Data!$A:$A,"*PointFullSah15")</f>
        <v>21</v>
      </c>
      <c r="O9">
        <f>AVERAGEIFS(Data!O:O,Data!$A:$A,"*PointFullSah15")</f>
        <v>0</v>
      </c>
      <c r="P9">
        <f>AVERAGEIFS(Data!P:P,Data!$A:$A,"*PointFullSah15")</f>
        <v>0</v>
      </c>
      <c r="Q9">
        <f>AVERAGEIFS(Data!Q:Q,Data!$A:$A,"*PointFullSah15")</f>
        <v>0</v>
      </c>
      <c r="R9">
        <f>AVERAGEIFS(Data!R:R,Data!$A:$A,"*PointFullSah15")</f>
        <v>2</v>
      </c>
      <c r="S9">
        <f>AVERAGEIFS(Data!S:S,Data!$A:$A,"*PointFullSah15")</f>
        <v>85.6</v>
      </c>
      <c r="T9">
        <f>AVERAGEIFS(Data!T:T,Data!$A:$A,"*PointFullSah15")</f>
        <v>0.41500000618398147</v>
      </c>
      <c r="U9">
        <f>AVERAGEIFS(Data!U:U,Data!$A:$A,"*PointFullSah15")</f>
        <v>1.2699999630451158</v>
      </c>
      <c r="V9">
        <f>AVERAGEIFS(Data!V:V,Data!$A:$A,"*PointFullSah15")</f>
        <v>0.8849999815225601</v>
      </c>
      <c r="W9" s="2">
        <f>AVERAGEIFS(Data!W:W,Data!$A:$A,"*PointFullSah15")</f>
        <v>2.5198159419232926E-4</v>
      </c>
      <c r="X9" s="2">
        <f>AVERAGEIFS(Data!X:X,Data!$A:$A,"*PointFullSah15")</f>
        <v>2.6743618218461003E-4</v>
      </c>
      <c r="Y9" s="2">
        <f>AVERAGEIFS(Data!Y:Y,Data!$A:$A,"*PointFullSah15")</f>
        <v>7.2991818888112884E-5</v>
      </c>
      <c r="Z9" s="2">
        <f>AVERAGEIFS(Data!Z:Z,Data!$A:$A,"*PointFullSah15")</f>
        <v>7.3354375854250937E-5</v>
      </c>
      <c r="AA9" s="3">
        <f>AVERAGEIFS(Data!AA:AA,Data!$A:$A,"*PointFullSah15")</f>
        <v>6.7651858063214582E-2</v>
      </c>
      <c r="AB9" s="3">
        <f>AVERAGEIFS(Data!AB:AB,Data!$A:$A,"*PointFullSah15")</f>
        <v>0.33221690740718313</v>
      </c>
      <c r="AC9" s="3">
        <f>AVERAGEIFS(Data!AC:AC,Data!$A:$A,"*PointFullSah15")</f>
        <v>5.0997025239912799E-2</v>
      </c>
      <c r="AD9" s="3">
        <f>AVERAGEIFS(Data!AD:AD,Data!$A:$A,"*PointFullSah15")</f>
        <v>-9.770772725861053E-2</v>
      </c>
      <c r="AE9" s="3">
        <f>AVERAGEIFS(Data!AE:AE,Data!$A:$A,"*PointFullSah15")</f>
        <v>0.89355989683563819</v>
      </c>
    </row>
    <row r="10" spans="1:31" x14ac:dyDescent="0.25">
      <c r="A10" t="s">
        <v>127</v>
      </c>
      <c r="B10" s="1">
        <f>AVERAGEIFS(Data!B:B,Data!$A:$A,"*15*")</f>
        <v>98.758980989455949</v>
      </c>
      <c r="C10" s="1">
        <f>AVERAGEIFS(Data!C:C,Data!$A:$A,"*15*")</f>
        <v>63.523928403854363</v>
      </c>
      <c r="D10" s="8">
        <f>AVERAGEIFS(Data!D:D,Data!$A:$A,"*15*")</f>
        <v>110.75647293437586</v>
      </c>
      <c r="E10" s="1">
        <f>AVERAGEIFS(Data!E:E,Data!$A:$A,"*15*")</f>
        <v>72.863465720956896</v>
      </c>
      <c r="F10" s="3">
        <f>AVERAGEIFS(Data!F:F,Data!$A:$A,"*15*")</f>
        <v>0.69888636706904927</v>
      </c>
      <c r="G10" s="8">
        <f>AVERAGEIFS(Data!G:G,Data!$A:$A,"*15*")</f>
        <v>100.6876571178434</v>
      </c>
      <c r="H10" s="1">
        <f>AVERAGEIFS(Data!H:H,Data!$A:$A,"*15*")</f>
        <v>63.47199345718721</v>
      </c>
      <c r="I10" s="1">
        <f>AVERAGEIFS(Data!I:I,Data!$A:$A,"*15*")</f>
        <v>67.060068065469849</v>
      </c>
      <c r="J10" s="8">
        <f>AVERAGEIFS(Data!J:J,Data!$A:$A,"*15*")</f>
        <v>99.285402774810521</v>
      </c>
      <c r="K10" s="1">
        <f>AVERAGEIFS(Data!K:K,Data!$A:$A,"*15*")</f>
        <v>61.853056701746816</v>
      </c>
      <c r="L10" s="3">
        <f>AVERAGEIFS(Data!L:L,Data!$A:$A,"*15*")</f>
        <v>0.57876632853665122</v>
      </c>
      <c r="M10" s="3">
        <f>AVERAGEIFS(Data!M:M,Data!$A:$A,"*15*")</f>
        <v>0.66486486453901628</v>
      </c>
      <c r="N10">
        <f>AVERAGEIFS(Data!N:N,Data!$A:$A,"*15*")</f>
        <v>21.681818181818183</v>
      </c>
      <c r="O10">
        <f>AVERAGEIFS(Data!O:O,Data!$A:$A,"*15*")</f>
        <v>0</v>
      </c>
      <c r="P10">
        <f>AVERAGEIFS(Data!P:P,Data!$A:$A,"*15*")</f>
        <v>0</v>
      </c>
      <c r="Q10">
        <f>AVERAGEIFS(Data!Q:Q,Data!$A:$A,"*15*")</f>
        <v>0</v>
      </c>
      <c r="R10">
        <f>AVERAGEIFS(Data!R:R,Data!$A:$A,"*15*")</f>
        <v>2</v>
      </c>
      <c r="S10">
        <f>AVERAGEIFS(Data!S:S,Data!$A:$A,"*15*")</f>
        <v>86.909090909090907</v>
      </c>
      <c r="T10">
        <f>AVERAGEIFS(Data!T:T,Data!$A:$A,"*15*")</f>
        <v>0.45909091254526913</v>
      </c>
      <c r="U10">
        <f>AVERAGEIFS(Data!U:U,Data!$A:$A,"*15*")</f>
        <v>1.27272723479704</v>
      </c>
      <c r="V10">
        <f>AVERAGEIFS(Data!V:V,Data!$A:$A,"*15*")</f>
        <v>0.88636361739852199</v>
      </c>
      <c r="W10" s="2">
        <f>AVERAGEIFS(Data!W:W,Data!$A:$A,"*15*")</f>
        <v>2.4835152130849123E-4</v>
      </c>
      <c r="X10" s="2">
        <f>AVERAGEIFS(Data!X:X,Data!$A:$A,"*15*")</f>
        <v>2.6498397412731033E-4</v>
      </c>
      <c r="Y10" s="2">
        <f>AVERAGEIFS(Data!Y:Y,Data!$A:$A,"*15*")</f>
        <v>7.7633631851560905E-4</v>
      </c>
      <c r="Z10" s="2">
        <f>AVERAGEIFS(Data!Z:Z,Data!$A:$A,"*15*")</f>
        <v>7.3016792653520071E-5</v>
      </c>
      <c r="AA10" s="3">
        <f>AVERAGEIFS(Data!AA:AA,Data!$A:$A,"*15*")</f>
        <v>3.910020803745811E-2</v>
      </c>
      <c r="AB10" s="3">
        <f>AVERAGEIFS(Data!AB:AB,Data!$A:$A,"*15*")</f>
        <v>0.58400387565613077</v>
      </c>
      <c r="AC10" s="3">
        <f>AVERAGEIFS(Data!AC:AC,Data!$A:$A,"*15*")</f>
        <v>5.6380859851154375E-2</v>
      </c>
      <c r="AD10" s="3">
        <f>AVERAGEIFS(Data!AD:AD,Data!$A:$A,"*15*")</f>
        <v>-7.512185672150308E-2</v>
      </c>
      <c r="AE10" s="3">
        <f>AVERAGEIFS(Data!AE:AE,Data!$A:$A,"*15*")</f>
        <v>0.97579205181230333</v>
      </c>
    </row>
    <row r="11" spans="1:31" x14ac:dyDescent="0.25">
      <c r="A11" s="9" t="s">
        <v>180</v>
      </c>
      <c r="B11" s="1">
        <f>AVERAGEIFS(Data!B:B,Data!$A:$A,"*PointFullSahParallel")</f>
        <v>79.010857295989865</v>
      </c>
      <c r="C11" s="1">
        <f>AVERAGEIFS(Data!C:C,Data!$A:$A,"*PointFullSahParallel")</f>
        <v>63.255502605438188</v>
      </c>
      <c r="D11" s="8">
        <f>AVERAGEIFS(Data!D:D,Data!$A:$A,"*PointFullSahParallel")</f>
        <v>92.321064949035389</v>
      </c>
      <c r="E11" s="1">
        <f>AVERAGEIFS(Data!E:E,Data!$A:$A,"*PointFullSahParallel")</f>
        <v>58.89549913406362</v>
      </c>
      <c r="F11" s="3">
        <f>AVERAGEIFS(Data!F:F,Data!$A:$A,"*PointFullSahParallel")</f>
        <v>0.64800000265240654</v>
      </c>
      <c r="G11" s="8">
        <f>AVERAGEIFS(Data!G:G,Data!$A:$A,"*PointFullSahParallel")</f>
        <v>80.637964153289687</v>
      </c>
      <c r="H11" s="1">
        <f>AVERAGEIFS(Data!H:H,Data!$A:$A,"*PointFullSahParallel")</f>
        <v>46.241426706314037</v>
      </c>
      <c r="I11" s="1">
        <f>AVERAGEIFS(Data!I:I,Data!$A:$A,"*PointFullSahParallel")</f>
        <v>52.094749879836982</v>
      </c>
      <c r="J11" s="8">
        <f>AVERAGEIFS(Data!J:J,Data!$A:$A,"*PointFullSahParallel")</f>
        <v>82.775955963134692</v>
      </c>
      <c r="K11" s="1">
        <f>AVERAGEIFS(Data!K:K,Data!$A:$A,"*PointFullSahParallel")</f>
        <v>51.607099580764704</v>
      </c>
      <c r="L11" s="3">
        <f>AVERAGEIFS(Data!L:L,Data!$A:$A,"*PointFullSahParallel")</f>
        <v>0.51039421856403311</v>
      </c>
      <c r="M11" s="3">
        <f>AVERAGEIFS(Data!M:M,Data!$A:$A,"*PointFullSahParallel")</f>
        <v>0.6537399590015408</v>
      </c>
      <c r="N11">
        <f>AVERAGEIFS(Data!N:N,Data!$A:$A,"*PointFullSahParallel")</f>
        <v>20.55</v>
      </c>
      <c r="O11">
        <f>AVERAGEIFS(Data!O:O,Data!$A:$A,"*PointFullSahParallel")</f>
        <v>0</v>
      </c>
      <c r="P11">
        <f>AVERAGEIFS(Data!P:P,Data!$A:$A,"*PointFullSahParallel")</f>
        <v>0</v>
      </c>
      <c r="Q11">
        <f>AVERAGEIFS(Data!Q:Q,Data!$A:$A,"*PointFullSahParallel")</f>
        <v>0</v>
      </c>
      <c r="R11">
        <f>AVERAGEIFS(Data!R:R,Data!$A:$A,"*PointFullSahParallel")</f>
        <v>2</v>
      </c>
      <c r="S11">
        <f>AVERAGEIFS(Data!S:S,Data!$A:$A,"*PointFullSahParallel")</f>
        <v>85.6</v>
      </c>
      <c r="T11">
        <f>AVERAGEIFS(Data!T:T,Data!$A:$A,"*PointFullSahParallel")</f>
        <v>0.41500000618398147</v>
      </c>
      <c r="U11">
        <f>AVERAGEIFS(Data!U:U,Data!$A:$A,"*PointFullSahParallel")</f>
        <v>1.2699999630451158</v>
      </c>
      <c r="V11">
        <f>AVERAGEIFS(Data!V:V,Data!$A:$A,"*PointFullSahParallel")</f>
        <v>0.8849999815225601</v>
      </c>
      <c r="W11" s="2">
        <f>AVERAGEIFS(Data!W:W,Data!$A:$A,"*PointFullSahParallel")</f>
        <v>2.5201570315402884E-4</v>
      </c>
      <c r="X11" s="2">
        <f>AVERAGEIFS(Data!X:X,Data!$A:$A,"*PointFullSahParallel")</f>
        <v>2.7188012172700787E-4</v>
      </c>
      <c r="Y11" s="2">
        <f>AVERAGEIFS(Data!Y:Y,Data!$A:$A,"*PointFullSahParallel")</f>
        <v>7.3768086076597648E-5</v>
      </c>
      <c r="Z11" s="2">
        <f>AVERAGEIFS(Data!Z:Z,Data!$A:$A,"*PointFullSahParallel")</f>
        <v>7.4181947275064867E-5</v>
      </c>
      <c r="AA11" s="3">
        <f>AVERAGEIFS(Data!AA:AA,Data!$A:$A,"*PointFullSahParallel")</f>
        <v>6.3238362264576062E-2</v>
      </c>
      <c r="AB11" s="3">
        <f>AVERAGEIFS(Data!AB:AB,Data!$A:$A,"*PointFullSahParallel")</f>
        <v>0.32914405633007382</v>
      </c>
      <c r="AC11" s="3">
        <f>AVERAGEIFS(Data!AC:AC,Data!$A:$A,"*PointFullSahParallel")</f>
        <v>4.9498559342685551E-2</v>
      </c>
      <c r="AD11" s="3">
        <f>AVERAGEIFS(Data!AD:AD,Data!$A:$A,"*PointFullSahParallel")</f>
        <v>-0.10742042248528694</v>
      </c>
      <c r="AE11" s="3">
        <f>AVERAGEIFS(Data!AE:AE,Data!$A:$A,"*PointFullSahParallel")</f>
        <v>0.92009870460889365</v>
      </c>
    </row>
    <row r="12" spans="1:31" x14ac:dyDescent="0.25">
      <c r="A12" t="s">
        <v>135</v>
      </c>
      <c r="B12" s="1">
        <f>AVERAGEIFS(Data!B:B,Data!$A:$A,"*PointFullParallel")</f>
        <v>78.277849483489888</v>
      </c>
      <c r="C12" s="1">
        <f>AVERAGEIFS(Data!C:C,Data!$A:$A,"*PointFullParallel")</f>
        <v>63.255502605438188</v>
      </c>
      <c r="D12" s="8">
        <f>AVERAGEIFS(Data!D:D,Data!$A:$A,"*PointFullParallel")</f>
        <v>93.325275421142322</v>
      </c>
      <c r="E12" s="1">
        <f>AVERAGEIFS(Data!E:E,Data!$A:$A,"*PointFullParallel")</f>
        <v>59.664700222015298</v>
      </c>
      <c r="F12" s="3">
        <f>AVERAGEIFS(Data!F:F,Data!$A:$A,"*PointFullParallel")</f>
        <v>0.64380001276731469</v>
      </c>
      <c r="G12" s="8">
        <f>AVERAGEIFS(Data!G:G,Data!$A:$A,"*PointFullParallel")</f>
        <v>81.646741771697904</v>
      </c>
      <c r="H12" s="1">
        <f>AVERAGEIFS(Data!H:H,Data!$A:$A,"*PointFullParallel")</f>
        <v>46.231758165359416</v>
      </c>
      <c r="I12" s="1">
        <f>AVERAGEIFS(Data!I:I,Data!$A:$A,"*PointFullParallel")</f>
        <v>52.878000164031903</v>
      </c>
      <c r="J12" s="8">
        <f>AVERAGEIFS(Data!J:J,Data!$A:$A,"*PointFullParallel")</f>
        <v>83.768110466003307</v>
      </c>
      <c r="K12" s="1">
        <f>AVERAGEIFS(Data!K:K,Data!$A:$A,"*PointFullParallel")</f>
        <v>52.253300094604413</v>
      </c>
      <c r="L12" s="3">
        <f>AVERAGEIFS(Data!L:L,Data!$A:$A,"*PointFullParallel")</f>
        <v>0.52500888258218736</v>
      </c>
      <c r="M12" s="3">
        <f>AVERAGEIFS(Data!M:M,Data!$A:$A,"*PointFullParallel")</f>
        <v>0.61049893200397465</v>
      </c>
      <c r="N12">
        <f>AVERAGEIFS(Data!N:N,Data!$A:$A,"*PointFullParallel")</f>
        <v>24.7</v>
      </c>
      <c r="O12">
        <f>AVERAGEIFS(Data!O:O,Data!$A:$A,"*PointFullParallel")</f>
        <v>0</v>
      </c>
      <c r="P12">
        <f>AVERAGEIFS(Data!P:P,Data!$A:$A,"*PointFullParallel")</f>
        <v>0</v>
      </c>
      <c r="Q12">
        <f>AVERAGEIFS(Data!Q:Q,Data!$A:$A,"*PointFullParallel")</f>
        <v>0</v>
      </c>
      <c r="R12">
        <f>AVERAGEIFS(Data!R:R,Data!$A:$A,"*PointFullParallel")</f>
        <v>2</v>
      </c>
      <c r="S12">
        <f>AVERAGEIFS(Data!S:S,Data!$A:$A,"*PointFullParallel")</f>
        <v>85.6</v>
      </c>
      <c r="T12">
        <f>AVERAGEIFS(Data!T:T,Data!$A:$A,"*PointFullParallel")</f>
        <v>0.41500000618398147</v>
      </c>
      <c r="U12">
        <f>AVERAGEIFS(Data!U:U,Data!$A:$A,"*PointFullParallel")</f>
        <v>1.2699999630451158</v>
      </c>
      <c r="V12">
        <f>AVERAGEIFS(Data!V:V,Data!$A:$A,"*PointFullParallel")</f>
        <v>0.8849999815225601</v>
      </c>
      <c r="W12" s="2">
        <f>AVERAGEIFS(Data!W:W,Data!$A:$A,"*PointFullParallel")</f>
        <v>2.5693004936329031E-4</v>
      </c>
      <c r="X12" s="2">
        <f>AVERAGEIFS(Data!X:X,Data!$A:$A,"*PointFullParallel")</f>
        <v>2.6496807549847236E-4</v>
      </c>
      <c r="Y12" s="2">
        <f>AVERAGEIFS(Data!Y:Y,Data!$A:$A,"*PointFullParallel")</f>
        <v>1.2606239582964882E-3</v>
      </c>
      <c r="Z12" s="2">
        <f>AVERAGEIFS(Data!Z:Z,Data!$A:$A,"*PointFullParallel")</f>
        <v>7.3348986916244003E-5</v>
      </c>
      <c r="AA12" s="3">
        <f>AVERAGEIFS(Data!AA:AA,Data!$A:$A,"*PointFullParallel")</f>
        <v>6.436213884777317E-2</v>
      </c>
      <c r="AB12" s="3">
        <f>AVERAGEIFS(Data!AB:AB,Data!$A:$A,"*PointFullParallel")</f>
        <v>0.34685319124533232</v>
      </c>
      <c r="AC12" s="3">
        <f>AVERAGEIFS(Data!AC:AC,Data!$A:$A,"*PointFullParallel")</f>
        <v>5.164044716272409E-2</v>
      </c>
      <c r="AD12" s="3">
        <f>AVERAGEIFS(Data!AD:AD,Data!$A:$A,"*PointFullParallel")</f>
        <v>-0.10688053805506034</v>
      </c>
      <c r="AE12" s="3">
        <f>AVERAGEIFS(Data!AE:AE,Data!$A:$A,"*PointFullParallel")</f>
        <v>0.93917255301938618</v>
      </c>
    </row>
    <row r="13" spans="1:31" x14ac:dyDescent="0.25">
      <c r="A13" s="9" t="s">
        <v>183</v>
      </c>
      <c r="B13" s="1">
        <f>AVERAGEIFS(Data!B:B,Data!$A:$A,"*PointFullSahOblique")</f>
        <v>88.285464191436603</v>
      </c>
      <c r="C13" s="1">
        <f>AVERAGEIFS(Data!C:C,Data!$A:$A,"*PointFullSahOblique")</f>
        <v>63.255502605438188</v>
      </c>
      <c r="D13" s="8">
        <f>AVERAGEIFS(Data!D:D,Data!$A:$A,"*PointFullSahOblique")</f>
        <v>101.79144916534402</v>
      </c>
      <c r="E13" s="1">
        <f>AVERAGEIFS(Data!E:E,Data!$A:$A,"*PointFullSahOblique")</f>
        <v>66.848800373077296</v>
      </c>
      <c r="F13" s="3">
        <f>AVERAGEIFS(Data!F:F,Data!$A:$A,"*PointFullSahOblique")</f>
        <v>0.63575000911951052</v>
      </c>
      <c r="G13" s="8">
        <f>AVERAGEIFS(Data!G:G,Data!$A:$A,"*PointFullSahOblique")</f>
        <v>93.55900411605819</v>
      </c>
      <c r="H13" s="1">
        <f>AVERAGEIFS(Data!H:H,Data!$A:$A,"*PointFullSahOblique")</f>
        <v>22.274893146753264</v>
      </c>
      <c r="I13" s="1">
        <f>AVERAGEIFS(Data!I:I,Data!$A:$A,"*PointFullSahOblique")</f>
        <v>62.086000442504748</v>
      </c>
      <c r="J13" s="8">
        <f>AVERAGEIFS(Data!J:J,Data!$A:$A,"*PointFullSahOblique")</f>
        <v>82.951476192474146</v>
      </c>
      <c r="K13" s="1">
        <f>AVERAGEIFS(Data!K:K,Data!$A:$A,"*PointFullSahOblique")</f>
        <v>51.548350000381404</v>
      </c>
      <c r="L13" s="3">
        <f>AVERAGEIFS(Data!L:L,Data!$A:$A,"*PointFullSahOblique")</f>
        <v>0.60459103286266291</v>
      </c>
      <c r="M13" s="3">
        <f>AVERAGEIFS(Data!M:M,Data!$A:$A,"*PointFullSahOblique")</f>
        <v>0.68155297636985757</v>
      </c>
      <c r="N13">
        <f>AVERAGEIFS(Data!N:N,Data!$A:$A,"*PointFullSahOblique")</f>
        <v>19.5</v>
      </c>
      <c r="O13">
        <f>AVERAGEIFS(Data!O:O,Data!$A:$A,"*PointFullSahOblique")</f>
        <v>0</v>
      </c>
      <c r="P13">
        <f>AVERAGEIFS(Data!P:P,Data!$A:$A,"*PointFullSahOblique")</f>
        <v>0</v>
      </c>
      <c r="Q13">
        <f>AVERAGEIFS(Data!Q:Q,Data!$A:$A,"*PointFullSahOblique")</f>
        <v>0</v>
      </c>
      <c r="R13">
        <f>AVERAGEIFS(Data!R:R,Data!$A:$A,"*PointFullSahOblique")</f>
        <v>2</v>
      </c>
      <c r="S13">
        <f>AVERAGEIFS(Data!S:S,Data!$A:$A,"*PointFullSahOblique")</f>
        <v>85.6</v>
      </c>
      <c r="T13">
        <f>AVERAGEIFS(Data!T:T,Data!$A:$A,"*PointFullSahOblique")</f>
        <v>0.41500000618398147</v>
      </c>
      <c r="U13">
        <f>AVERAGEIFS(Data!U:U,Data!$A:$A,"*PointFullSahOblique")</f>
        <v>1.2699999630451158</v>
      </c>
      <c r="V13">
        <f>AVERAGEIFS(Data!V:V,Data!$A:$A,"*PointFullSahOblique")</f>
        <v>0.8849999815225601</v>
      </c>
      <c r="W13" s="2">
        <f>AVERAGEIFS(Data!W:W,Data!$A:$A,"*PointFullSahOblique")</f>
        <v>2.5100850616581688E-4</v>
      </c>
      <c r="X13" s="2">
        <f>AVERAGEIFS(Data!X:X,Data!$A:$A,"*PointFullSahOblique")</f>
        <v>2.6580361882224643E-4</v>
      </c>
      <c r="Y13" s="2">
        <f>AVERAGEIFS(Data!Y:Y,Data!$A:$A,"*PointFullSahOblique")</f>
        <v>7.2877190905273876E-5</v>
      </c>
      <c r="Z13" s="2">
        <f>AVERAGEIFS(Data!Z:Z,Data!$A:$A,"*PointFullSahOblique")</f>
        <v>7.3000638803932778E-5</v>
      </c>
      <c r="AA13" s="3">
        <f>AVERAGEIFS(Data!AA:AA,Data!$A:$A,"*PointFullSahOblique")</f>
        <v>9.4270697591082864E-2</v>
      </c>
      <c r="AB13" s="3">
        <f>AVERAGEIFS(Data!AB:AB,Data!$A:$A,"*PointFullSahOblique")</f>
        <v>0.37154755912069726</v>
      </c>
      <c r="AC13" s="3">
        <f>AVERAGEIFS(Data!AC:AC,Data!$A:$A,"*PointFullSahOblique")</f>
        <v>-2.4788697289464503E-2</v>
      </c>
      <c r="AD13" s="3">
        <f>AVERAGEIFS(Data!AD:AD,Data!$A:$A,"*PointFullSahOblique")</f>
        <v>-0.13410437090927277</v>
      </c>
      <c r="AE13" s="3">
        <f>AVERAGEIFS(Data!AE:AE,Data!$A:$A,"*PointFullSahOblique")</f>
        <v>16.192842373328112</v>
      </c>
    </row>
    <row r="14" spans="1:31" x14ac:dyDescent="0.25">
      <c r="A14" s="9" t="s">
        <v>187</v>
      </c>
      <c r="B14" s="1">
        <f>AVERAGEIFS(Data!B:B,Data!$A:$A,"*SahOblique")</f>
        <v>107.37484059333777</v>
      </c>
      <c r="C14" s="1">
        <f>AVERAGEIFS(Data!C:C,Data!$A:$A,"*SahOblique")</f>
        <v>63.25550260543821</v>
      </c>
      <c r="D14" s="8">
        <f>AVERAGEIFS(Data!D:D,Data!$A:$A,"*SahOblique")</f>
        <v>117.46728844642607</v>
      </c>
      <c r="E14" s="1">
        <f>AVERAGEIFS(Data!E:E,Data!$A:$A,"*SahOblique")</f>
        <v>78.626799583434973</v>
      </c>
      <c r="F14" s="3">
        <f>AVERAGEIFS(Data!F:F,Data!$A:$A,"*SahOblique")</f>
        <v>0.64502500146627417</v>
      </c>
      <c r="G14" s="8">
        <f>AVERAGEIFS(Data!G:G,Data!$A:$A,"*SahOblique")</f>
        <v>109.63810567855811</v>
      </c>
      <c r="H14" s="1">
        <f>AVERAGEIFS(Data!H:H,Data!$A:$A,"*SahOblique")</f>
        <v>45.711672940850178</v>
      </c>
      <c r="I14" s="1">
        <f>AVERAGEIFS(Data!I:I,Data!$A:$A,"*SahOblique")</f>
        <v>74.151049757003676</v>
      </c>
      <c r="J14" s="8">
        <f>AVERAGEIFS(Data!J:J,Data!$A:$A,"*SahOblique")</f>
        <v>90.777997207641377</v>
      </c>
      <c r="K14" s="1">
        <f>AVERAGEIFS(Data!K:K,Data!$A:$A,"*SahOblique")</f>
        <v>56.324825072288455</v>
      </c>
      <c r="L14" s="3">
        <f>AVERAGEIFS(Data!L:L,Data!$A:$A,"*SahOblique")</f>
        <v>0.61760980710387214</v>
      </c>
      <c r="M14" s="3">
        <f>AVERAGEIFS(Data!M:M,Data!$A:$A,"*SahOblique")</f>
        <v>0.68559738248586632</v>
      </c>
      <c r="N14">
        <f>AVERAGEIFS(Data!N:N,Data!$A:$A,"*SahOblique")</f>
        <v>19.55</v>
      </c>
      <c r="O14">
        <f>AVERAGEIFS(Data!O:O,Data!$A:$A,"*SahOblique")</f>
        <v>0</v>
      </c>
      <c r="P14">
        <f>AVERAGEIFS(Data!P:P,Data!$A:$A,"*SahOblique")</f>
        <v>0</v>
      </c>
      <c r="Q14">
        <f>AVERAGEIFS(Data!Q:Q,Data!$A:$A,"*SahOblique")</f>
        <v>0</v>
      </c>
      <c r="R14">
        <f>AVERAGEIFS(Data!R:R,Data!$A:$A,"*SahOblique")</f>
        <v>2</v>
      </c>
      <c r="S14">
        <f>AVERAGEIFS(Data!S:S,Data!$A:$A,"*SahOblique")</f>
        <v>85.6</v>
      </c>
      <c r="T14">
        <f>AVERAGEIFS(Data!T:T,Data!$A:$A,"*SahOblique")</f>
        <v>0.41500000618398164</v>
      </c>
      <c r="U14">
        <f>AVERAGEIFS(Data!U:U,Data!$A:$A,"*SahOblique")</f>
        <v>1.2699999630451149</v>
      </c>
      <c r="V14">
        <f>AVERAGEIFS(Data!V:V,Data!$A:$A,"*SahOblique")</f>
        <v>0.8849999815225601</v>
      </c>
      <c r="W14" s="2">
        <f>AVERAGEIFS(Data!W:W,Data!$A:$A,"*SahOblique")</f>
        <v>2.4919795287132692E-4</v>
      </c>
      <c r="X14" s="2">
        <f>AVERAGEIFS(Data!X:X,Data!$A:$A,"*SahOblique")</f>
        <v>2.649948146427047E-4</v>
      </c>
      <c r="Y14" s="2">
        <f>AVERAGEIFS(Data!Y:Y,Data!$A:$A,"*SahOblique")</f>
        <v>7.2906721470644684E-5</v>
      </c>
      <c r="Z14" s="2">
        <f>AVERAGEIFS(Data!Z:Z,Data!$A:$A,"*SahOblique")</f>
        <v>7.2987910243682536E-5</v>
      </c>
      <c r="AA14" s="3">
        <f>AVERAGEIFS(Data!AA:AA,Data!$A:$A,"*SahOblique")</f>
        <v>5.415568770878805E-2</v>
      </c>
      <c r="AB14" s="3">
        <f>AVERAGEIFS(Data!AB:AB,Data!$A:$A,"*SahOblique")</f>
        <v>0.54382304951651728</v>
      </c>
      <c r="AC14" s="3">
        <f>AVERAGEIFS(Data!AC:AC,Data!$A:$A,"*SahOblique")</f>
        <v>-3.0704208661965698E-2</v>
      </c>
      <c r="AD14" s="3">
        <f>AVERAGEIFS(Data!AD:AD,Data!$A:$A,"*SahOblique")</f>
        <v>-0.13737517448580672</v>
      </c>
      <c r="AE14" s="3">
        <f>AVERAGEIFS(Data!AE:AE,Data!$A:$A,"*SahOblique")</f>
        <v>8.7548435343296607</v>
      </c>
    </row>
    <row r="15" spans="1:31" x14ac:dyDescent="0.25">
      <c r="A15" t="s">
        <v>136</v>
      </c>
      <c r="B15" s="1">
        <f>AVERAGEIFS(Data!B:B,Data!$A:$A,"*PointFull15")</f>
        <v>77.175615596771124</v>
      </c>
      <c r="C15" s="1">
        <f>AVERAGEIFS(Data!C:C,Data!$A:$A,"*PointFull15")</f>
        <v>63.255502605438188</v>
      </c>
      <c r="D15" s="8">
        <f>AVERAGEIFS(Data!D:D,Data!$A:$A,"*PointFull15")</f>
        <v>92.897755813598494</v>
      </c>
      <c r="E15" s="1">
        <f>AVERAGEIFS(Data!E:E,Data!$A:$A,"*PointFull15")</f>
        <v>59.640049743652277</v>
      </c>
      <c r="F15" s="3">
        <f>AVERAGEIFS(Data!F:F,Data!$A:$A,"*PointFull15")</f>
        <v>0.63269999958574741</v>
      </c>
      <c r="G15" s="8">
        <f>AVERAGEIFS(Data!G:G,Data!$A:$A,"*PointFull15")</f>
        <v>81.51465578079214</v>
      </c>
      <c r="H15" s="1">
        <f>AVERAGEIFS(Data!H:H,Data!$A:$A,"*PointFull15")</f>
        <v>39.776378917694032</v>
      </c>
      <c r="I15" s="1">
        <f>AVERAGEIFS(Data!I:I,Data!$A:$A,"*PointFull15")</f>
        <v>53.086599731445197</v>
      </c>
      <c r="J15" s="8">
        <f>AVERAGEIFS(Data!J:J,Data!$A:$A,"*PointFull15")</f>
        <v>82.755502223968335</v>
      </c>
      <c r="K15" s="1">
        <f>AVERAGEIFS(Data!K:K,Data!$A:$A,"*PointFull15")</f>
        <v>51.496700000762893</v>
      </c>
      <c r="L15" s="3">
        <f>AVERAGEIFS(Data!L:L,Data!$A:$A,"*PointFull15")</f>
        <v>0.50159229636192282</v>
      </c>
      <c r="M15" s="3">
        <f>AVERAGEIFS(Data!M:M,Data!$A:$A,"*PointFull15")</f>
        <v>0.60363767594099005</v>
      </c>
      <c r="N15">
        <f>AVERAGEIFS(Data!N:N,Data!$A:$A,"*PointFull15")</f>
        <v>23.05</v>
      </c>
      <c r="O15">
        <f>AVERAGEIFS(Data!O:O,Data!$A:$A,"*PointFull15")</f>
        <v>0</v>
      </c>
      <c r="P15">
        <f>AVERAGEIFS(Data!P:P,Data!$A:$A,"*PointFull15")</f>
        <v>0</v>
      </c>
      <c r="Q15">
        <f>AVERAGEIFS(Data!Q:Q,Data!$A:$A,"*PointFull15")</f>
        <v>0</v>
      </c>
      <c r="R15">
        <f>AVERAGEIFS(Data!R:R,Data!$A:$A,"*PointFull15")</f>
        <v>2</v>
      </c>
      <c r="S15">
        <f>AVERAGEIFS(Data!S:S,Data!$A:$A,"*PointFull15")</f>
        <v>85.6</v>
      </c>
      <c r="T15">
        <f>AVERAGEIFS(Data!T:T,Data!$A:$A,"*PointFull15")</f>
        <v>0.41500000618398147</v>
      </c>
      <c r="U15">
        <f>AVERAGEIFS(Data!U:U,Data!$A:$A,"*PointFull15")</f>
        <v>1.2699999630451158</v>
      </c>
      <c r="V15">
        <f>AVERAGEIFS(Data!V:V,Data!$A:$A,"*PointFull15")</f>
        <v>0.8849999815225601</v>
      </c>
      <c r="W15" s="2">
        <f>AVERAGEIFS(Data!W:W,Data!$A:$A,"*PointFull15")</f>
        <v>2.6494538979022705E-4</v>
      </c>
      <c r="X15" s="2">
        <f>AVERAGEIFS(Data!X:X,Data!$A:$A,"*PointFull15")</f>
        <v>2.6277658762410242E-4</v>
      </c>
      <c r="Y15" s="2">
        <f>AVERAGEIFS(Data!Y:Y,Data!$A:$A,"*PointFull15")</f>
        <v>1.2667985734878995E-3</v>
      </c>
      <c r="Z15" s="2">
        <f>AVERAGEIFS(Data!Z:Z,Data!$A:$A,"*PointFull15")</f>
        <v>7.2794809966580902E-5</v>
      </c>
      <c r="AA15" s="3">
        <f>AVERAGEIFS(Data!AA:AA,Data!$A:$A,"*PointFull15")</f>
        <v>7.288138670436016E-2</v>
      </c>
      <c r="AB15" s="3">
        <f>AVERAGEIFS(Data!AB:AB,Data!$A:$A,"*PointFull15")</f>
        <v>0.31737277254100504</v>
      </c>
      <c r="AC15" s="3">
        <f>AVERAGEIFS(Data!AC:AC,Data!$A:$A,"*PointFull15")</f>
        <v>4.7278878319097203E-2</v>
      </c>
      <c r="AD15" s="3">
        <f>AVERAGEIFS(Data!AD:AD,Data!$A:$A,"*PointFull15")</f>
        <v>-0.10402913558571056</v>
      </c>
      <c r="AE15" s="3">
        <f>AVERAGEIFS(Data!AE:AE,Data!$A:$A,"*PointFull15")</f>
        <v>0.96348854691418762</v>
      </c>
    </row>
    <row r="16" spans="1:31" x14ac:dyDescent="0.25">
      <c r="A16" s="9" t="s">
        <v>179</v>
      </c>
      <c r="B16" s="1">
        <f>AVERAGEIFS(Data!B:B,Data!$A:$A,"*PlaneFullSahOblique")</f>
        <v>126.4642169952389</v>
      </c>
      <c r="C16" s="1">
        <f>AVERAGEIFS(Data!C:C,Data!$A:$A,"*PlaneFullSahOblique")</f>
        <v>63.255502605438188</v>
      </c>
      <c r="D16" s="8">
        <f>AVERAGEIFS(Data!D:D,Data!$A:$A,"*PlaneFullSahOblique")</f>
        <v>133.14312772750816</v>
      </c>
      <c r="E16" s="1">
        <f>AVERAGEIFS(Data!E:E,Data!$A:$A,"*PlaneFullSahOblique")</f>
        <v>90.404798793792651</v>
      </c>
      <c r="F16" s="3">
        <f>AVERAGEIFS(Data!F:F,Data!$A:$A,"*PlaneFullSahOblique")</f>
        <v>0.65429999381303738</v>
      </c>
      <c r="G16" s="8">
        <f>AVERAGEIFS(Data!G:G,Data!$A:$A,"*PlaneFullSahOblique")</f>
        <v>125.71720724105803</v>
      </c>
      <c r="H16" s="1">
        <f>AVERAGEIFS(Data!H:H,Data!$A:$A,"*PlaneFullSahOblique")</f>
        <v>69.148452734947043</v>
      </c>
      <c r="I16" s="1">
        <f>AVERAGEIFS(Data!I:I,Data!$A:$A,"*PlaneFullSahOblique")</f>
        <v>86.216099071502555</v>
      </c>
      <c r="J16" s="8">
        <f>AVERAGEIFS(Data!J:J,Data!$A:$A,"*PlaneFullSahOblique")</f>
        <v>98.604518222808565</v>
      </c>
      <c r="K16" s="1">
        <f>AVERAGEIFS(Data!K:K,Data!$A:$A,"*PlaneFullSahOblique")</f>
        <v>61.101300144195498</v>
      </c>
      <c r="L16" s="3">
        <f>AVERAGEIFS(Data!L:L,Data!$A:$A,"*PlaneFullSahOblique")</f>
        <v>0.63062858134508093</v>
      </c>
      <c r="M16" s="3">
        <f>AVERAGEIFS(Data!M:M,Data!$A:$A,"*PlaneFullSahOblique")</f>
        <v>0.68964178860187497</v>
      </c>
      <c r="N16">
        <f>AVERAGEIFS(Data!N:N,Data!$A:$A,"*PlaneFullSahOblique")</f>
        <v>19.600000000000001</v>
      </c>
      <c r="O16">
        <f>AVERAGEIFS(Data!O:O,Data!$A:$A,"*PlaneFullSahOblique")</f>
        <v>0</v>
      </c>
      <c r="P16">
        <f>AVERAGEIFS(Data!P:P,Data!$A:$A,"*PlaneFullSahOblique")</f>
        <v>0</v>
      </c>
      <c r="Q16">
        <f>AVERAGEIFS(Data!Q:Q,Data!$A:$A,"*PlaneFullSahOblique")</f>
        <v>0</v>
      </c>
      <c r="R16">
        <f>AVERAGEIFS(Data!R:R,Data!$A:$A,"*PlaneFullSahOblique")</f>
        <v>2</v>
      </c>
      <c r="S16">
        <f>AVERAGEIFS(Data!S:S,Data!$A:$A,"*PlaneFullSahOblique")</f>
        <v>85.6</v>
      </c>
      <c r="T16">
        <f>AVERAGEIFS(Data!T:T,Data!$A:$A,"*PlaneFullSahOblique")</f>
        <v>0.41500000618398147</v>
      </c>
      <c r="U16">
        <f>AVERAGEIFS(Data!U:U,Data!$A:$A,"*PlaneFullSahOblique")</f>
        <v>1.2699999630451158</v>
      </c>
      <c r="V16">
        <f>AVERAGEIFS(Data!V:V,Data!$A:$A,"*PlaneFullSahOblique")</f>
        <v>0.8849999815225601</v>
      </c>
      <c r="W16" s="2">
        <f>AVERAGEIFS(Data!W:W,Data!$A:$A,"*PlaneFullSahOblique")</f>
        <v>2.473873995768368E-4</v>
      </c>
      <c r="X16" s="2">
        <f>AVERAGEIFS(Data!X:X,Data!$A:$A,"*PlaneFullSahOblique")</f>
        <v>2.641860104631628E-4</v>
      </c>
      <c r="Y16" s="2">
        <f>AVERAGEIFS(Data!Y:Y,Data!$A:$A,"*PlaneFullSahOblique")</f>
        <v>7.2936252036015465E-5</v>
      </c>
      <c r="Z16" s="2">
        <f>AVERAGEIFS(Data!Z:Z,Data!$A:$A,"*PlaneFullSahOblique")</f>
        <v>7.2975181683432281E-5</v>
      </c>
      <c r="AA16" s="3">
        <f>AVERAGEIFS(Data!AA:AA,Data!$A:$A,"*PlaneFullSahOblique")</f>
        <v>1.4040677826493226E-2</v>
      </c>
      <c r="AB16" s="3">
        <f>AVERAGEIFS(Data!AB:AB,Data!$A:$A,"*PlaneFullSahOblique")</f>
        <v>0.71609853991233696</v>
      </c>
      <c r="AC16" s="3">
        <f>AVERAGEIFS(Data!AC:AC,Data!$A:$A,"*PlaneFullSahOblique")</f>
        <v>-3.661972003446691E-2</v>
      </c>
      <c r="AD16" s="3">
        <f>AVERAGEIFS(Data!AD:AD,Data!$A:$A,"*PlaneFullSahOblique")</f>
        <v>-0.14064597806234067</v>
      </c>
      <c r="AE16" s="3">
        <f>AVERAGEIFS(Data!AE:AE,Data!$A:$A,"*PlaneFullSahOblique")</f>
        <v>1.316844695331207</v>
      </c>
    </row>
    <row r="17" spans="1:31" x14ac:dyDescent="0.25">
      <c r="A17" s="9" t="s">
        <v>177</v>
      </c>
      <c r="B17" s="1">
        <f>AVERAGEIFS(Data!B:B,Data!$A:$A,"*PlaneFullSah45")</f>
        <v>128.09646787643393</v>
      </c>
      <c r="C17" s="1">
        <f>AVERAGEIFS(Data!C:C,Data!$A:$A,"*PlaneFullSah45")</f>
        <v>63.255502605438188</v>
      </c>
      <c r="D17" s="8">
        <f>AVERAGEIFS(Data!D:D,Data!$A:$A,"*PlaneFullSah45")</f>
        <v>135.97619419097867</v>
      </c>
      <c r="E17" s="1">
        <f>AVERAGEIFS(Data!E:E,Data!$A:$A,"*PlaneFullSah45")</f>
        <v>91.654649353027168</v>
      </c>
      <c r="F17" s="3">
        <f>AVERAGEIFS(Data!F:F,Data!$A:$A,"*PlaneFullSah45")</f>
        <v>0.7485499992966651</v>
      </c>
      <c r="G17" s="8">
        <f>AVERAGEIFS(Data!G:G,Data!$A:$A,"*PlaneFullSah45")</f>
        <v>127.57028245925866</v>
      </c>
      <c r="H17" s="1">
        <f>AVERAGEIFS(Data!H:H,Data!$A:$A,"*PlaneFullSah45")</f>
        <v>68.565038776397543</v>
      </c>
      <c r="I17" s="1">
        <f>AVERAGEIFS(Data!I:I,Data!$A:$A,"*PlaneFullSah45")</f>
        <v>86.86454973220809</v>
      </c>
      <c r="J17" s="8">
        <f>AVERAGEIFS(Data!J:J,Data!$A:$A,"*PlaneFullSah45")</f>
        <v>119.70863151550262</v>
      </c>
      <c r="K17" s="1">
        <f>AVERAGEIFS(Data!K:K,Data!$A:$A,"*PlaneFullSah45")</f>
        <v>74.561900234222264</v>
      </c>
      <c r="L17" s="3">
        <f>AVERAGEIFS(Data!L:L,Data!$A:$A,"*PlaneFullSah45")</f>
        <v>0.62244385033845862</v>
      </c>
      <c r="M17" s="3">
        <f>AVERAGEIFS(Data!M:M,Data!$A:$A,"*PlaneFullSah45")</f>
        <v>0.6724277719855305</v>
      </c>
      <c r="N17">
        <f>AVERAGEIFS(Data!N:N,Data!$A:$A,"*PlaneFullSah45")</f>
        <v>20.95</v>
      </c>
      <c r="O17">
        <f>AVERAGEIFS(Data!O:O,Data!$A:$A,"*PlaneFullSah45")</f>
        <v>0</v>
      </c>
      <c r="P17">
        <f>AVERAGEIFS(Data!P:P,Data!$A:$A,"*PlaneFullSah45")</f>
        <v>0</v>
      </c>
      <c r="Q17">
        <f>AVERAGEIFS(Data!Q:Q,Data!$A:$A,"*PlaneFullSah45")</f>
        <v>0</v>
      </c>
      <c r="R17">
        <f>AVERAGEIFS(Data!R:R,Data!$A:$A,"*PlaneFullSah45")</f>
        <v>2</v>
      </c>
      <c r="S17">
        <f>AVERAGEIFS(Data!S:S,Data!$A:$A,"*PlaneFullSah45")</f>
        <v>85.6</v>
      </c>
      <c r="T17">
        <f>AVERAGEIFS(Data!T:T,Data!$A:$A,"*PlaneFullSah45")</f>
        <v>0.41500000618398147</v>
      </c>
      <c r="U17">
        <f>AVERAGEIFS(Data!U:U,Data!$A:$A,"*PlaneFullSah45")</f>
        <v>1.2699999630451158</v>
      </c>
      <c r="V17">
        <f>AVERAGEIFS(Data!V:V,Data!$A:$A,"*PlaneFullSah45")</f>
        <v>0.8849999815225601</v>
      </c>
      <c r="W17" s="2">
        <f>AVERAGEIFS(Data!W:W,Data!$A:$A,"*PlaneFullSah45")</f>
        <v>2.2732684665243097E-4</v>
      </c>
      <c r="X17" s="2">
        <f>AVERAGEIFS(Data!X:X,Data!$A:$A,"*PlaneFullSah45")</f>
        <v>2.6490742602618367E-4</v>
      </c>
      <c r="Y17" s="2">
        <f>AVERAGEIFS(Data!Y:Y,Data!$A:$A,"*PlaneFullSah45")</f>
        <v>7.2935496064019362E-5</v>
      </c>
      <c r="Z17" s="2">
        <f>AVERAGEIFS(Data!Z:Z,Data!$A:$A,"*PlaneFullSah45")</f>
        <v>7.3012002394534642E-5</v>
      </c>
      <c r="AA17" s="3">
        <f>AVERAGEIFS(Data!AA:AA,Data!$A:$A,"*PlaneFullSah45")</f>
        <v>1.593049000352904E-2</v>
      </c>
      <c r="AB17" s="3">
        <f>AVERAGEIFS(Data!AB:AB,Data!$A:$A,"*PlaneFullSah45")</f>
        <v>0.90118792603207609</v>
      </c>
      <c r="AC17" s="3">
        <f>AVERAGEIFS(Data!AC:AC,Data!$A:$A,"*PlaneFullSah45")</f>
        <v>5.9955534421005765E-3</v>
      </c>
      <c r="AD17" s="3">
        <f>AVERAGEIFS(Data!AD:AD,Data!$A:$A,"*PlaneFullSah45")</f>
        <v>-8.5074792940200275E-2</v>
      </c>
      <c r="AE17" s="3">
        <f>AVERAGEIFS(Data!AE:AE,Data!$A:$A,"*PlaneFullSah45")</f>
        <v>1.14251300749564</v>
      </c>
    </row>
    <row r="18" spans="1:31" x14ac:dyDescent="0.25">
      <c r="A18" t="s">
        <v>138</v>
      </c>
      <c r="B18" s="1">
        <f>AVERAGEIFS(Data!B:B,Data!$A:$A,"*Point*Oblique")</f>
        <v>89.861528539657442</v>
      </c>
      <c r="C18" s="1">
        <f>AVERAGEIFS(Data!C:C,Data!$A:$A,"*Point*Oblique")</f>
        <v>63.25550260543821</v>
      </c>
      <c r="D18" s="8">
        <f>AVERAGEIFS(Data!D:D,Data!$A:$A,"*Point*Oblique")</f>
        <v>104.41845588684063</v>
      </c>
      <c r="E18" s="1">
        <f>AVERAGEIFS(Data!E:E,Data!$A:$A,"*Point*Oblique")</f>
        <v>68.494300174713061</v>
      </c>
      <c r="F18" s="3">
        <f>AVERAGEIFS(Data!F:F,Data!$A:$A,"*Point*Oblique")</f>
        <v>0.6373750071972607</v>
      </c>
      <c r="G18" s="8">
        <f>AVERAGEIFS(Data!G:G,Data!$A:$A,"*Point*Oblique")</f>
        <v>96.169768667220922</v>
      </c>
      <c r="H18" s="1">
        <f>AVERAGEIFS(Data!H:H,Data!$A:$A,"*Point*Oblique")</f>
        <v>24.594367316365204</v>
      </c>
      <c r="I18" s="1">
        <f>AVERAGEIFS(Data!I:I,Data!$A:$A,"*Point*Oblique")</f>
        <v>63.630675029754535</v>
      </c>
      <c r="J18" s="8">
        <f>AVERAGEIFS(Data!J:J,Data!$A:$A,"*Point*Oblique")</f>
        <v>83.44635629653915</v>
      </c>
      <c r="K18" s="1">
        <f>AVERAGEIFS(Data!K:K,Data!$A:$A,"*Point*Oblique")</f>
        <v>51.918150091171221</v>
      </c>
      <c r="L18" s="3">
        <f>AVERAGEIFS(Data!L:L,Data!$A:$A,"*Point*Oblique")</f>
        <v>0.60241465196013422</v>
      </c>
      <c r="M18" s="3">
        <f>AVERAGEIFS(Data!M:M,Data!$A:$A,"*Point*Oblique")</f>
        <v>0.66962970271706568</v>
      </c>
      <c r="N18">
        <f>AVERAGEIFS(Data!N:N,Data!$A:$A,"*Point*Oblique")</f>
        <v>20.350000000000001</v>
      </c>
      <c r="O18">
        <f>AVERAGEIFS(Data!O:O,Data!$A:$A,"*Point*Oblique")</f>
        <v>0</v>
      </c>
      <c r="P18">
        <f>AVERAGEIFS(Data!P:P,Data!$A:$A,"*Point*Oblique")</f>
        <v>0</v>
      </c>
      <c r="Q18">
        <f>AVERAGEIFS(Data!Q:Q,Data!$A:$A,"*Point*Oblique")</f>
        <v>0</v>
      </c>
      <c r="R18">
        <f>AVERAGEIFS(Data!R:R,Data!$A:$A,"*Point*Oblique")</f>
        <v>2</v>
      </c>
      <c r="S18">
        <f>AVERAGEIFS(Data!S:S,Data!$A:$A,"*Point*Oblique")</f>
        <v>85.6</v>
      </c>
      <c r="T18">
        <f>AVERAGEIFS(Data!T:T,Data!$A:$A,"*Point*Oblique")</f>
        <v>0.41500000618398164</v>
      </c>
      <c r="U18">
        <f>AVERAGEIFS(Data!U:U,Data!$A:$A,"*Point*Oblique")</f>
        <v>1.2699999630451149</v>
      </c>
      <c r="V18">
        <f>AVERAGEIFS(Data!V:V,Data!$A:$A,"*Point*Oblique")</f>
        <v>0.8849999815225601</v>
      </c>
      <c r="W18" s="2">
        <f>AVERAGEIFS(Data!W:W,Data!$A:$A,"*Point*Oblique")</f>
        <v>2.5234090862795661E-4</v>
      </c>
      <c r="X18" s="2">
        <f>AVERAGEIFS(Data!X:X,Data!$A:$A,"*Point*Oblique")</f>
        <v>2.667273976840076E-4</v>
      </c>
      <c r="Y18" s="2">
        <f>AVERAGEIFS(Data!Y:Y,Data!$A:$A,"*Point*Oblique")</f>
        <v>6.4400666251458283E-4</v>
      </c>
      <c r="Z18" s="2">
        <f>AVERAGEIFS(Data!Z:Z,Data!$A:$A,"*Point*Oblique")</f>
        <v>7.3343206167919534E-5</v>
      </c>
      <c r="AA18" s="3">
        <f>AVERAGEIFS(Data!AA:AA,Data!$A:$A,"*Point*Oblique")</f>
        <v>0.10048307965739534</v>
      </c>
      <c r="AB18" s="3">
        <f>AVERAGEIFS(Data!AB:AB,Data!$A:$A,"*Point*Oblique")</f>
        <v>0.378802209856755</v>
      </c>
      <c r="AC18" s="3">
        <f>AVERAGEIFS(Data!AC:AC,Data!$A:$A,"*Point*Oblique")</f>
        <v>-4.5816464512381867E-2</v>
      </c>
      <c r="AD18" s="3">
        <f>AVERAGEIFS(Data!AD:AD,Data!$A:$A,"*Point*Oblique")</f>
        <v>-0.15316239624023173</v>
      </c>
      <c r="AE18" s="3">
        <f>AVERAGEIFS(Data!AE:AE,Data!$A:$A,"*Point*Oblique")</f>
        <v>9.0968018806481137</v>
      </c>
    </row>
    <row r="19" spans="1:31" x14ac:dyDescent="0.25">
      <c r="A19" s="9" t="s">
        <v>186</v>
      </c>
      <c r="B19" s="1">
        <f>AVERAGEIFS(Data!B:B,Data!$A:$A,"*Sah45")</f>
        <v>105.17055974006624</v>
      </c>
      <c r="C19" s="1">
        <f>AVERAGEIFS(Data!C:C,Data!$A:$A,"*Sah45")</f>
        <v>63.25550260543821</v>
      </c>
      <c r="D19" s="8">
        <f>AVERAGEIFS(Data!D:D,Data!$A:$A,"*Sah45")</f>
        <v>115.06757912635778</v>
      </c>
      <c r="E19" s="1">
        <f>AVERAGEIFS(Data!E:E,Data!$A:$A,"*Sah45")</f>
        <v>76.449599504470726</v>
      </c>
      <c r="F19" s="3">
        <f>AVERAGEIFS(Data!F:F,Data!$A:$A,"*Sah45")</f>
        <v>0.6676750004291534</v>
      </c>
      <c r="G19" s="8">
        <f>AVERAGEIFS(Data!G:G,Data!$A:$A,"*Sah45")</f>
        <v>107.33102903366068</v>
      </c>
      <c r="H19" s="1">
        <f>AVERAGEIFS(Data!H:H,Data!$A:$A,"*Sah45")</f>
        <v>59.461948257684618</v>
      </c>
      <c r="I19" s="1">
        <f>AVERAGEIFS(Data!I:I,Data!$A:$A,"*Sah45")</f>
        <v>72.077524805068904</v>
      </c>
      <c r="J19" s="8">
        <f>AVERAGEIFS(Data!J:J,Data!$A:$A,"*Sah45")</f>
        <v>101.20893645286537</v>
      </c>
      <c r="K19" s="1">
        <f>AVERAGEIFS(Data!K:K,Data!$A:$A,"*Sah45")</f>
        <v>62.630225300788808</v>
      </c>
      <c r="L19" s="3">
        <f>AVERAGEIFS(Data!L:L,Data!$A:$A,"*Sah45")</f>
        <v>0.62563574165105795</v>
      </c>
      <c r="M19" s="3">
        <f>AVERAGEIFS(Data!M:M,Data!$A:$A,"*Sah45")</f>
        <v>0.68696090802550303</v>
      </c>
      <c r="N19">
        <f>AVERAGEIFS(Data!N:N,Data!$A:$A,"*Sah45")</f>
        <v>20.425000000000001</v>
      </c>
      <c r="O19">
        <f>AVERAGEIFS(Data!O:O,Data!$A:$A,"*Sah45")</f>
        <v>0</v>
      </c>
      <c r="P19">
        <f>AVERAGEIFS(Data!P:P,Data!$A:$A,"*Sah45")</f>
        <v>0</v>
      </c>
      <c r="Q19">
        <f>AVERAGEIFS(Data!Q:Q,Data!$A:$A,"*Sah45")</f>
        <v>0</v>
      </c>
      <c r="R19">
        <f>AVERAGEIFS(Data!R:R,Data!$A:$A,"*Sah45")</f>
        <v>2</v>
      </c>
      <c r="S19">
        <f>AVERAGEIFS(Data!S:S,Data!$A:$A,"*Sah45")</f>
        <v>85.6</v>
      </c>
      <c r="T19">
        <f>AVERAGEIFS(Data!T:T,Data!$A:$A,"*Sah45")</f>
        <v>0.41500000618398164</v>
      </c>
      <c r="U19">
        <f>AVERAGEIFS(Data!U:U,Data!$A:$A,"*Sah45")</f>
        <v>1.2699999630451149</v>
      </c>
      <c r="V19">
        <f>AVERAGEIFS(Data!V:V,Data!$A:$A,"*Sah45")</f>
        <v>0.8849999815225601</v>
      </c>
      <c r="W19" s="2">
        <f>AVERAGEIFS(Data!W:W,Data!$A:$A,"*Sah45")</f>
        <v>2.3907544782559811E-4</v>
      </c>
      <c r="X19" s="2">
        <f>AVERAGEIFS(Data!X:X,Data!$A:$A,"*Sah45")</f>
        <v>2.6629306521499494E-4</v>
      </c>
      <c r="Y19" s="2">
        <f>AVERAGEIFS(Data!Y:Y,Data!$A:$A,"*Sah45")</f>
        <v>7.3015828638744987E-5</v>
      </c>
      <c r="Z19" s="2">
        <f>AVERAGEIFS(Data!Z:Z,Data!$A:$A,"*Sah45")</f>
        <v>7.3114606857416198E-5</v>
      </c>
      <c r="AA19" s="3">
        <f>AVERAGEIFS(Data!AA:AA,Data!$A:$A,"*Sah45")</f>
        <v>6.1126570111605681E-2</v>
      </c>
      <c r="AB19" s="3">
        <f>AVERAGEIFS(Data!AB:AB,Data!$A:$A,"*Sah45")</f>
        <v>0.79049039318905256</v>
      </c>
      <c r="AC19" s="3">
        <f>AVERAGEIFS(Data!AC:AC,Data!$A:$A,"*Sah45")</f>
        <v>-8.894078033864463E-3</v>
      </c>
      <c r="AD19" s="3">
        <f>AVERAGEIFS(Data!AD:AD,Data!$A:$A,"*Sah45")</f>
        <v>-0.10767672137955497</v>
      </c>
      <c r="AE19" s="3">
        <f>AVERAGEIFS(Data!AE:AE,Data!$A:$A,"*Sah45")</f>
        <v>1.1636029783398945</v>
      </c>
    </row>
    <row r="20" spans="1:31" x14ac:dyDescent="0.25">
      <c r="A20" s="9" t="s">
        <v>182</v>
      </c>
      <c r="B20" s="1">
        <f>AVERAGEIFS(Data!B:B,Data!$A:$A,"*PointFullSah45")</f>
        <v>82.244651603698543</v>
      </c>
      <c r="C20" s="1">
        <f>AVERAGEIFS(Data!C:C,Data!$A:$A,"*PointFullSah45")</f>
        <v>63.255502605438188</v>
      </c>
      <c r="D20" s="8">
        <f>AVERAGEIFS(Data!D:D,Data!$A:$A,"*PointFullSah45")</f>
        <v>94.158964061736896</v>
      </c>
      <c r="E20" s="1">
        <f>AVERAGEIFS(Data!E:E,Data!$A:$A,"*PointFullSah45")</f>
        <v>61.244549655914227</v>
      </c>
      <c r="F20" s="3">
        <f>AVERAGEIFS(Data!F:F,Data!$A:$A,"*PointFullSah45")</f>
        <v>0.58680000156164158</v>
      </c>
      <c r="G20" s="8">
        <f>AVERAGEIFS(Data!G:G,Data!$A:$A,"*PointFullSah45")</f>
        <v>87.09177560806269</v>
      </c>
      <c r="H20" s="1">
        <f>AVERAGEIFS(Data!H:H,Data!$A:$A,"*PointFullSah45")</f>
        <v>50.358857738971651</v>
      </c>
      <c r="I20" s="1">
        <f>AVERAGEIFS(Data!I:I,Data!$A:$A,"*PointFullSah45")</f>
        <v>57.290499877929662</v>
      </c>
      <c r="J20" s="8">
        <f>AVERAGEIFS(Data!J:J,Data!$A:$A,"*PointFullSah45")</f>
        <v>82.709241390228101</v>
      </c>
      <c r="K20" s="1">
        <f>AVERAGEIFS(Data!K:K,Data!$A:$A,"*PointFullSah45")</f>
        <v>50.698550367355253</v>
      </c>
      <c r="L20" s="3">
        <f>AVERAGEIFS(Data!L:L,Data!$A:$A,"*PointFullSah45")</f>
        <v>0.62882763296365685</v>
      </c>
      <c r="M20" s="3">
        <f>AVERAGEIFS(Data!M:M,Data!$A:$A,"*PointFullSah45")</f>
        <v>0.70149404406547522</v>
      </c>
      <c r="N20">
        <f>AVERAGEIFS(Data!N:N,Data!$A:$A,"*PointFullSah45")</f>
        <v>19.899999999999999</v>
      </c>
      <c r="O20">
        <f>AVERAGEIFS(Data!O:O,Data!$A:$A,"*PointFullSah45")</f>
        <v>0</v>
      </c>
      <c r="P20">
        <f>AVERAGEIFS(Data!P:P,Data!$A:$A,"*PointFullSah45")</f>
        <v>0</v>
      </c>
      <c r="Q20">
        <f>AVERAGEIFS(Data!Q:Q,Data!$A:$A,"*PointFullSah45")</f>
        <v>0</v>
      </c>
      <c r="R20">
        <f>AVERAGEIFS(Data!R:R,Data!$A:$A,"*PointFullSah45")</f>
        <v>2</v>
      </c>
      <c r="S20">
        <f>AVERAGEIFS(Data!S:S,Data!$A:$A,"*PointFullSah45")</f>
        <v>85.6</v>
      </c>
      <c r="T20">
        <f>AVERAGEIFS(Data!T:T,Data!$A:$A,"*PointFullSah45")</f>
        <v>0.41500000618398147</v>
      </c>
      <c r="U20">
        <f>AVERAGEIFS(Data!U:U,Data!$A:$A,"*PointFullSah45")</f>
        <v>1.2699999630451158</v>
      </c>
      <c r="V20">
        <f>AVERAGEIFS(Data!V:V,Data!$A:$A,"*PointFullSah45")</f>
        <v>0.8849999815225601</v>
      </c>
      <c r="W20" s="2">
        <f>AVERAGEIFS(Data!W:W,Data!$A:$A,"*PointFullSah45")</f>
        <v>2.5082404899876525E-4</v>
      </c>
      <c r="X20" s="2">
        <f>AVERAGEIFS(Data!X:X,Data!$A:$A,"*PointFullSah45")</f>
        <v>2.6767870440380599E-4</v>
      </c>
      <c r="Y20" s="2">
        <f>AVERAGEIFS(Data!Y:Y,Data!$A:$A,"*PointFullSah45")</f>
        <v>7.3096161213470585E-5</v>
      </c>
      <c r="Z20" s="2">
        <f>AVERAGEIFS(Data!Z:Z,Data!$A:$A,"*PointFullSah45")</f>
        <v>7.3217211320297755E-5</v>
      </c>
      <c r="AA20" s="3">
        <f>AVERAGEIFS(Data!AA:AA,Data!$A:$A,"*PointFullSah45")</f>
        <v>0.10632265021968235</v>
      </c>
      <c r="AB20" s="3">
        <f>AVERAGEIFS(Data!AB:AB,Data!$A:$A,"*PointFullSah45")</f>
        <v>0.67979286034602793</v>
      </c>
      <c r="AC20" s="3">
        <f>AVERAGEIFS(Data!AC:AC,Data!$A:$A,"*PointFullSah45")</f>
        <v>-2.3783709509829498E-2</v>
      </c>
      <c r="AD20" s="3">
        <f>AVERAGEIFS(Data!AD:AD,Data!$A:$A,"*PointFullSah45")</f>
        <v>-0.13027864981890971</v>
      </c>
      <c r="AE20" s="3">
        <f>AVERAGEIFS(Data!AE:AE,Data!$A:$A,"*PointFullSah45")</f>
        <v>1.1846929491841494</v>
      </c>
    </row>
    <row r="21" spans="1:31" x14ac:dyDescent="0.25">
      <c r="A21" t="s">
        <v>134</v>
      </c>
      <c r="B21" s="1">
        <f>AVERAGEIFS(Data!B:B,Data!$A:$A,"*PlaneFullOblique")</f>
        <v>132.73480911254859</v>
      </c>
      <c r="C21" s="1">
        <f>AVERAGEIFS(Data!C:C,Data!$A:$A,"*PlaneFullOblique")</f>
        <v>63.255502605438188</v>
      </c>
      <c r="D21" s="8">
        <f>AVERAGEIFS(Data!D:D,Data!$A:$A,"*PlaneFullOblique")</f>
        <v>141.84697065353356</v>
      </c>
      <c r="E21" s="1">
        <f>AVERAGEIFS(Data!E:E,Data!$A:$A,"*PlaneFullOblique")</f>
        <v>95.690499496459807</v>
      </c>
      <c r="F21" s="3">
        <f>AVERAGEIFS(Data!F:F,Data!$A:$A,"*PlaneFullOblique")</f>
        <v>0.65999999530613418</v>
      </c>
      <c r="G21" s="8">
        <f>AVERAGEIFS(Data!G:G,Data!$A:$A,"*PlaneFullOblique")</f>
        <v>134.28090705871554</v>
      </c>
      <c r="H21" s="1">
        <f>AVERAGEIFS(Data!H:H,Data!$A:$A,"*PlaneFullOblique")</f>
        <v>73.787804865836989</v>
      </c>
      <c r="I21" s="1">
        <f>AVERAGEIFS(Data!I:I,Data!$A:$A,"*PlaneFullOblique")</f>
        <v>91.401449394225921</v>
      </c>
      <c r="J21" s="8">
        <f>AVERAGEIFS(Data!J:J,Data!$A:$A,"*PlaneFullOblique")</f>
        <v>100.41061325073198</v>
      </c>
      <c r="K21" s="1">
        <f>AVERAGEIFS(Data!K:K,Data!$A:$A,"*PlaneFullOblique")</f>
        <v>62.244398641586244</v>
      </c>
      <c r="L21" s="3">
        <f>AVERAGEIFS(Data!L:L,Data!$A:$A,"*PlaneFullOblique")</f>
        <v>0.64290601164102523</v>
      </c>
      <c r="M21" s="3">
        <f>AVERAGEIFS(Data!M:M,Data!$A:$A,"*PlaneFullOblique")</f>
        <v>0.70796637684106811</v>
      </c>
      <c r="N21">
        <f>AVERAGEIFS(Data!N:N,Data!$A:$A,"*PlaneFullOblique")</f>
        <v>22.9</v>
      </c>
      <c r="O21">
        <f>AVERAGEIFS(Data!O:O,Data!$A:$A,"*PlaneFullOblique")</f>
        <v>0</v>
      </c>
      <c r="P21">
        <f>AVERAGEIFS(Data!P:P,Data!$A:$A,"*PlaneFullOblique")</f>
        <v>0</v>
      </c>
      <c r="Q21">
        <f>AVERAGEIFS(Data!Q:Q,Data!$A:$A,"*PlaneFullOblique")</f>
        <v>0</v>
      </c>
      <c r="R21">
        <f>AVERAGEIFS(Data!R:R,Data!$A:$A,"*PlaneFullOblique")</f>
        <v>2</v>
      </c>
      <c r="S21">
        <f>AVERAGEIFS(Data!S:S,Data!$A:$A,"*PlaneFullOblique")</f>
        <v>85.6</v>
      </c>
      <c r="T21">
        <f>AVERAGEIFS(Data!T:T,Data!$A:$A,"*PlaneFullOblique")</f>
        <v>0.41500000618398147</v>
      </c>
      <c r="U21">
        <f>AVERAGEIFS(Data!U:U,Data!$A:$A,"*PlaneFullOblique")</f>
        <v>1.2699999630451158</v>
      </c>
      <c r="V21">
        <f>AVERAGEIFS(Data!V:V,Data!$A:$A,"*PlaneFullOblique")</f>
        <v>0.8849999815225601</v>
      </c>
      <c r="W21" s="2">
        <f>AVERAGEIFS(Data!W:W,Data!$A:$A,"*PlaneFullOblique")</f>
        <v>2.5109630296356008E-4</v>
      </c>
      <c r="X21" s="2">
        <f>AVERAGEIFS(Data!X:X,Data!$A:$A,"*PlaneFullOblique")</f>
        <v>2.6215791731374287E-4</v>
      </c>
      <c r="Y21" s="2">
        <f>AVERAGEIFS(Data!Y:Y,Data!$A:$A,"*PlaneFullOblique")</f>
        <v>1.2413764292432423E-3</v>
      </c>
      <c r="Z21" s="2">
        <f>AVERAGEIFS(Data!Z:Z,Data!$A:$A,"*PlaneFullOblique")</f>
        <v>7.2920147431432242E-5</v>
      </c>
      <c r="AA21" s="3">
        <f>AVERAGEIFS(Data!AA:AA,Data!$A:$A,"*PlaneFullOblique")</f>
        <v>1.4449629277917731E-2</v>
      </c>
      <c r="AB21" s="3">
        <f>AVERAGEIFS(Data!AB:AB,Data!$A:$A,"*PlaneFullOblique")</f>
        <v>0.74029892558343335</v>
      </c>
      <c r="AC21" s="3">
        <f>AVERAGEIFS(Data!AC:AC,Data!$A:$A,"*PlaneFullOblique")</f>
        <v>-7.3766304058062032E-2</v>
      </c>
      <c r="AD21" s="3">
        <f>AVERAGEIFS(Data!AD:AD,Data!$A:$A,"*PlaneFullOblique")</f>
        <v>-0.17803045885316923</v>
      </c>
      <c r="AE21" s="3">
        <f>AVERAGEIFS(Data!AE:AE,Data!$A:$A,"*PlaneFullOblique")</f>
        <v>1.4078551372875707</v>
      </c>
    </row>
    <row r="22" spans="1:31" x14ac:dyDescent="0.25">
      <c r="A22" t="s">
        <v>129</v>
      </c>
      <c r="B22" s="1">
        <f>AVERAGEIFS(Data!B:B,Data!$A:$A,"*Oblique*")</f>
        <v>117.38833852247738</v>
      </c>
      <c r="C22" s="1">
        <f>AVERAGEIFS(Data!C:C,Data!$A:$A,"*Oblique*")</f>
        <v>63.523928403854363</v>
      </c>
      <c r="D22" s="8">
        <f>AVERAGEIFS(Data!D:D,Data!$A:$A,"*Oblique*")</f>
        <v>128.39813232421852</v>
      </c>
      <c r="E22" s="1">
        <f>AVERAGEIFS(Data!E:E,Data!$A:$A,"*Oblique*")</f>
        <v>86.286352070895035</v>
      </c>
      <c r="F22" s="3">
        <f>AVERAGEIFS(Data!F:F,Data!$A:$A,"*Oblique*")</f>
        <v>0.6554886366833339</v>
      </c>
      <c r="G22" s="8">
        <f>AVERAGEIFS(Data!G:G,Data!$A:$A,"*Oblique*")</f>
        <v>120.35020321065711</v>
      </c>
      <c r="H22" s="1">
        <f>AVERAGEIFS(Data!H:H,Data!$A:$A,"*Oblique*")</f>
        <v>50.6065318597988</v>
      </c>
      <c r="I22" s="1">
        <f>AVERAGEIFS(Data!I:I,Data!$A:$A,"*Oblique*")</f>
        <v>81.644101879813334</v>
      </c>
      <c r="J22" s="8">
        <f>AVERAGEIFS(Data!J:J,Data!$A:$A,"*Oblique*")</f>
        <v>93.180837306109069</v>
      </c>
      <c r="K22" s="1">
        <f>AVERAGEIFS(Data!K:K,Data!$A:$A,"*Oblique*")</f>
        <v>57.735567894848877</v>
      </c>
      <c r="L22" s="3">
        <f>AVERAGEIFS(Data!L:L,Data!$A:$A,"*Oblique*")</f>
        <v>0.62238391488790501</v>
      </c>
      <c r="M22" s="3">
        <f>AVERAGEIFS(Data!M:M,Data!$A:$A,"*Oblique*")</f>
        <v>0.68857767060399044</v>
      </c>
      <c r="N22">
        <f>AVERAGEIFS(Data!N:N,Data!$A:$A,"*Oblique*")</f>
        <v>21.011363636363637</v>
      </c>
      <c r="O22">
        <f>AVERAGEIFS(Data!O:O,Data!$A:$A,"*Oblique*")</f>
        <v>0</v>
      </c>
      <c r="P22">
        <f>AVERAGEIFS(Data!P:P,Data!$A:$A,"*Oblique*")</f>
        <v>0</v>
      </c>
      <c r="Q22">
        <f>AVERAGEIFS(Data!Q:Q,Data!$A:$A,"*Oblique*")</f>
        <v>0</v>
      </c>
      <c r="R22">
        <f>AVERAGEIFS(Data!R:R,Data!$A:$A,"*Oblique*")</f>
        <v>2</v>
      </c>
      <c r="S22">
        <f>AVERAGEIFS(Data!S:S,Data!$A:$A,"*Oblique*")</f>
        <v>86.909090909090907</v>
      </c>
      <c r="T22">
        <f>AVERAGEIFS(Data!T:T,Data!$A:$A,"*Oblique*")</f>
        <v>0.45909091254526913</v>
      </c>
      <c r="U22">
        <f>AVERAGEIFS(Data!U:U,Data!$A:$A,"*Oblique*")</f>
        <v>1.27272723479704</v>
      </c>
      <c r="V22">
        <f>AVERAGEIFS(Data!V:V,Data!$A:$A,"*Oblique*")</f>
        <v>0.88636361739852199</v>
      </c>
      <c r="W22" s="2">
        <f>AVERAGEIFS(Data!W:W,Data!$A:$A,"*Oblique*")</f>
        <v>2.5241368811376464E-4</v>
      </c>
      <c r="X22" s="2">
        <f>AVERAGEIFS(Data!X:X,Data!$A:$A,"*Oblique*")</f>
        <v>2.6493906890126767E-4</v>
      </c>
      <c r="Y22" s="2">
        <f>AVERAGEIFS(Data!Y:Y,Data!$A:$A,"*Oblique*")</f>
        <v>7.563738745375283E-4</v>
      </c>
      <c r="Z22" s="2">
        <f>AVERAGEIFS(Data!Z:Z,Data!$A:$A,"*Oblique*")</f>
        <v>7.3112713091011912E-5</v>
      </c>
      <c r="AA22" s="3">
        <f>AVERAGEIFS(Data!AA:AA,Data!$A:$A,"*Oblique*")</f>
        <v>5.4152340550222194E-2</v>
      </c>
      <c r="AB22" s="3">
        <f>AVERAGEIFS(Data!AB:AB,Data!$A:$A,"*Oblique*")</f>
        <v>0.5650147979978184</v>
      </c>
      <c r="AC22" s="3">
        <f>AVERAGEIFS(Data!AC:AC,Data!$A:$A,"*Oblique*")</f>
        <v>-7.0366875084593508E-2</v>
      </c>
      <c r="AD22" s="3">
        <f>AVERAGEIFS(Data!AD:AD,Data!$A:$A,"*Oblique*")</f>
        <v>-0.17579162862446593</v>
      </c>
      <c r="AE22" s="3">
        <f>AVERAGEIFS(Data!AE:AE,Data!$A:$A,"*Oblique*")</f>
        <v>4.9625179683622376</v>
      </c>
    </row>
    <row r="23" spans="1:31" x14ac:dyDescent="0.25">
      <c r="A23" t="s">
        <v>137</v>
      </c>
      <c r="B23" s="1">
        <f>AVERAGEIFS(Data!B:B,Data!$A:$A,"*Point*45")</f>
        <v>85.702997255325158</v>
      </c>
      <c r="C23" s="1">
        <f>AVERAGEIFS(Data!C:C,Data!$A:$A,"*Point*45")</f>
        <v>63.25550260543821</v>
      </c>
      <c r="D23" s="8">
        <f>AVERAGEIFS(Data!D:D,Data!$A:$A,"*Point*45")</f>
        <v>97.852414751052663</v>
      </c>
      <c r="E23" s="1">
        <f>AVERAGEIFS(Data!E:E,Data!$A:$A,"*Point*45")</f>
        <v>63.129599857330263</v>
      </c>
      <c r="F23" s="3">
        <f>AVERAGEIFS(Data!F:F,Data!$A:$A,"*Point*45")</f>
        <v>0.58095000069588409</v>
      </c>
      <c r="G23" s="8">
        <f>AVERAGEIFS(Data!G:G,Data!$A:$A,"*Point*45")</f>
        <v>90.799530935287351</v>
      </c>
      <c r="H23" s="1">
        <f>AVERAGEIFS(Data!H:H,Data!$A:$A,"*Point*45")</f>
        <v>52.175164914131088</v>
      </c>
      <c r="I23" s="1">
        <f>AVERAGEIFS(Data!I:I,Data!$A:$A,"*Point*45")</f>
        <v>59.1916504144668</v>
      </c>
      <c r="J23" s="8">
        <f>AVERAGEIFS(Data!J:J,Data!$A:$A,"*Point*45")</f>
        <v>82.210741186141817</v>
      </c>
      <c r="K23" s="1">
        <f>AVERAGEIFS(Data!K:K,Data!$A:$A,"*Point*45")</f>
        <v>50.349575352668708</v>
      </c>
      <c r="L23" s="3">
        <f>AVERAGEIFS(Data!L:L,Data!$A:$A,"*Point*45")</f>
        <v>0.62720812782645208</v>
      </c>
      <c r="M23" s="3">
        <f>AVERAGEIFS(Data!M:M,Data!$A:$A,"*Point*45")</f>
        <v>0.70484955087304102</v>
      </c>
      <c r="N23">
        <f>AVERAGEIFS(Data!N:N,Data!$A:$A,"*Point*45")</f>
        <v>21.675000000000001</v>
      </c>
      <c r="O23">
        <f>AVERAGEIFS(Data!O:O,Data!$A:$A,"*Point*45")</f>
        <v>0</v>
      </c>
      <c r="P23">
        <f>AVERAGEIFS(Data!P:P,Data!$A:$A,"*Point*45")</f>
        <v>0</v>
      </c>
      <c r="Q23">
        <f>AVERAGEIFS(Data!Q:Q,Data!$A:$A,"*Point*45")</f>
        <v>0</v>
      </c>
      <c r="R23">
        <f>AVERAGEIFS(Data!R:R,Data!$A:$A,"*Point*45")</f>
        <v>2</v>
      </c>
      <c r="S23">
        <f>AVERAGEIFS(Data!S:S,Data!$A:$A,"*Point*45")</f>
        <v>85.6</v>
      </c>
      <c r="T23">
        <f>AVERAGEIFS(Data!T:T,Data!$A:$A,"*Point*45")</f>
        <v>0.41500000618398164</v>
      </c>
      <c r="U23">
        <f>AVERAGEIFS(Data!U:U,Data!$A:$A,"*Point*45")</f>
        <v>1.2699999630451149</v>
      </c>
      <c r="V23">
        <f>AVERAGEIFS(Data!V:V,Data!$A:$A,"*Point*45")</f>
        <v>0.8849999815225601</v>
      </c>
      <c r="W23" s="2">
        <f>AVERAGEIFS(Data!W:W,Data!$A:$A,"*Point*45")</f>
        <v>2.5351613548991694E-4</v>
      </c>
      <c r="X23" s="2">
        <f>AVERAGEIFS(Data!X:X,Data!$A:$A,"*Point*45")</f>
        <v>2.6567804961814508E-4</v>
      </c>
      <c r="Y23" s="2">
        <f>AVERAGEIFS(Data!Y:Y,Data!$A:$A,"*Point*45")</f>
        <v>6.1813714200979839E-4</v>
      </c>
      <c r="Z23" s="2">
        <f>AVERAGEIFS(Data!Z:Z,Data!$A:$A,"*Point*45")</f>
        <v>7.3110502125928154E-5</v>
      </c>
      <c r="AA23" s="3">
        <f>AVERAGEIFS(Data!AA:AA,Data!$A:$A,"*Point*45")</f>
        <v>9.7664604159026017E-2</v>
      </c>
      <c r="AB23" s="3">
        <f>AVERAGEIFS(Data!AB:AB,Data!$A:$A,"*Point*45")</f>
        <v>0.66972187749326684</v>
      </c>
      <c r="AC23" s="3">
        <f>AVERAGEIFS(Data!AC:AC,Data!$A:$A,"*Point*45")</f>
        <v>-6.2375931708756313E-2</v>
      </c>
      <c r="AD23" s="3">
        <f>AVERAGEIFS(Data!AD:AD,Data!$A:$A,"*Point*45")</f>
        <v>-0.16536555020758731</v>
      </c>
      <c r="AE23" s="3">
        <f>AVERAGEIFS(Data!AE:AE,Data!$A:$A,"*Point*45")</f>
        <v>1.3814016389954316</v>
      </c>
    </row>
    <row r="24" spans="1:31" x14ac:dyDescent="0.25">
      <c r="A24" t="s">
        <v>128</v>
      </c>
      <c r="B24" s="1">
        <f>AVERAGEIFS(Data!B:B,Data!$A:$A,"*45*")</f>
        <v>121.36623191833468</v>
      </c>
      <c r="C24" s="1">
        <f>AVERAGEIFS(Data!C:C,Data!$A:$A,"*45*")</f>
        <v>63.523928403854363</v>
      </c>
      <c r="D24" s="8">
        <f>AVERAGEIFS(Data!D:D,Data!$A:$A,"*45*")</f>
        <v>131.35961348360217</v>
      </c>
      <c r="E24" s="1">
        <f>AVERAGEIFS(Data!E:E,Data!$A:$A,"*45*")</f>
        <v>87.949113607406488</v>
      </c>
      <c r="F24" s="3">
        <f>AVERAGEIFS(Data!F:F,Data!$A:$A,"*45*")</f>
        <v>0.6685000011189417</v>
      </c>
      <c r="G24" s="8">
        <f>AVERAGEIFS(Data!G:G,Data!$A:$A,"*45*")</f>
        <v>123.35947101766395</v>
      </c>
      <c r="H24" s="1">
        <f>AVERAGEIFS(Data!H:H,Data!$A:$A,"*45*")</f>
        <v>65.140276074409385</v>
      </c>
      <c r="I24" s="1">
        <f>AVERAGEIFS(Data!I:I,Data!$A:$A,"*45*")</f>
        <v>83.432817935943504</v>
      </c>
      <c r="J24" s="8">
        <f>AVERAGEIFS(Data!J:J,Data!$A:$A,"*45*")</f>
        <v>102.29640965028221</v>
      </c>
      <c r="K24" s="1">
        <f>AVERAGEIFS(Data!K:K,Data!$A:$A,"*45*")</f>
        <v>63.112750411033566</v>
      </c>
      <c r="L24" s="3">
        <f>AVERAGEIFS(Data!L:L,Data!$A:$A,"*45*")</f>
        <v>0.62246746231209138</v>
      </c>
      <c r="M24" s="3">
        <f>AVERAGEIFS(Data!M:M,Data!$A:$A,"*45*")</f>
        <v>0.6873487295074896</v>
      </c>
      <c r="N24">
        <f>AVERAGEIFS(Data!N:N,Data!$A:$A,"*45*")</f>
        <v>21.602272727272727</v>
      </c>
      <c r="O24">
        <f>AVERAGEIFS(Data!O:O,Data!$A:$A,"*45*")</f>
        <v>0</v>
      </c>
      <c r="P24">
        <f>AVERAGEIFS(Data!P:P,Data!$A:$A,"*45*")</f>
        <v>0</v>
      </c>
      <c r="Q24">
        <f>AVERAGEIFS(Data!Q:Q,Data!$A:$A,"*45*")</f>
        <v>0</v>
      </c>
      <c r="R24">
        <f>AVERAGEIFS(Data!R:R,Data!$A:$A,"*45*")</f>
        <v>2</v>
      </c>
      <c r="S24">
        <f>AVERAGEIFS(Data!S:S,Data!$A:$A,"*45*")</f>
        <v>86.909090909090907</v>
      </c>
      <c r="T24">
        <f>AVERAGEIFS(Data!T:T,Data!$A:$A,"*45*")</f>
        <v>0.45909091254526913</v>
      </c>
      <c r="U24">
        <f>AVERAGEIFS(Data!U:U,Data!$A:$A,"*45*")</f>
        <v>1.27272723479704</v>
      </c>
      <c r="V24">
        <f>AVERAGEIFS(Data!V:V,Data!$A:$A,"*45*")</f>
        <v>0.88636361739852199</v>
      </c>
      <c r="W24" s="2">
        <f>AVERAGEIFS(Data!W:W,Data!$A:$A,"*45*")</f>
        <v>2.4344176464100256E-4</v>
      </c>
      <c r="X24" s="2">
        <f>AVERAGEIFS(Data!X:X,Data!$A:$A,"*45*")</f>
        <v>2.6470268858247415E-4</v>
      </c>
      <c r="Y24" s="2">
        <f>AVERAGEIFS(Data!Y:Y,Data!$A:$A,"*45*")</f>
        <v>6.7875998163137907E-4</v>
      </c>
      <c r="Z24" s="2">
        <f>AVERAGEIFS(Data!Z:Z,Data!$A:$A,"*45*")</f>
        <v>7.2995504441761015E-5</v>
      </c>
      <c r="AA24" s="3">
        <f>AVERAGEIFS(Data!AA:AA,Data!$A:$A,"*45*")</f>
        <v>5.2664949858192589E-2</v>
      </c>
      <c r="AB24" s="3">
        <f>AVERAGEIFS(Data!AB:AB,Data!$A:$A,"*45*")</f>
        <v>0.78575943584478081</v>
      </c>
      <c r="AC24" s="3">
        <f>AVERAGEIFS(Data!AC:AC,Data!$A:$A,"*45*")</f>
        <v>-6.6227139557101453E-2</v>
      </c>
      <c r="AD24" s="3">
        <f>AVERAGEIFS(Data!AD:AD,Data!$A:$A,"*45*")</f>
        <v>-0.16435821332161199</v>
      </c>
      <c r="AE24" s="3">
        <f>AVERAGEIFS(Data!AE:AE,Data!$A:$A,"*45*")</f>
        <v>1.4560084325805611</v>
      </c>
    </row>
    <row r="25" spans="1:31" x14ac:dyDescent="0.25">
      <c r="A25" t="s">
        <v>139</v>
      </c>
      <c r="B25" s="1">
        <f>AVERAGEIFS(Data!B:B,Data!$A:$A,"*PlaneFullParallelLongest")</f>
        <v>136.79615235328652</v>
      </c>
      <c r="C25" s="1">
        <f>AVERAGEIFS(Data!C:C,Data!$A:$A,"*PlaneFullParallelLongest")</f>
        <v>66.20818638801569</v>
      </c>
      <c r="D25" s="8">
        <f>AVERAGEIFS(Data!D:D,Data!$A:$A,"*PlaneFullParallelLongest")</f>
        <v>147.78365993499713</v>
      </c>
      <c r="E25" s="1">
        <f>AVERAGEIFS(Data!E:E,Data!$A:$A,"*PlaneFullParallelLongest")</f>
        <v>102.97762370109544</v>
      </c>
      <c r="F25" s="3">
        <f>AVERAGEIFS(Data!F:F,Data!$A:$A,"*PlaneFullParallelLongest")</f>
        <v>0.76174999587237791</v>
      </c>
      <c r="G25" s="8">
        <f>AVERAGEIFS(Data!G:G,Data!$A:$A,"*PlaneFullParallelLongest")</f>
        <v>136.90715551376314</v>
      </c>
      <c r="H25" s="1">
        <f>AVERAGEIFS(Data!H:H,Data!$A:$A,"*PlaneFullParallelLongest")</f>
        <v>106.74193608760817</v>
      </c>
      <c r="I25" s="1">
        <f>AVERAGEIFS(Data!I:I,Data!$A:$A,"*PlaneFullParallelLongest")</f>
        <v>96.505125045776126</v>
      </c>
      <c r="J25" s="8">
        <f>AVERAGEIFS(Data!J:J,Data!$A:$A,"*PlaneFullParallelLongest")</f>
        <v>101.67356824874852</v>
      </c>
      <c r="K25" s="1">
        <f>AVERAGEIFS(Data!K:K,Data!$A:$A,"*PlaneFullParallelLongest")</f>
        <v>62.26450097560879</v>
      </c>
      <c r="L25" s="3">
        <f>AVERAGEIFS(Data!L:L,Data!$A:$A,"*PlaneFullParallelLongest")</f>
        <v>0.58966976776719049</v>
      </c>
      <c r="M25" s="3">
        <f>AVERAGEIFS(Data!M:M,Data!$A:$A,"*PlaneFullParallelLongest")</f>
        <v>0.61758983880281404</v>
      </c>
      <c r="N25">
        <f>AVERAGEIFS(Data!N:N,Data!$A:$A,"*PlaneFullParallelLongest")</f>
        <v>21</v>
      </c>
      <c r="O25">
        <f>AVERAGEIFS(Data!O:O,Data!$A:$A,"*PlaneFullParallelLongest")</f>
        <v>0</v>
      </c>
      <c r="P25">
        <f>AVERAGEIFS(Data!P:P,Data!$A:$A,"*PlaneFullParallelLongest")</f>
        <v>0</v>
      </c>
      <c r="Q25">
        <f>AVERAGEIFS(Data!Q:Q,Data!$A:$A,"*PlaneFullParallelLongest")</f>
        <v>0</v>
      </c>
      <c r="R25">
        <f>AVERAGEIFS(Data!R:R,Data!$A:$A,"*PlaneFullParallelLongest")</f>
        <v>2</v>
      </c>
      <c r="S25">
        <f>AVERAGEIFS(Data!S:S,Data!$A:$A,"*PlaneFullParallelLongest")</f>
        <v>100</v>
      </c>
      <c r="T25">
        <f>AVERAGEIFS(Data!T:T,Data!$A:$A,"*PlaneFullParallelLongest")</f>
        <v>0.89999997615814198</v>
      </c>
      <c r="U25">
        <f>AVERAGEIFS(Data!U:U,Data!$A:$A,"*PlaneFullParallelLongest")</f>
        <v>1.29999995231628</v>
      </c>
      <c r="V25">
        <f>AVERAGEIFS(Data!V:V,Data!$A:$A,"*PlaneFullParallelLongest")</f>
        <v>0.89999997615814198</v>
      </c>
      <c r="W25" s="2">
        <f>AVERAGEIFS(Data!W:W,Data!$A:$A,"*PlaneFullParallelLongest")</f>
        <v>2.631981988088224E-4</v>
      </c>
      <c r="X25" s="2">
        <f>AVERAGEIFS(Data!X:X,Data!$A:$A,"*PlaneFullParallelLongest")</f>
        <v>2.6383189469925074E-4</v>
      </c>
      <c r="Y25" s="2">
        <f>AVERAGEIFS(Data!Y:Y,Data!$A:$A,"*PlaneFullParallelLongest")</f>
        <v>1.3384898775257125E-3</v>
      </c>
      <c r="Z25" s="2">
        <f>AVERAGEIFS(Data!Z:Z,Data!$A:$A,"*PlaneFullParallelLongest")</f>
        <v>7.2619372076587697E-5</v>
      </c>
      <c r="AA25" s="3">
        <f>AVERAGEIFS(Data!AA:AA,Data!$A:$A,"*PlaneFullParallelLongest")</f>
        <v>1.4962451709864683E-2</v>
      </c>
      <c r="AB25" s="3">
        <f>AVERAGEIFS(Data!AB:AB,Data!$A:$A,"*PlaneFullParallelLongest")</f>
        <v>0.55089834221099354</v>
      </c>
      <c r="AC25" s="3">
        <f>AVERAGEIFS(Data!AC:AC,Data!$A:$A,"*PlaneFullParallelLongest")</f>
        <v>-0.12857684813671577</v>
      </c>
      <c r="AD25" s="3">
        <f>AVERAGEIFS(Data!AD:AD,Data!$A:$A,"*PlaneFullParallelLongest")</f>
        <v>-0.24185280581887861</v>
      </c>
      <c r="AE25" s="3">
        <f>AVERAGEIFS(Data!AE:AE,Data!$A:$A,"*PlaneFullParallelLongest")</f>
        <v>1.2373322895226855</v>
      </c>
    </row>
    <row r="26" spans="1:31" x14ac:dyDescent="0.25">
      <c r="A26" t="s">
        <v>133</v>
      </c>
      <c r="B26" s="1">
        <f>AVERAGEIFS(Data!B:B,Data!$A:$A,"*PlaneFull45")</f>
        <v>150.15815153121912</v>
      </c>
      <c r="C26" s="1">
        <f>AVERAGEIFS(Data!C:C,Data!$A:$A,"*PlaneFull45")</f>
        <v>63.255502605438188</v>
      </c>
      <c r="D26" s="8">
        <f>AVERAGEIFS(Data!D:D,Data!$A:$A,"*PlaneFull45")</f>
        <v>158.16313571929911</v>
      </c>
      <c r="E26" s="1">
        <f>AVERAGEIFS(Data!E:E,Data!$A:$A,"*PlaneFull45")</f>
        <v>105.81949996948227</v>
      </c>
      <c r="F26" s="3">
        <f>AVERAGEIFS(Data!F:F,Data!$A:$A,"*PlaneFull45")</f>
        <v>0.73980000205337992</v>
      </c>
      <c r="G26" s="8">
        <f>AVERAGEIFS(Data!G:G,Data!$A:$A,"*PlaneFull45")</f>
        <v>149.39407138824441</v>
      </c>
      <c r="H26" s="1">
        <f>AVERAGEIFS(Data!H:H,Data!$A:$A,"*PlaneFull45")</f>
        <v>77.144622802734318</v>
      </c>
      <c r="I26" s="1">
        <f>AVERAGEIFS(Data!I:I,Data!$A:$A,"*PlaneFull45")</f>
        <v>100.83189907073964</v>
      </c>
      <c r="J26" s="8">
        <f>AVERAGEIFS(Data!J:J,Data!$A:$A,"*PlaneFull45")</f>
        <v>119.50993242263772</v>
      </c>
      <c r="K26" s="1">
        <f>AVERAGEIFS(Data!K:K,Data!$A:$A,"*PlaneFull45")</f>
        <v>74.19455080032337</v>
      </c>
      <c r="L26" s="3">
        <f>AVERAGEIFS(Data!L:L,Data!$A:$A,"*PlaneFull45")</f>
        <v>0.61456814408302285</v>
      </c>
      <c r="M26" s="3">
        <f>AVERAGEIFS(Data!M:M,Data!$A:$A,"*PlaneFull45")</f>
        <v>0.67789292186498606</v>
      </c>
      <c r="N26">
        <f>AVERAGEIFS(Data!N:N,Data!$A:$A,"*PlaneFull45")</f>
        <v>22.55</v>
      </c>
      <c r="O26">
        <f>AVERAGEIFS(Data!O:O,Data!$A:$A,"*PlaneFull45")</f>
        <v>0</v>
      </c>
      <c r="P26">
        <f>AVERAGEIFS(Data!P:P,Data!$A:$A,"*PlaneFull45")</f>
        <v>0</v>
      </c>
      <c r="Q26">
        <f>AVERAGEIFS(Data!Q:Q,Data!$A:$A,"*PlaneFull45")</f>
        <v>0</v>
      </c>
      <c r="R26">
        <f>AVERAGEIFS(Data!R:R,Data!$A:$A,"*PlaneFull45")</f>
        <v>2</v>
      </c>
      <c r="S26">
        <f>AVERAGEIFS(Data!S:S,Data!$A:$A,"*PlaneFull45")</f>
        <v>85.6</v>
      </c>
      <c r="T26">
        <f>AVERAGEIFS(Data!T:T,Data!$A:$A,"*PlaneFull45")</f>
        <v>0.41500000618398147</v>
      </c>
      <c r="U26">
        <f>AVERAGEIFS(Data!U:U,Data!$A:$A,"*PlaneFull45")</f>
        <v>1.2699999630451158</v>
      </c>
      <c r="V26">
        <f>AVERAGEIFS(Data!V:V,Data!$A:$A,"*PlaneFull45")</f>
        <v>0.8849999815225601</v>
      </c>
      <c r="W26" s="2">
        <f>AVERAGEIFS(Data!W:W,Data!$A:$A,"*PlaneFull45")</f>
        <v>2.3031992022879365E-4</v>
      </c>
      <c r="X26" s="2">
        <f>AVERAGEIFS(Data!X:X,Data!$A:$A,"*PlaneFull45")</f>
        <v>2.6459509244887116E-4</v>
      </c>
      <c r="Y26" s="2">
        <f>AVERAGEIFS(Data!Y:Y,Data!$A:$A,"*PlaneFull45")</f>
        <v>9.8986044686171079E-4</v>
      </c>
      <c r="Z26" s="2">
        <f>AVERAGEIFS(Data!Z:Z,Data!$A:$A,"*PlaneFull45")</f>
        <v>7.3180353865609477E-5</v>
      </c>
      <c r="AA26" s="3">
        <f>AVERAGEIFS(Data!AA:AA,Data!$A:$A,"*PlaneFull45")</f>
        <v>1.5476834219417155E-2</v>
      </c>
      <c r="AB26" s="3">
        <f>AVERAGEIFS(Data!AB:AB,Data!$A:$A,"*PlaneFull45")</f>
        <v>0.9053608501294208</v>
      </c>
      <c r="AC26" s="3">
        <f>AVERAGEIFS(Data!AC:AC,Data!$A:$A,"*PlaneFull45")</f>
        <v>-8.1603358686421587E-2</v>
      </c>
      <c r="AD26" s="3">
        <f>AVERAGEIFS(Data!AD:AD,Data!$A:$A,"*PlaneFull45")</f>
        <v>-0.1738501726684572</v>
      </c>
      <c r="AE26" s="3">
        <f>AVERAGEIFS(Data!AE:AE,Data!$A:$A,"*PlaneFull45")</f>
        <v>1.5125950805022206</v>
      </c>
    </row>
    <row r="27" spans="1:31" x14ac:dyDescent="0.25">
      <c r="A27" t="s">
        <v>140</v>
      </c>
      <c r="B27" s="1">
        <f>AVERAGEIFS(Data!B:B,Data!$A:$A,"*PlaneFull15Longest")</f>
        <v>183.76424479484524</v>
      </c>
      <c r="C27" s="1">
        <f>AVERAGEIFS(Data!C:C,Data!$A:$A,"*PlaneFull15Longest")</f>
        <v>66.20818638801569</v>
      </c>
      <c r="D27" s="8">
        <f>AVERAGEIFS(Data!D:D,Data!$A:$A,"*PlaneFull15Longest")</f>
        <v>192.69190883636435</v>
      </c>
      <c r="E27" s="1">
        <f>AVERAGEIFS(Data!E:E,Data!$A:$A,"*PlaneFull15Longest")</f>
        <v>136.40449976921053</v>
      </c>
      <c r="F27" s="3">
        <f>AVERAGEIFS(Data!F:F,Data!$A:$A,"*PlaneFull15Longest")</f>
        <v>0.74137500580400184</v>
      </c>
      <c r="G27" s="8">
        <f>AVERAGEIFS(Data!G:G,Data!$A:$A,"*PlaneFull15Longest")</f>
        <v>183.11065888404818</v>
      </c>
      <c r="H27" s="1">
        <f>AVERAGEIFS(Data!H:H,Data!$A:$A,"*PlaneFull15Longest")</f>
        <v>111.25143170356732</v>
      </c>
      <c r="I27" s="1">
        <f>AVERAGEIFS(Data!I:I,Data!$A:$A,"*PlaneFull15Longest")</f>
        <v>130.86787509918199</v>
      </c>
      <c r="J27" s="8">
        <f>AVERAGEIFS(Data!J:J,Data!$A:$A,"*PlaneFull15Longest")</f>
        <v>112.34608268737767</v>
      </c>
      <c r="K27" s="1">
        <f>AVERAGEIFS(Data!K:K,Data!$A:$A,"*PlaneFull15Longest")</f>
        <v>68.59237539768209</v>
      </c>
      <c r="L27" s="3">
        <f>AVERAGEIFS(Data!L:L,Data!$A:$A,"*PlaneFull15Longest")</f>
        <v>0.64234881475567773</v>
      </c>
      <c r="M27" s="3">
        <f>AVERAGEIFS(Data!M:M,Data!$A:$A,"*PlaneFull15Longest")</f>
        <v>0.69516959786415056</v>
      </c>
      <c r="N27">
        <f>AVERAGEIFS(Data!N:N,Data!$A:$A,"*PlaneFull15Longest")</f>
        <v>21.125</v>
      </c>
      <c r="O27">
        <f>AVERAGEIFS(Data!O:O,Data!$A:$A,"*PlaneFull15Longest")</f>
        <v>0</v>
      </c>
      <c r="P27">
        <f>AVERAGEIFS(Data!P:P,Data!$A:$A,"*PlaneFull15Longest")</f>
        <v>0</v>
      </c>
      <c r="Q27">
        <f>AVERAGEIFS(Data!Q:Q,Data!$A:$A,"*PlaneFull15Longest")</f>
        <v>0</v>
      </c>
      <c r="R27">
        <f>AVERAGEIFS(Data!R:R,Data!$A:$A,"*PlaneFull15Longest")</f>
        <v>2</v>
      </c>
      <c r="S27">
        <f>AVERAGEIFS(Data!S:S,Data!$A:$A,"*PlaneFull15Longest")</f>
        <v>100</v>
      </c>
      <c r="T27">
        <f>AVERAGEIFS(Data!T:T,Data!$A:$A,"*PlaneFull15Longest")</f>
        <v>0.89999997615814198</v>
      </c>
      <c r="U27">
        <f>AVERAGEIFS(Data!U:U,Data!$A:$A,"*PlaneFull15Longest")</f>
        <v>1.29999995231628</v>
      </c>
      <c r="V27">
        <f>AVERAGEIFS(Data!V:V,Data!$A:$A,"*PlaneFull15Longest")</f>
        <v>0.89999997615814198</v>
      </c>
      <c r="W27" s="2">
        <f>AVERAGEIFS(Data!W:W,Data!$A:$A,"*PlaneFull15Longest")</f>
        <v>2.6861246078624336E-4</v>
      </c>
      <c r="X27" s="2">
        <f>AVERAGEIFS(Data!X:X,Data!$A:$A,"*PlaneFull15Longest")</f>
        <v>2.6158788023167236E-4</v>
      </c>
      <c r="Y27" s="2">
        <f>AVERAGEIFS(Data!Y:Y,Data!$A:$A,"*PlaneFull15Longest")</f>
        <v>1.6708885086700262E-3</v>
      </c>
      <c r="Z27" s="2">
        <f>AVERAGEIFS(Data!Z:Z,Data!$A:$A,"*PlaneFull15Longest")</f>
        <v>7.206063310150053E-5</v>
      </c>
      <c r="AA27" s="3">
        <f>AVERAGEIFS(Data!AA:AA,Data!$A:$A,"*PlaneFull15Longest")</f>
        <v>1.6702446822719853E-2</v>
      </c>
      <c r="AB27" s="3">
        <f>AVERAGEIFS(Data!AB:AB,Data!$A:$A,"*PlaneFull15Longest")</f>
        <v>0.72697001835835773</v>
      </c>
      <c r="AC27" s="3">
        <f>AVERAGEIFS(Data!AC:AC,Data!$A:$A,"*PlaneFull15Longest")</f>
        <v>-0.20488103348021625</v>
      </c>
      <c r="AD27" s="3">
        <f>AVERAGEIFS(Data!AD:AD,Data!$A:$A,"*PlaneFull15Longest")</f>
        <v>-0.30785678453459209</v>
      </c>
      <c r="AE27" s="3">
        <f>AVERAGEIFS(Data!AE:AE,Data!$A:$A,"*PlaneFull15Longest")</f>
        <v>1.7058674963801366</v>
      </c>
    </row>
    <row r="28" spans="1:31" x14ac:dyDescent="0.25">
      <c r="A28" t="s">
        <v>141</v>
      </c>
      <c r="B28" s="1">
        <f>AVERAGEIFS(Data!B:B,Data!$A:$A,"*PlaneFull45Longest")</f>
        <v>210.87701630592298</v>
      </c>
      <c r="C28" s="1">
        <f>AVERAGEIFS(Data!C:C,Data!$A:$A,"*PlaneFull45Longest")</f>
        <v>66.20818638801569</v>
      </c>
      <c r="D28" s="8">
        <f>AVERAGEIFS(Data!D:D,Data!$A:$A,"*PlaneFull45Longest")</f>
        <v>220.34534978866552</v>
      </c>
      <c r="E28" s="1">
        <f>AVERAGEIFS(Data!E:E,Data!$A:$A,"*PlaneFull45Longest")</f>
        <v>158.10687708854653</v>
      </c>
      <c r="F28" s="3">
        <f>AVERAGEIFS(Data!F:F,Data!$A:$A,"*PlaneFull45Longest")</f>
        <v>0.72787500545382466</v>
      </c>
      <c r="G28" s="8">
        <f>AVERAGEIFS(Data!G:G,Data!$A:$A,"*PlaneFull45Longest")</f>
        <v>210.54564189910857</v>
      </c>
      <c r="H28" s="1">
        <f>AVERAGEIFS(Data!H:H,Data!$A:$A,"*PlaneFull45Longest")</f>
        <v>91.393058300018239</v>
      </c>
      <c r="I28" s="1">
        <f>AVERAGEIFS(Data!I:I,Data!$A:$A,"*PlaneFull45Longest")</f>
        <v>152.56162321567513</v>
      </c>
      <c r="J28" s="8">
        <f>AVERAGEIFS(Data!J:J,Data!$A:$A,"*PlaneFull45Longest")</f>
        <v>116.16039037704432</v>
      </c>
      <c r="K28" s="1">
        <f>AVERAGEIFS(Data!K:K,Data!$A:$A,"*PlaneFull45Longest")</f>
        <v>70.601250171661306</v>
      </c>
      <c r="L28" s="3">
        <f>AVERAGEIFS(Data!L:L,Data!$A:$A,"*PlaneFull45Longest")</f>
        <v>0.61857146024703924</v>
      </c>
      <c r="M28" s="3">
        <f>AVERAGEIFS(Data!M:M,Data!$A:$A,"*PlaneFull45Longest")</f>
        <v>0.66078653559088663</v>
      </c>
      <c r="N28">
        <f>AVERAGEIFS(Data!N:N,Data!$A:$A,"*PlaneFull45Longest")</f>
        <v>20.5</v>
      </c>
      <c r="O28">
        <f>AVERAGEIFS(Data!O:O,Data!$A:$A,"*PlaneFull45Longest")</f>
        <v>0</v>
      </c>
      <c r="P28">
        <f>AVERAGEIFS(Data!P:P,Data!$A:$A,"*PlaneFull45Longest")</f>
        <v>0</v>
      </c>
      <c r="Q28">
        <f>AVERAGEIFS(Data!Q:Q,Data!$A:$A,"*PlaneFull45Longest")</f>
        <v>0</v>
      </c>
      <c r="R28">
        <f>AVERAGEIFS(Data!R:R,Data!$A:$A,"*PlaneFull45Longest")</f>
        <v>2</v>
      </c>
      <c r="S28">
        <f>AVERAGEIFS(Data!S:S,Data!$A:$A,"*PlaneFull45Longest")</f>
        <v>100</v>
      </c>
      <c r="T28">
        <f>AVERAGEIFS(Data!T:T,Data!$A:$A,"*PlaneFull45Longest")</f>
        <v>0.89999997615814198</v>
      </c>
      <c r="U28">
        <f>AVERAGEIFS(Data!U:U,Data!$A:$A,"*PlaneFull45Longest")</f>
        <v>1.29999995231628</v>
      </c>
      <c r="V28">
        <f>AVERAGEIFS(Data!V:V,Data!$A:$A,"*PlaneFull45Longest")</f>
        <v>0.89999997615814198</v>
      </c>
      <c r="W28" s="2">
        <f>AVERAGEIFS(Data!W:W,Data!$A:$A,"*PlaneFull45Longest")</f>
        <v>2.6616181639837989E-4</v>
      </c>
      <c r="X28" s="2">
        <f>AVERAGEIFS(Data!X:X,Data!$A:$A,"*PlaneFull45Longest")</f>
        <v>2.5958303012885099E-4</v>
      </c>
      <c r="Y28" s="2">
        <f>AVERAGEIFS(Data!Y:Y,Data!$A:$A,"*PlaneFull45Longest")</f>
        <v>1.7186842305818527E-3</v>
      </c>
      <c r="Z28" s="2">
        <f>AVERAGEIFS(Data!Z:Z,Data!$A:$A,"*PlaneFull45Longest")</f>
        <v>7.1917147579370012E-5</v>
      </c>
      <c r="AA28" s="3">
        <f>AVERAGEIFS(Data!AA:AA,Data!$A:$A,"*PlaneFull45Longest")</f>
        <v>1.2473117087622809E-2</v>
      </c>
      <c r="AB28" s="3">
        <f>AVERAGEIFS(Data!AB:AB,Data!$A:$A,"*PlaneFull45Longest")</f>
        <v>0.77837246642251623</v>
      </c>
      <c r="AC28" s="3">
        <f>AVERAGEIFS(Data!AC:AC,Data!$A:$A,"*PlaneFull45Longest")</f>
        <v>-0.22759936347353216</v>
      </c>
      <c r="AD28" s="3">
        <f>AVERAGEIFS(Data!AD:AD,Data!$A:$A,"*PlaneFull45Longest")</f>
        <v>-0.33380018147815177</v>
      </c>
      <c r="AE28" s="3">
        <f>AVERAGEIFS(Data!AE:AE,Data!$A:$A,"*PlaneFull45Longest")</f>
        <v>2.471314343414361</v>
      </c>
    </row>
    <row r="29" spans="1:31" x14ac:dyDescent="0.25">
      <c r="A29" t="s">
        <v>142</v>
      </c>
      <c r="B29" s="1">
        <f>AVERAGEIFS(Data!B:B,Data!$A:$A,"*PlaneFullObliqueLongest")</f>
        <v>193.96651577949496</v>
      </c>
      <c r="C29" s="1">
        <f>AVERAGEIFS(Data!C:C,Data!$A:$A,"*PlaneFullObliqueLongest")</f>
        <v>66.20818638801569</v>
      </c>
      <c r="D29" s="8">
        <f>AVERAGEIFS(Data!D:D,Data!$A:$A,"*PlaneFullObliqueLongest")</f>
        <v>202.81193017959575</v>
      </c>
      <c r="E29" s="1">
        <f>AVERAGEIFS(Data!E:E,Data!$A:$A,"*PlaneFullObliqueLongest")</f>
        <v>141.44012618064869</v>
      </c>
      <c r="F29" s="3">
        <f>AVERAGEIFS(Data!F:F,Data!$A:$A,"*PlaneFullObliqueLongest")</f>
        <v>0.73774999473243918</v>
      </c>
      <c r="G29" s="8">
        <f>AVERAGEIFS(Data!G:G,Data!$A:$A,"*PlaneFullObliqueLongest")</f>
        <v>193.00810623168914</v>
      </c>
      <c r="H29" s="1">
        <f>AVERAGEIFS(Data!H:H,Data!$A:$A,"*PlaneFullObliqueLongest")</f>
        <v>76.359369874000464</v>
      </c>
      <c r="I29" s="1">
        <f>AVERAGEIFS(Data!I:I,Data!$A:$A,"*PlaneFullObliqueLongest")</f>
        <v>135.88787436485262</v>
      </c>
      <c r="J29" s="8">
        <f>AVERAGEIFS(Data!J:J,Data!$A:$A,"*PlaneFullObliqueLongest")</f>
        <v>110.21960020065285</v>
      </c>
      <c r="K29" s="1">
        <f>AVERAGEIFS(Data!K:K,Data!$A:$A,"*PlaneFullObliqueLongest")</f>
        <v>67.136249423026939</v>
      </c>
      <c r="L29" s="3">
        <f>AVERAGEIFS(Data!L:L,Data!$A:$A,"*PlaneFullObliqueLongest")</f>
        <v>0.65031332150101617</v>
      </c>
      <c r="M29" s="3">
        <f>AVERAGEIFS(Data!M:M,Data!$A:$A,"*PlaneFullObliqueLongest")</f>
        <v>0.73218544945120756</v>
      </c>
      <c r="N29">
        <f>AVERAGEIFS(Data!N:N,Data!$A:$A,"*PlaneFullObliqueLongest")</f>
        <v>23.125</v>
      </c>
      <c r="O29">
        <f>AVERAGEIFS(Data!O:O,Data!$A:$A,"*PlaneFullObliqueLongest")</f>
        <v>0</v>
      </c>
      <c r="P29">
        <f>AVERAGEIFS(Data!P:P,Data!$A:$A,"*PlaneFullObliqueLongest")</f>
        <v>0</v>
      </c>
      <c r="Q29">
        <f>AVERAGEIFS(Data!Q:Q,Data!$A:$A,"*PlaneFullObliqueLongest")</f>
        <v>0</v>
      </c>
      <c r="R29">
        <f>AVERAGEIFS(Data!R:R,Data!$A:$A,"*PlaneFullObliqueLongest")</f>
        <v>2</v>
      </c>
      <c r="S29">
        <f>AVERAGEIFS(Data!S:S,Data!$A:$A,"*PlaneFullObliqueLongest")</f>
        <v>100</v>
      </c>
      <c r="T29">
        <f>AVERAGEIFS(Data!T:T,Data!$A:$A,"*PlaneFullObliqueLongest")</f>
        <v>0.89999997615814198</v>
      </c>
      <c r="U29">
        <f>AVERAGEIFS(Data!U:U,Data!$A:$A,"*PlaneFullObliqueLongest")</f>
        <v>1.29999995231628</v>
      </c>
      <c r="V29">
        <f>AVERAGEIFS(Data!V:V,Data!$A:$A,"*PlaneFullObliqueLongest")</f>
        <v>0.89999997615814198</v>
      </c>
      <c r="W29" s="2">
        <f>AVERAGEIFS(Data!W:W,Data!$A:$A,"*PlaneFullObliqueLongest")</f>
        <v>2.6863676976063235E-4</v>
      </c>
      <c r="X29" s="2">
        <f>AVERAGEIFS(Data!X:X,Data!$A:$A,"*PlaneFullObliqueLongest")</f>
        <v>2.648329500516406E-4</v>
      </c>
      <c r="Y29" s="2">
        <f>AVERAGEIFS(Data!Y:Y,Data!$A:$A,"*PlaneFullObliqueLongest")</f>
        <v>1.814297604141751E-3</v>
      </c>
      <c r="Z29" s="2">
        <f>AVERAGEIFS(Data!Z:Z,Data!$A:$A,"*PlaneFullObliqueLongest")</f>
        <v>7.2785490374371848E-5</v>
      </c>
      <c r="AA29" s="3">
        <f>AVERAGEIFS(Data!AA:AA,Data!$A:$A,"*PlaneFullObliqueLongest")</f>
        <v>2.2034580004440283E-2</v>
      </c>
      <c r="AB29" s="3">
        <f>AVERAGEIFS(Data!AB:AB,Data!$A:$A,"*PlaneFullObliqueLongest")</f>
        <v>0.68015806495279885</v>
      </c>
      <c r="AC29" s="3">
        <f>AVERAGEIFS(Data!AC:AC,Data!$A:$A,"*PlaneFullObliqueLongest")</f>
        <v>-0.26898824313729719</v>
      </c>
      <c r="AD29" s="3">
        <f>AVERAGEIFS(Data!AD:AD,Data!$A:$A,"*PlaneFullObliqueLongest")</f>
        <v>-0.37120484137919191</v>
      </c>
      <c r="AE29" s="3">
        <f>AVERAGEIFS(Data!AE:AE,Data!$A:$A,"*PlaneFullObliqueLongest")</f>
        <v>2.2919386671970909</v>
      </c>
    </row>
  </sheetData>
  <autoFilter ref="A1:AE17" xr:uid="{00000000-0009-0000-0000-000001000000}">
    <sortState xmlns:xlrd2="http://schemas.microsoft.com/office/spreadsheetml/2017/richdata2" ref="A2:AE29">
      <sortCondition descending="1" ref="AD1:AD17"/>
    </sortState>
  </autoFilter>
  <conditionalFormatting sqref="A1:A1048576">
    <cfRule type="containsText" dxfId="9" priority="1" operator="containsText" text="Plane*SPFH">
      <formula>NOT(ISERROR(SEARCH("Plane*SPFH",A1)))</formula>
    </cfRule>
    <cfRule type="containsText" dxfId="8" priority="2" operator="containsText" text="Point*SPFH">
      <formula>NOT(ISERROR(SEARCH("Point*SPFH",A1)))</formula>
    </cfRule>
    <cfRule type="containsText" dxfId="7" priority="4" operator="containsText" text="Point">
      <formula>NOT(ISERROR(SEARCH("Point",A1)))</formula>
    </cfRule>
    <cfRule type="containsText" dxfId="6" priority="5" operator="containsText" text="Longest">
      <formula>NOT(ISERROR(SEARCH("Longest",A1)))</formula>
    </cfRule>
  </conditionalFormatting>
  <conditionalFormatting sqref="F1:F1048576">
    <cfRule type="colorScale" priority="6">
      <colorScale>
        <cfvo type="num" val="0.4"/>
        <cfvo type="num" val="0.8"/>
        <cfvo type="num" val="1"/>
        <color theme="5"/>
        <color theme="7"/>
        <color theme="9"/>
      </colorScale>
    </cfRule>
  </conditionalFormatting>
  <conditionalFormatting sqref="L1:L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:AA1048576">
    <cfRule type="colorScale" priority="11">
      <colorScale>
        <cfvo type="num" val="0"/>
        <cfvo type="num" val="0.5"/>
        <cfvo type="num" val="1"/>
        <color rgb="FF63BE7B"/>
        <color rgb="FFFFEB84"/>
        <color rgb="FFF8696B"/>
      </colorScale>
    </cfRule>
  </conditionalFormatting>
  <conditionalFormatting sqref="AB1:AC1 AB98:AC1048576 AB2:AB97">
    <cfRule type="colorScale" priority="10">
      <colorScale>
        <cfvo type="num" val="0"/>
        <cfvo type="num" val="0.5"/>
        <cfvo type="num" val="1"/>
        <color rgb="FF63BE7B"/>
        <color rgb="FFFFEB84"/>
        <color rgb="FFF8696B"/>
      </colorScale>
    </cfRule>
  </conditionalFormatting>
  <conditionalFormatting sqref="AC2:AC97 AD1:AD1048576">
    <cfRule type="iconSet" priority="7">
      <iconSet iconSet="5Arrows">
        <cfvo type="percent" val="0"/>
        <cfvo type="num" val="-0.1"/>
        <cfvo type="num" val="0"/>
        <cfvo type="num" val="0"/>
        <cfvo type="num" val="0.1"/>
      </iconSet>
    </cfRule>
  </conditionalFormatting>
  <conditionalFormatting sqref="AE1:AE1048576">
    <cfRule type="cellIs" dxfId="5" priority="3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Lapo Falcone</dc:creator>
  <cp:lastModifiedBy>Lapo Falcone</cp:lastModifiedBy>
  <dcterms:created xsi:type="dcterms:W3CDTF">2024-03-29T17:07:30Z</dcterms:created>
  <dcterms:modified xsi:type="dcterms:W3CDTF">2024-05-08T18:26:54Z</dcterms:modified>
</cp:coreProperties>
</file>