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ФОТ" sheetId="2" r:id="rId5"/>
  </sheets>
  <definedNames/>
  <calcPr/>
</workbook>
</file>

<file path=xl/sharedStrings.xml><?xml version="1.0" encoding="utf-8"?>
<sst xmlns="http://schemas.openxmlformats.org/spreadsheetml/2006/main" count="37" uniqueCount="32">
  <si>
    <t>Апрель</t>
  </si>
  <si>
    <t>Май</t>
  </si>
  <si>
    <t>Июнь</t>
  </si>
  <si>
    <t>Июль</t>
  </si>
  <si>
    <t>Август</t>
  </si>
  <si>
    <t>Сентябрь</t>
  </si>
  <si>
    <t>Итоговая стоимость разработки</t>
  </si>
  <si>
    <t>Год</t>
  </si>
  <si>
    <t>Статус проекта</t>
  </si>
  <si>
    <t>Разработка прототипа</t>
  </si>
  <si>
    <t>Интеграция</t>
  </si>
  <si>
    <t>ФОТ</t>
  </si>
  <si>
    <t>Аренда сервера</t>
  </si>
  <si>
    <t>Бухгалтерия</t>
  </si>
  <si>
    <t>Итого</t>
  </si>
  <si>
    <t>МРОТ (2024)</t>
  </si>
  <si>
    <t>% за травматизм по коду ОКВЭД 62.01</t>
  </si>
  <si>
    <t>Должность</t>
  </si>
  <si>
    <t>ФИО</t>
  </si>
  <si>
    <t>Оклад</t>
  </si>
  <si>
    <t>KPI (среднее)</t>
  </si>
  <si>
    <t>Итого на руки чистыми</t>
  </si>
  <si>
    <t>НДФЛ</t>
  </si>
  <si>
    <t>Страховые взносы (МРОТ)</t>
  </si>
  <si>
    <t>Страховые взносы сверх МРОТ</t>
  </si>
  <si>
    <t>Страхование по травматизму</t>
  </si>
  <si>
    <t>Итоговый расход (месяц)</t>
  </si>
  <si>
    <t>Итоговый расход (год)</t>
  </si>
  <si>
    <t>Гендиректор</t>
  </si>
  <si>
    <t>Фронт-енд разработчик</t>
  </si>
  <si>
    <t>Бек-енд разработчик</t>
  </si>
  <si>
    <t>Дизайнер-маркетолог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</si>
</sst>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8" max="8" width="18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</row>
    <row r="2">
      <c r="A2" s="1" t="s">
        <v>8</v>
      </c>
      <c r="B2" s="1" t="s">
        <v>9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10</v>
      </c>
    </row>
    <row r="3">
      <c r="A3" s="1" t="s">
        <v>11</v>
      </c>
      <c r="B3" s="3">
        <f>'ФОТ'!$J$9</f>
        <v>235895.2</v>
      </c>
      <c r="C3" s="3">
        <f>'ФОТ'!$J$9</f>
        <v>235895.2</v>
      </c>
      <c r="D3" s="3">
        <f>'ФОТ'!$J$9</f>
        <v>235895.2</v>
      </c>
      <c r="E3" s="3">
        <f>'ФОТ'!$J$9</f>
        <v>235895.2</v>
      </c>
      <c r="F3" s="3">
        <f>'ФОТ'!$J$9</f>
        <v>235895.2</v>
      </c>
      <c r="G3" s="3">
        <f>'ФОТ'!$J$9</f>
        <v>235895.2</v>
      </c>
      <c r="H3" s="3">
        <f t="shared" ref="H3:H5" si="1">SUM(B3:G3)</f>
        <v>1415371.2</v>
      </c>
      <c r="I3" s="3">
        <f>'ФОТ'!$J$9*12</f>
        <v>2830742.4</v>
      </c>
    </row>
    <row r="4">
      <c r="A4" s="1" t="s">
        <v>12</v>
      </c>
      <c r="B4" s="4">
        <v>30000.0</v>
      </c>
      <c r="C4" s="4">
        <v>30000.0</v>
      </c>
      <c r="D4" s="4">
        <v>30000.0</v>
      </c>
      <c r="E4" s="4">
        <v>30000.0</v>
      </c>
      <c r="F4" s="4">
        <v>30000.0</v>
      </c>
      <c r="G4" s="4">
        <v>30000.0</v>
      </c>
      <c r="H4" s="3">
        <f t="shared" si="1"/>
        <v>180000</v>
      </c>
      <c r="I4" s="3">
        <f t="shared" ref="I4:I5" si="2">B4*12</f>
        <v>360000</v>
      </c>
    </row>
    <row r="5">
      <c r="A5" s="1" t="s">
        <v>13</v>
      </c>
      <c r="B5" s="4">
        <v>30000.0</v>
      </c>
      <c r="C5" s="4">
        <v>30000.0</v>
      </c>
      <c r="D5" s="4">
        <v>30000.0</v>
      </c>
      <c r="E5" s="4">
        <v>30000.0</v>
      </c>
      <c r="F5" s="4">
        <v>30000.0</v>
      </c>
      <c r="G5" s="4">
        <v>30000.0</v>
      </c>
      <c r="H5" s="3">
        <f t="shared" si="1"/>
        <v>180000</v>
      </c>
      <c r="I5" s="3">
        <f t="shared" si="2"/>
        <v>360000</v>
      </c>
    </row>
    <row r="7">
      <c r="A7" s="1" t="s">
        <v>14</v>
      </c>
      <c r="B7" s="3">
        <f t="shared" ref="B7:H7" si="3">SUM(B3:B5)</f>
        <v>295895.2</v>
      </c>
      <c r="C7" s="3">
        <f t="shared" si="3"/>
        <v>295895.2</v>
      </c>
      <c r="D7" s="3">
        <f t="shared" si="3"/>
        <v>295895.2</v>
      </c>
      <c r="E7" s="3">
        <f t="shared" si="3"/>
        <v>295895.2</v>
      </c>
      <c r="F7" s="3">
        <f t="shared" si="3"/>
        <v>295895.2</v>
      </c>
      <c r="G7" s="3">
        <f t="shared" si="3"/>
        <v>295895.2</v>
      </c>
      <c r="H7" s="3">
        <f t="shared" si="3"/>
        <v>1775371.2</v>
      </c>
      <c r="I7" s="3">
        <f>B7*12</f>
        <v>3550742.4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5" max="5" width="23.25"/>
    <col customWidth="1" min="7" max="7" width="20.88"/>
    <col customWidth="1" min="8" max="8" width="28.13"/>
    <col customWidth="1" min="9" max="10" width="21.13"/>
  </cols>
  <sheetData>
    <row r="1">
      <c r="A1" s="1" t="s">
        <v>15</v>
      </c>
      <c r="B1" s="1">
        <v>19242.0</v>
      </c>
      <c r="C1" s="1" t="s">
        <v>16</v>
      </c>
      <c r="D1" s="5">
        <v>0.002</v>
      </c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2" t="s">
        <v>25</v>
      </c>
      <c r="J3" s="1" t="s">
        <v>26</v>
      </c>
      <c r="K3" s="1"/>
      <c r="L3" s="1" t="s">
        <v>27</v>
      </c>
    </row>
    <row r="4">
      <c r="A4" s="1" t="s">
        <v>28</v>
      </c>
      <c r="C4" s="4">
        <v>80000.0</v>
      </c>
      <c r="D4" s="4">
        <v>0.0</v>
      </c>
      <c r="E4" s="3">
        <f t="shared" ref="E4:E7" si="1">D4+C4</f>
        <v>80000</v>
      </c>
      <c r="F4" s="3">
        <f t="shared" ref="F4:F7" si="2">E4*0.13</f>
        <v>10400</v>
      </c>
      <c r="G4" s="3">
        <f t="shared" ref="G4:G7" si="3">$B$1*0.3</f>
        <v>5772.6</v>
      </c>
      <c r="H4" s="3">
        <f t="shared" ref="H4:H7" si="4">(E4-$B$1)*0.15</f>
        <v>9113.7</v>
      </c>
      <c r="I4" s="3">
        <f t="shared" ref="I4:I7" si="5">$D$1*E4</f>
        <v>160</v>
      </c>
      <c r="J4" s="3">
        <f t="shared" ref="J4:J7" si="6">E4+F4+G4+H4+I4</f>
        <v>105446.3</v>
      </c>
      <c r="K4" s="3"/>
      <c r="L4" s="3">
        <f t="shared" ref="L4:L7" si="7">J4*12</f>
        <v>1265355.6</v>
      </c>
    </row>
    <row r="5">
      <c r="A5" s="1" t="s">
        <v>29</v>
      </c>
      <c r="C5" s="4">
        <v>20000.0</v>
      </c>
      <c r="D5" s="4">
        <v>10000.0</v>
      </c>
      <c r="E5" s="3">
        <f t="shared" si="1"/>
        <v>30000</v>
      </c>
      <c r="F5" s="3">
        <f t="shared" si="2"/>
        <v>3900</v>
      </c>
      <c r="G5" s="3">
        <f t="shared" si="3"/>
        <v>5772.6</v>
      </c>
      <c r="H5" s="3">
        <f t="shared" si="4"/>
        <v>1613.7</v>
      </c>
      <c r="I5" s="3">
        <f t="shared" si="5"/>
        <v>60</v>
      </c>
      <c r="J5" s="3">
        <f t="shared" si="6"/>
        <v>41346.3</v>
      </c>
      <c r="K5" s="3"/>
      <c r="L5" s="3">
        <f t="shared" si="7"/>
        <v>496155.6</v>
      </c>
    </row>
    <row r="6">
      <c r="A6" s="1" t="s">
        <v>30</v>
      </c>
      <c r="C6" s="4">
        <v>30000.0</v>
      </c>
      <c r="D6" s="4">
        <v>10000.0</v>
      </c>
      <c r="E6" s="3">
        <f t="shared" si="1"/>
        <v>40000</v>
      </c>
      <c r="F6" s="3">
        <f t="shared" si="2"/>
        <v>5200</v>
      </c>
      <c r="G6" s="3">
        <f t="shared" si="3"/>
        <v>5772.6</v>
      </c>
      <c r="H6" s="3">
        <f t="shared" si="4"/>
        <v>3113.7</v>
      </c>
      <c r="I6" s="3">
        <f t="shared" si="5"/>
        <v>80</v>
      </c>
      <c r="J6" s="3">
        <f t="shared" si="6"/>
        <v>54166.3</v>
      </c>
      <c r="K6" s="3"/>
      <c r="L6" s="3">
        <f t="shared" si="7"/>
        <v>649995.6</v>
      </c>
    </row>
    <row r="7">
      <c r="A7" s="1" t="s">
        <v>31</v>
      </c>
      <c r="C7" s="4">
        <v>20000.0</v>
      </c>
      <c r="D7" s="4">
        <v>5000.0</v>
      </c>
      <c r="E7" s="3">
        <f t="shared" si="1"/>
        <v>25000</v>
      </c>
      <c r="F7" s="3">
        <f t="shared" si="2"/>
        <v>3250</v>
      </c>
      <c r="G7" s="3">
        <f t="shared" si="3"/>
        <v>5772.6</v>
      </c>
      <c r="H7" s="3">
        <f t="shared" si="4"/>
        <v>863.7</v>
      </c>
      <c r="I7" s="3">
        <f t="shared" si="5"/>
        <v>50</v>
      </c>
      <c r="J7" s="3">
        <f t="shared" si="6"/>
        <v>34936.3</v>
      </c>
      <c r="K7" s="3"/>
      <c r="L7" s="3">
        <f t="shared" si="7"/>
        <v>419235.6</v>
      </c>
    </row>
    <row r="8"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A9" s="1" t="s">
        <v>14</v>
      </c>
      <c r="C9" s="3"/>
      <c r="D9" s="3"/>
      <c r="E9" s="3"/>
      <c r="F9" s="3"/>
      <c r="G9" s="3"/>
      <c r="H9" s="3"/>
      <c r="I9" s="3"/>
      <c r="J9" s="3">
        <f>SUM(J4:J7)</f>
        <v>235895.2</v>
      </c>
      <c r="K9" s="3"/>
      <c r="L9" s="3">
        <f>J9*12</f>
        <v>2830742.4</v>
      </c>
    </row>
  </sheetData>
  <drawing r:id="rId1"/>
</worksheet>
</file>