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all" sheetId="1" r:id="rId4"/>
    <sheet state="visible" name="Data_Science_Journal" sheetId="2" r:id="rId5"/>
    <sheet state="visible" name="PeerJ_in_Computer_Science_Journ" sheetId="3" r:id="rId6"/>
    <sheet state="visible" name="Semantic_Web_Journal" sheetId="4" r:id="rId7"/>
  </sheets>
  <definedNames/>
  <calcPr/>
</workbook>
</file>

<file path=xl/sharedStrings.xml><?xml version="1.0" encoding="utf-8"?>
<sst xmlns="http://schemas.openxmlformats.org/spreadsheetml/2006/main" count="147" uniqueCount="93">
  <si>
    <t>Timestamp</t>
  </si>
  <si>
    <t>Importance of Competency Question 1: "What is the number of positive comments and the number of negative comments per reviewer?"</t>
  </si>
  <si>
    <t>Importance of Competency Question 2: "What is the number of positive comments and the number of negative comments per section of the article?"</t>
  </si>
  <si>
    <t>Importance of Competency Question 3: "What is the distribution of the review comments with respect to whether they address the content or the presentation (syntax and style) of the article?"</t>
  </si>
  <si>
    <t>Importance of Competency Question 4: "What is the nature of the review comments with respect to whether they refer to a specific paragraph or a larger structure such as a section or the whole article?"</t>
  </si>
  <si>
    <t>Importance of Competency Question 5: "What are the critical points that were raised by the reviewers in the sense of negative comments with a high impact on the quality of the paper?"</t>
  </si>
  <si>
    <t>Importance of Competency Question 6: "How many points were raised that need to be addressed by the authors, as an estimate for the amount of work needed for a revision?"</t>
  </si>
  <si>
    <t>Importance of Competency Question 7: "How do the review comments cover the different sections and paragraphs of the paper?"</t>
  </si>
  <si>
    <t>Please rate below how useful you think this interface is to answer Competency Question 1: "What is the number of positive comments and the number of negative comments per reviewer?"</t>
  </si>
  <si>
    <t>Please rate below how useful you think this interface is to answer Competency Question 2: "What is the number of positive comments and the number of negative comments per section of the article?"</t>
  </si>
  <si>
    <t>Please rate below how useful you think this interface is to answer Competency Question 3: "What is the distribution of the review comments with respect to whether they address the content or the presentation (syntax and style) of the article?"</t>
  </si>
  <si>
    <t>Please rate below how useful you think this interface is to answer Competency Question 4: "What is the nature of the review comments with respect to whether they refer to a specific paragraph or a larger structure such as a section or the whole article?"</t>
  </si>
  <si>
    <t>Please rate below how useful you think this interface is to answer Competency Question 5: "What are the critical points that were raised by the reviewers in the sense of negative comments with a high impact on the quality of the paper?"</t>
  </si>
  <si>
    <t>Please rate below how useful you think this interface is to answer Competency Question 6: "How many points were raised that need to be addressed by the authors, as an estimate for the amount of work needed for a revision?"</t>
  </si>
  <si>
    <t>Please rate below how useful you think this interface is to answer Competency Question 7: "How do the review comments cover the different sections and paragraphs of the paper?"</t>
  </si>
  <si>
    <t>The journal(s) for which you are or were an editor:</t>
  </si>
  <si>
    <t>If you have any comments, you can let us know here (optional).</t>
  </si>
  <si>
    <t>Computational Intelligence</t>
  </si>
  <si>
    <t>PeerJ, JOT</t>
  </si>
  <si>
    <t>Frames with long scrollable content are not very user friendly. A system that is read-only is of limited usefulness.</t>
  </si>
  <si>
    <t>Data Science, IJSWS</t>
  </si>
  <si>
    <t>Peer J in Computer Science</t>
  </si>
  <si>
    <t>Data Science</t>
  </si>
  <si>
    <t>I think attempts to create such taxonomies induce a tyranny of numbers and a reduction in nuanced evaluation.</t>
  </si>
  <si>
    <t xml:space="preserve">On the "reviewer-oriented" view, each "row" of data needs to be labeled. I know there is a legend, but it is very awkward to refer to it. Also, would the reviewers have to answer a question for each of these data points? This sounds enormously cumbersome. Overall, I think it is key to make life easier for reviewer, more than for editors. I also think there is simply too much information displayed on the graph. E.g., why do I need to know there are 7 comments by R3 at the article level, and 8 at the section level?  </t>
  </si>
  <si>
    <t>PeerJ, Science of Computer Programming</t>
  </si>
  <si>
    <t>Journal of Data Science</t>
  </si>
  <si>
    <t>Peerj</t>
  </si>
  <si>
    <t>BMC Bioinformatics, BMC Medical Informatics and Decision Making</t>
  </si>
  <si>
    <t>I find the "Reviewer view" very cluttered and therefore a bit difficult to discern patterns out of. I'm wondering whether it might be better to either allow the editor to dynamically select which aspect they are interested in, and only focus on those, or somehow group the different aspects together across the reviewers (e.g. group by Level/Aspect/Positivity/etc. rather than by Reviewer) so that broader patterns related to each of those levels can be discerned.</t>
  </si>
  <si>
    <t>many</t>
  </si>
  <si>
    <t>PeerJ Computer Science, Data Science (IOS Press)</t>
  </si>
  <si>
    <t>There are too many colours in the interface, while there are 5 different dimensions. I would strongly suggest to use other techniques – different shapes, sizes, etc. – so as to carry the required information for the dimension. In principle, you should use only one technique per dimension. E.g. use colours for positivity/negativity comments, use shapes for article level comments, use sizes for impact, etc.</t>
  </si>
  <si>
    <t>JAAMAS, Adv. Complex Systems, TR-C (guest ed.)</t>
  </si>
  <si>
    <t>I like the idea but I am extremely concerned that it will turn the process into a quantitative process only, whereas I still believe in qualitative analysis. However, perhaps it would be very useful to filter out for conferences (or even journals) that receive a lot of submissions. In this case, the initial reviewing could be a simplyfied one with an output given by such tool. Other than that I myself would use it just as an auxiliatory tool.</t>
  </si>
  <si>
    <t xml:space="preserve">The first time this question was asked ""What is the number of positive comments and the number of negative comments per section of the article?"" the responses provided do not seem to make sense.  It is not possible to answer "what is the number.." with a reply of very important or not important.  It should be answered with a quantitative response, so this was not really clear to me.
It would be more persuasive if the email included the name of your professor.
Best,
Christine
</t>
  </si>
  <si>
    <t>PEEJ</t>
  </si>
  <si>
    <t>No</t>
  </si>
  <si>
    <t>Data Science Journal, AI in Medicin, AI Journal, Journal of Web Semantics, Semantic Web Journal</t>
  </si>
  <si>
    <t>when can I start using the tool!</t>
  </si>
  <si>
    <t>PeerJ</t>
  </si>
  <si>
    <t>Frontiers, PlosOne, PeerJ</t>
  </si>
  <si>
    <t>I find the presentations of these interfaces disturbing because of the two many colours. I prefer to read and think quietly at referees' suggestions.</t>
  </si>
  <si>
    <t>Data science journal</t>
  </si>
  <si>
    <t>SoSyM, PeerJ</t>
  </si>
  <si>
    <t>Data Science Journal</t>
  </si>
  <si>
    <t>Scientific report, PeerJ</t>
  </si>
  <si>
    <t>PeerJ, STTT, System Science</t>
  </si>
  <si>
    <t xml:space="preserve">The interface is to my opinion too much focused on quantitative information (how many comments are given per section?, which sections are covered by the review, etc.). The prime aspect however is the scientific contribution of the paper, and what the reviewers' opinion is about that aspect. I do not see an advantage in using an interface like this. </t>
  </si>
  <si>
    <t>If I answer this you can identify me.</t>
  </si>
  <si>
    <t>J. Cryptology, SIAM J. Computing, Theory of Computing Systems, Peer J, ACM Trans. on Economics and Computation, J. Algorithms</t>
  </si>
  <si>
    <t>peerj</t>
  </si>
  <si>
    <t>your approach seems to be very much based on counting, but the contents of the feedback is much more important</t>
  </si>
  <si>
    <t>I was offput by the number of colors and elements in the interface.</t>
  </si>
  <si>
    <t>The Computer Journal, ACM TOMACS, JLAMP, TCS, LMCS, RSPA</t>
  </si>
  <si>
    <t>Multiple, including IJDL</t>
  </si>
  <si>
    <t>The link to the paper led to a bad gateway message, so I did not look at that.</t>
  </si>
  <si>
    <t>PeerJ Computer Science</t>
  </si>
  <si>
    <t>Journal of Automated Reasoning, Journal of Applied Logic, PeerJ</t>
  </si>
  <si>
    <t>My job as editor includes a detailed reading of the reviews.  The system gives a good first picture, but I couldn't use it to replace reading the reviews.</t>
  </si>
  <si>
    <t>Peer J. Have been an editor for multiple other journals at other publishers in the past.</t>
  </si>
  <si>
    <t>The idea for this is good, but the color code is awful, it was too busy, I couldn't make anything out.  You need a better presentation.  Too many colors mixed, I couldn't make myself look at it.</t>
  </si>
  <si>
    <t xml:space="preserve">Pehaps about 7 journals but there is one that I work as editor, having been also Editor-in-Chief, and that just now has 85 submissions and about I have made myself as Handling Editor for about 24 papers.  </t>
  </si>
  <si>
    <t xml:space="preserve">I have just one paper published on innovation in publishing.  I may do more research on that, from a few thousand papers, many rejected but certainly a considerable number accepted.  </t>
  </si>
  <si>
    <t>Semantic Web Journal</t>
  </si>
  <si>
    <t>The impact numbers seem weird. Is 1 high or 5? If I click on some comments to confirm, i can't tell how they are classified in terms of impact.</t>
  </si>
  <si>
    <t>Semantics Web</t>
  </si>
  <si>
    <t>Feel free to get in touch.</t>
  </si>
  <si>
    <t>SWJ, JWS, JoDS</t>
  </si>
  <si>
    <t>The problem is that the proposed interface is not very synthetic, so it does not help answering directly these competency questions. Moreover, the CQ themselves are not hierarchized. This is very important to check things. A tool like that, to be useful, should include more semantics. Otherwise, we are better reading the reviews: if they are well written, they already are hierarchized: say directly why it should be accepted/rejected and what are the major flaws/merits. This is really needed. If they all agree, your work is mostly done; if they disagree, then you have to dig deeper in review, paper, etc. That is more semantics. 
Honestly, I did not found the interface helpful. It would be more if it helped comparing --eventually automatically-- reviewers opinion on each topic. That could be overall or per paragraph. This mandates to recognize topics and characterize reviewers' opinion.</t>
  </si>
  <si>
    <t>SWJ, JWS</t>
  </si>
  <si>
    <t xml:space="preserve">I found the reviewer view confusing. It was overwhelming because of the amount of information shown, and the lack of total counts for different types of things, like the ones asked in this questionnaire. I did not find the color scheme used in the reviewer view helpful, although I do realize it is hard to find one that all editors would appreciate. 
I was confused by the tags that were assigned to the different portions of the reviews. I did not understand who assigns them, is it the reviewers or some automatic process? If the reviewers: it's hard to imagine that a reviewer would be motivated enough to assign such granular tags for each of their comments. I think the tags are useful for the editors, but the presentation could be improved.
I also did not understand initially why there were different rows for one reviewer. I assume that they represent the different sections, but that is not clearly presented in the interface.
The presentation should give a clear impression at the first sight to suggest if this is an article with more positive vs negative recommendations. The current presentation does not give that clear overview, I had to spend several minutes trying to decipher what it showed.
Also, the presentation should give more weight to more important comments, e.g. refactor the whole structure, unsound technical description, missing related works, etc. 
Another suggestion: the interface should present first the critical issues, and then allow the editor to drill down to less critical comments.  I think that this is the most important aspect: to be able to discern just by looking at the interface if the paper is acceptable, fixable, or not, and to provide the editor with a first impression of the critical points that need to be addressed in the paper (if any).
Maybe it would also be great to generate comments in the paper pdf based on the tags, and provide the pdf to the editors, and also to the authors.
Conclusion: I think the tags are useful, just the presentation needs to be improved.
Good luck with the work! Feel free to contact me if you would like to discuss more about this:
Tania Tudorache (tania.tudorache@gmail.com)
</t>
  </si>
  <si>
    <t>Semantic Web Journal, Applied Ontology</t>
  </si>
  <si>
    <t>how long does it take a reviewer to upload all the metadata required by the system (compare to submit a plain text review)? it is sometime difficult to find good reviewers and an overload can make the problem worse</t>
  </si>
  <si>
    <t>I think the system indeed might be useful if used responsibly, but I worry it might lead to a "by-the-numbers" form of processing papers. As seen for the example given, some reviewers only provide negative comments, and will provide quite negative language for many minor things that are relatively simple to fix.
Beyond categorising and counting comments, one thing I think would be very useful would be to identify and group comments made by multiple reviewers. In general, the comments made by multiple reviewers are the ones that are, most often, the most urgent to fix.</t>
  </si>
  <si>
    <t>Importance of competency question</t>
  </si>
  <si>
    <t>Average</t>
  </si>
  <si>
    <t>Median</t>
  </si>
  <si>
    <t>stdDev</t>
  </si>
  <si>
    <t>&lt;3</t>
  </si>
  <si>
    <t>&gt;=3</t>
  </si>
  <si>
    <t>both</t>
  </si>
  <si>
    <t>p-value</t>
  </si>
  <si>
    <t>p-value &lt;3</t>
  </si>
  <si>
    <t>p-value &gt;=3</t>
  </si>
  <si>
    <t>CQ1</t>
  </si>
  <si>
    <t>CQ2</t>
  </si>
  <si>
    <t>CQ3</t>
  </si>
  <si>
    <t>CQ4</t>
  </si>
  <si>
    <t>CQ5</t>
  </si>
  <si>
    <t>CQ6</t>
  </si>
  <si>
    <t>CQ7</t>
  </si>
  <si>
    <t>Usefulness of interface for answer competency questions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</si>
</sst>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7">
    <font>
      <sz val="10.0"/>
      <color rgb="FF000000"/>
      <name val="Arial"/>
    </font>
    <font>
      <color theme="1"/>
      <name val="Arial"/>
    </font>
    <font>
      <sz val="10.0"/>
      <color theme="1"/>
      <name val="Arial"/>
    </font>
    <font>
      <b/>
      <sz val="10.0"/>
      <color theme="1"/>
      <name val="Arial"/>
    </font>
    <font/>
    <font>
      <sz val="11.0"/>
      <color rgb="FF000000"/>
      <name val="Inconsolata"/>
    </font>
    <font>
      <sz val="10.0"/>
      <color rgb="FF188038"/>
      <name val="Arial"/>
    </font>
  </fonts>
  <fills count="5">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FFF2CC"/>
        <bgColor rgb="FFFFF2CC"/>
      </patternFill>
    </fill>
  </fills>
  <borders count="22">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medium">
        <color rgb="FF000000"/>
      </right>
    </border>
    <border>
      <left style="thin">
        <color rgb="FF000000"/>
      </left>
      <right style="thin">
        <color rgb="FF000000"/>
      </right>
    </border>
    <border>
      <left style="medium">
        <color rgb="FF000000"/>
      </left>
    </border>
    <border>
      <right style="thin">
        <color rgb="FF000000"/>
      </right>
    </border>
    <border>
      <left style="thin">
        <color rgb="FF000000"/>
      </left>
      <bottom style="thin">
        <color rgb="FF000000"/>
      </bottom>
    </border>
    <border>
      <bottom style="thin">
        <color rgb="FF000000"/>
      </bottom>
    </border>
    <border>
      <right style="medium">
        <color rgb="FF000000"/>
      </right>
      <bottom style="thin">
        <color rgb="FF000000"/>
      </bottom>
    </border>
    <border>
      <left style="thin">
        <color rgb="FF000000"/>
      </left>
      <right style="thin">
        <color rgb="FF000000"/>
      </right>
      <bottom style="thin">
        <color rgb="FF000000"/>
      </bottom>
    </border>
    <border>
      <left style="medium">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medium">
        <color rgb="FF000000"/>
      </left>
      <top style="thin">
        <color rgb="FF000000"/>
      </top>
    </border>
    <border>
      <top style="thin">
        <color rgb="FF000000"/>
      </top>
    </border>
    <border>
      <right style="thin">
        <color rgb="FF000000"/>
      </right>
      <top style="thin">
        <color rgb="FF000000"/>
      </top>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Font="1"/>
    <xf borderId="0" fillId="0" fontId="1" numFmtId="164" xfId="0" applyAlignment="1" applyFont="1" applyNumberFormat="1">
      <alignment readingOrder="0"/>
    </xf>
    <xf borderId="0" fillId="0" fontId="1" numFmtId="0" xfId="0" applyAlignment="1" applyFont="1">
      <alignment readingOrder="0"/>
    </xf>
    <xf borderId="0" fillId="0" fontId="2" numFmtId="0" xfId="0" applyAlignment="1" applyFont="1">
      <alignment readingOrder="0"/>
    </xf>
    <xf borderId="0" fillId="0" fontId="2" numFmtId="0" xfId="0" applyFont="1"/>
    <xf borderId="0" fillId="2" fontId="0" numFmtId="0" xfId="0" applyFill="1" applyFont="1"/>
    <xf borderId="1" fillId="3" fontId="3" numFmtId="0" xfId="0" applyAlignment="1" applyBorder="1" applyFill="1" applyFont="1">
      <alignment horizontal="center" readingOrder="0"/>
    </xf>
    <xf borderId="2" fillId="0" fontId="4" numFmtId="0" xfId="0" applyBorder="1" applyFont="1"/>
    <xf borderId="3" fillId="0" fontId="4" numFmtId="0" xfId="0" applyBorder="1" applyFont="1"/>
    <xf borderId="2" fillId="3" fontId="1" numFmtId="0" xfId="0" applyAlignment="1" applyBorder="1" applyFont="1">
      <alignment horizontal="center" readingOrder="0"/>
    </xf>
    <xf borderId="4" fillId="3" fontId="1" numFmtId="0" xfId="0" applyAlignment="1" applyBorder="1" applyFont="1">
      <alignment horizontal="center" readingOrder="0"/>
    </xf>
    <xf borderId="5" fillId="3" fontId="1" numFmtId="0" xfId="0" applyAlignment="1" applyBorder="1" applyFont="1">
      <alignment horizontal="center" readingOrder="0"/>
    </xf>
    <xf borderId="1" fillId="3" fontId="4" numFmtId="0" xfId="0" applyAlignment="1" applyBorder="1" applyFont="1">
      <alignment horizontal="center" readingOrder="0"/>
    </xf>
    <xf borderId="4" fillId="3" fontId="4" numFmtId="0" xfId="0" applyAlignment="1" applyBorder="1" applyFont="1">
      <alignment horizontal="center" readingOrder="0"/>
    </xf>
    <xf borderId="6" fillId="3" fontId="4" numFmtId="0" xfId="0" applyAlignment="1" applyBorder="1" applyFont="1">
      <alignment horizontal="center" readingOrder="0"/>
    </xf>
    <xf borderId="7" fillId="3" fontId="2" numFmtId="0" xfId="0" applyAlignment="1" applyBorder="1" applyFont="1">
      <alignment readingOrder="0"/>
    </xf>
    <xf borderId="0" fillId="4" fontId="2" numFmtId="0" xfId="0" applyAlignment="1" applyFill="1" applyFont="1">
      <alignment horizontal="right" vertical="bottom"/>
    </xf>
    <xf borderId="0" fillId="0" fontId="2" numFmtId="0" xfId="0" applyAlignment="1" applyFont="1">
      <alignment horizontal="right" vertical="bottom"/>
    </xf>
    <xf borderId="8" fillId="2" fontId="0" numFmtId="0" xfId="0" applyBorder="1" applyFont="1"/>
    <xf borderId="9" fillId="2" fontId="5" numFmtId="0" xfId="0" applyAlignment="1" applyBorder="1" applyFont="1">
      <alignment readingOrder="0"/>
    </xf>
    <xf borderId="10" fillId="0" fontId="1" numFmtId="0" xfId="0" applyBorder="1" applyFont="1"/>
    <xf borderId="9" fillId="0" fontId="1" numFmtId="0" xfId="0" applyBorder="1" applyFont="1"/>
    <xf borderId="11" fillId="0" fontId="1" numFmtId="0" xfId="0" applyAlignment="1" applyBorder="1" applyFont="1">
      <alignment readingOrder="0"/>
    </xf>
    <xf borderId="12" fillId="3" fontId="2" numFmtId="0" xfId="0" applyAlignment="1" applyBorder="1" applyFont="1">
      <alignment readingOrder="0"/>
    </xf>
    <xf borderId="13" fillId="4" fontId="2" numFmtId="0" xfId="0" applyAlignment="1" applyBorder="1" applyFont="1">
      <alignment horizontal="right" vertical="bottom"/>
    </xf>
    <xf borderId="13" fillId="2" fontId="0" numFmtId="0" xfId="0" applyBorder="1" applyFont="1"/>
    <xf borderId="14" fillId="2" fontId="0" numFmtId="0" xfId="0" applyBorder="1" applyFont="1"/>
    <xf borderId="13" fillId="0" fontId="1" numFmtId="0" xfId="0" applyBorder="1" applyFont="1"/>
    <xf borderId="15" fillId="2" fontId="5" numFmtId="0" xfId="0" applyAlignment="1" applyBorder="1" applyFont="1">
      <alignment readingOrder="0"/>
    </xf>
    <xf borderId="13" fillId="0" fontId="1" numFmtId="0" xfId="0" applyAlignment="1" applyBorder="1" applyFont="1">
      <alignment readingOrder="0"/>
    </xf>
    <xf borderId="16" fillId="0" fontId="1" numFmtId="0" xfId="0" applyBorder="1" applyFont="1"/>
    <xf borderId="15" fillId="0" fontId="1" numFmtId="0" xfId="0" applyBorder="1" applyFont="1"/>
    <xf borderId="17" fillId="0" fontId="1" numFmtId="0" xfId="0" applyAlignment="1" applyBorder="1" applyFont="1">
      <alignment readingOrder="0"/>
    </xf>
    <xf borderId="6" fillId="3" fontId="1" numFmtId="0" xfId="0" applyAlignment="1" applyBorder="1" applyFont="1">
      <alignment horizontal="center" readingOrder="0"/>
    </xf>
    <xf borderId="18" fillId="2" fontId="5" numFmtId="0" xfId="0" applyBorder="1" applyFont="1"/>
    <xf borderId="19" fillId="0" fontId="1" numFmtId="0" xfId="0" applyBorder="1" applyFont="1"/>
    <xf borderId="20" fillId="0" fontId="1" numFmtId="0" xfId="0" applyBorder="1" applyFont="1"/>
    <xf borderId="18" fillId="0" fontId="1" numFmtId="0" xfId="0" applyBorder="1" applyFont="1"/>
    <xf borderId="21" fillId="0" fontId="1" numFmtId="0" xfId="0" applyAlignment="1" applyBorder="1" applyFont="1">
      <alignment readingOrder="0"/>
    </xf>
    <xf borderId="9" fillId="2" fontId="5" numFmtId="0" xfId="0" applyBorder="1" applyFont="1"/>
    <xf borderId="8" fillId="0" fontId="1" numFmtId="0" xfId="0" applyAlignment="1" applyBorder="1" applyFont="1">
      <alignment readingOrder="0"/>
    </xf>
    <xf borderId="15" fillId="2" fontId="5" numFmtId="0" xfId="0" applyBorder="1" applyFont="1"/>
    <xf borderId="0" fillId="2" fontId="6"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600">
                <a:solidFill>
                  <a:srgbClr val="757575"/>
                </a:solidFill>
                <a:latin typeface="+mn-lt"/>
              </a:defRPr>
            </a:pPr>
            <a:r>
              <a:t>Usefulness of the interface for answering competency questions</a:t>
            </a:r>
          </a:p>
        </c:rich>
      </c:tx>
      <c:overlay val="0"/>
    </c:title>
    <c:plotArea>
      <c:layout/>
      <c:barChart>
        <c:barDir val="bar"/>
        <c:grouping val="percentStacked"/>
        <c:ser>
          <c:idx val="0"/>
          <c:order val="0"/>
          <c:spPr>
            <a:solidFill>
              <a:schemeClr val="accent1"/>
            </a:solidFill>
          </c:spPr>
          <c:dLbls>
            <c:txPr>
              <a:bodyPr/>
              <a:lstStyle/>
              <a:p>
                <a:pPr lvl="0">
                  <a:defRPr/>
                </a:pPr>
              </a:p>
            </c:txPr>
            <c:showLegendKey val="0"/>
            <c:showVal val="1"/>
            <c:showCatName val="0"/>
            <c:showSerName val="0"/>
            <c:showPercent val="0"/>
            <c:showBubbleSize val="0"/>
          </c:dLbls>
          <c:cat>
            <c:strRef>
              <c:f>Overall!$A$2:$A$8</c:f>
            </c:strRef>
          </c:cat>
          <c:val>
            <c:numRef>
              <c:f>Overall!$C$2:$C$8</c:f>
            </c:numRef>
          </c:val>
        </c:ser>
        <c:ser>
          <c:idx val="1"/>
          <c:order val="1"/>
          <c:spPr>
            <a:solidFill>
              <a:schemeClr val="accent2"/>
            </a:solidFill>
          </c:spPr>
          <c:dLbls>
            <c:txPr>
              <a:bodyPr/>
              <a:lstStyle/>
              <a:p>
                <a:pPr lvl="0">
                  <a:defRPr/>
                </a:pPr>
              </a:p>
            </c:txPr>
            <c:showLegendKey val="0"/>
            <c:showVal val="1"/>
            <c:showCatName val="0"/>
            <c:showSerName val="0"/>
            <c:showPercent val="0"/>
            <c:showBubbleSize val="0"/>
          </c:dLbls>
          <c:cat>
            <c:strRef>
              <c:f>Overall!$A$2:$A$8</c:f>
            </c:strRef>
          </c:cat>
          <c:val>
            <c:numRef>
              <c:f>Overall!$B$2:$B$8</c:f>
            </c:numRef>
          </c:val>
        </c:ser>
        <c:ser>
          <c:idx val="2"/>
          <c:order val="2"/>
          <c:spPr>
            <a:solidFill>
              <a:schemeClr val="accent3"/>
            </a:solidFill>
          </c:spPr>
          <c:dLbls>
            <c:txPr>
              <a:bodyPr/>
              <a:lstStyle/>
              <a:p>
                <a:pPr lvl="0">
                  <a:defRPr/>
                </a:pPr>
              </a:p>
            </c:txPr>
            <c:showLegendKey val="0"/>
            <c:showVal val="1"/>
            <c:showCatName val="0"/>
            <c:showSerName val="0"/>
            <c:showPercent val="0"/>
            <c:showBubbleSize val="0"/>
          </c:dLbls>
          <c:cat>
            <c:strRef>
              <c:f>Overall!$A$2:$A$8</c:f>
            </c:strRef>
          </c:cat>
          <c:val>
            <c:numRef>
              <c:f>Overall!$E$2:$E$8</c:f>
            </c:numRef>
          </c:val>
        </c:ser>
        <c:ser>
          <c:idx val="3"/>
          <c:order val="3"/>
          <c:spPr>
            <a:solidFill>
              <a:schemeClr val="accent4"/>
            </a:solidFill>
          </c:spPr>
          <c:dLbls>
            <c:txPr>
              <a:bodyPr/>
              <a:lstStyle/>
              <a:p>
                <a:pPr lvl="0">
                  <a:defRPr/>
                </a:pPr>
              </a:p>
            </c:txPr>
            <c:showLegendKey val="0"/>
            <c:showVal val="1"/>
            <c:showCatName val="0"/>
            <c:showSerName val="0"/>
            <c:showPercent val="0"/>
            <c:showBubbleSize val="0"/>
          </c:dLbls>
          <c:cat>
            <c:strRef>
              <c:f>Overall!$A$2:$A$8</c:f>
            </c:strRef>
          </c:cat>
          <c:val>
            <c:numRef>
              <c:f>Overall!$E$2:$E$8</c:f>
            </c:numRef>
          </c:val>
        </c:ser>
        <c:ser>
          <c:idx val="4"/>
          <c:order val="4"/>
          <c:spPr>
            <a:solidFill>
              <a:schemeClr val="accent5"/>
            </a:solidFill>
          </c:spPr>
          <c:dLbls>
            <c:txPr>
              <a:bodyPr/>
              <a:lstStyle/>
              <a:p>
                <a:pPr lvl="0">
                  <a:defRPr/>
                </a:pPr>
              </a:p>
            </c:txPr>
            <c:showLegendKey val="0"/>
            <c:showVal val="1"/>
            <c:showCatName val="0"/>
            <c:showSerName val="0"/>
            <c:showPercent val="0"/>
            <c:showBubbleSize val="0"/>
          </c:dLbls>
          <c:cat>
            <c:strRef>
              <c:f>Overall!$A$2:$A$8</c:f>
            </c:strRef>
          </c:cat>
          <c:val>
            <c:numRef>
              <c:f>Overall!$D$2:$D$8</c:f>
            </c:numRef>
          </c:val>
        </c:ser>
        <c:ser>
          <c:idx val="5"/>
          <c:order val="5"/>
          <c:cat>
            <c:strRef>
              <c:f>Overall!$A$2:$A$8</c:f>
            </c:strRef>
          </c:cat>
          <c:val>
            <c:numRef>
              <c:f>Overall!$G$2:$G$8</c:f>
            </c:numRef>
          </c:val>
        </c:ser>
        <c:ser>
          <c:idx val="6"/>
          <c:order val="6"/>
          <c:cat>
            <c:strRef>
              <c:f>Overall!$A$2:$A$8</c:f>
            </c:strRef>
          </c:cat>
          <c:val>
            <c:numRef>
              <c:f>Overall!$F$2:$F$8</c:f>
            </c:numRef>
          </c:val>
        </c:ser>
        <c:ser>
          <c:idx val="7"/>
          <c:order val="7"/>
          <c:cat>
            <c:strRef>
              <c:f>Overall!$A$2:$A$8</c:f>
            </c:strRef>
          </c:cat>
          <c:val>
            <c:numRef>
              <c:f>Overall!$I$2:$I$8</c:f>
            </c:numRef>
          </c:val>
        </c:ser>
        <c:ser>
          <c:idx val="8"/>
          <c:order val="8"/>
          <c:cat>
            <c:strRef>
              <c:f>Overall!$A$2:$A$8</c:f>
            </c:strRef>
          </c:cat>
          <c:val>
            <c:numRef>
              <c:f>Overall!$H$2:$H$8</c:f>
            </c:numRef>
          </c:val>
        </c:ser>
        <c:ser>
          <c:idx val="9"/>
          <c:order val="9"/>
          <c:cat>
            <c:strRef>
              <c:f>Overall!$A$2:$A$8</c:f>
            </c:strRef>
          </c:cat>
          <c:val>
            <c:numRef>
              <c:f>Overall!$K$2:$K$8</c:f>
            </c:numRef>
          </c:val>
        </c:ser>
        <c:ser>
          <c:idx val="10"/>
          <c:order val="10"/>
          <c:cat>
            <c:strRef>
              <c:f>Overall!$A$2:$A$8</c:f>
            </c:strRef>
          </c:cat>
          <c:val>
            <c:numRef>
              <c:f>Overall!$J$2:$J$8</c:f>
            </c:numRef>
          </c:val>
        </c:ser>
        <c:overlap val="100"/>
        <c:axId val="383632101"/>
        <c:axId val="1561440771"/>
      </c:barChart>
      <c:catAx>
        <c:axId val="383632101"/>
        <c:scaling>
          <c:orientation val="maxMin"/>
        </c:scaling>
        <c:delete val="0"/>
        <c:axPos val="l"/>
        <c:title>
          <c:tx>
            <c:rich>
              <a:bodyPr/>
              <a:lstStyle/>
              <a:p>
                <a:pPr lvl="0">
                  <a:defRPr b="0">
                    <a:solidFill>
                      <a:srgbClr val="000000"/>
                    </a:solidFill>
                    <a:latin typeface="+mn-lt"/>
                  </a:defRPr>
                </a:pPr>
                <a:r>
                  <a:t/>
                </a:r>
              </a:p>
            </c:rich>
          </c:tx>
          <c:overlay val="0"/>
        </c:title>
        <c:majorTickMark val="none"/>
        <c:minorTickMark val="none"/>
        <c:spPr/>
        <c:txPr>
          <a:bodyPr/>
          <a:lstStyle/>
          <a:p>
            <a:pPr lvl="0">
              <a:defRPr b="0">
                <a:solidFill>
                  <a:srgbClr val="000000"/>
                </a:solidFill>
                <a:latin typeface="+mn-lt"/>
              </a:defRPr>
            </a:pPr>
          </a:p>
        </c:txPr>
        <c:crossAx val="1561440771"/>
      </c:catAx>
      <c:valAx>
        <c:axId val="156144077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83632101"/>
        <c:crosses val="max"/>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600">
                <a:solidFill>
                  <a:srgbClr val="757575"/>
                </a:solidFill>
                <a:latin typeface="+mn-lt"/>
              </a:defRPr>
            </a:pPr>
            <a:r>
              <a:t>Importance of competency questions</a:t>
            </a:r>
          </a:p>
        </c:rich>
      </c:tx>
      <c:overlay val="0"/>
    </c:title>
    <c:plotArea>
      <c:layout/>
      <c:barChart>
        <c:barDir val="bar"/>
        <c:grouping val="percentStacked"/>
        <c:ser>
          <c:idx val="0"/>
          <c:order val="0"/>
          <c:spPr>
            <a:solidFill>
              <a:schemeClr val="accent1"/>
            </a:solidFill>
          </c:spPr>
          <c:dLbls>
            <c:txPr>
              <a:bodyPr/>
              <a:lstStyle/>
              <a:p>
                <a:pPr lvl="0">
                  <a:defRPr/>
                </a:pPr>
              </a:p>
            </c:txPr>
            <c:showLegendKey val="0"/>
            <c:showVal val="1"/>
            <c:showCatName val="0"/>
            <c:showSerName val="0"/>
            <c:showPercent val="0"/>
            <c:showBubbleSize val="0"/>
          </c:dLbls>
          <c:cat>
            <c:strRef>
              <c:f>Overall!$A$11:$A$18</c:f>
            </c:strRef>
          </c:cat>
          <c:val>
            <c:numRef>
              <c:f>Overall!$C$11:$C$18</c:f>
            </c:numRef>
          </c:val>
        </c:ser>
        <c:ser>
          <c:idx val="1"/>
          <c:order val="1"/>
          <c:spPr>
            <a:solidFill>
              <a:schemeClr val="accent2"/>
            </a:solidFill>
          </c:spPr>
          <c:dLbls>
            <c:txPr>
              <a:bodyPr/>
              <a:lstStyle/>
              <a:p>
                <a:pPr lvl="0">
                  <a:defRPr/>
                </a:pPr>
              </a:p>
            </c:txPr>
            <c:showLegendKey val="0"/>
            <c:showVal val="1"/>
            <c:showCatName val="0"/>
            <c:showSerName val="0"/>
            <c:showPercent val="0"/>
            <c:showBubbleSize val="0"/>
          </c:dLbls>
          <c:cat>
            <c:strRef>
              <c:f>Overall!$A$11:$A$18</c:f>
            </c:strRef>
          </c:cat>
          <c:val>
            <c:numRef>
              <c:f>Overall!$B$11:$B$18</c:f>
            </c:numRef>
          </c:val>
        </c:ser>
        <c:ser>
          <c:idx val="2"/>
          <c:order val="2"/>
          <c:spPr>
            <a:solidFill>
              <a:schemeClr val="accent3"/>
            </a:solidFill>
          </c:spPr>
          <c:dLbls>
            <c:txPr>
              <a:bodyPr/>
              <a:lstStyle/>
              <a:p>
                <a:pPr lvl="0">
                  <a:defRPr/>
                </a:pPr>
              </a:p>
            </c:txPr>
            <c:showLegendKey val="0"/>
            <c:showVal val="1"/>
            <c:showCatName val="0"/>
            <c:showSerName val="0"/>
            <c:showPercent val="0"/>
            <c:showBubbleSize val="0"/>
          </c:dLbls>
          <c:cat>
            <c:strRef>
              <c:f>Overall!$A$11:$A$18</c:f>
            </c:strRef>
          </c:cat>
          <c:val>
            <c:numRef>
              <c:f>Overall!$E$11:$E$18</c:f>
            </c:numRef>
          </c:val>
        </c:ser>
        <c:ser>
          <c:idx val="3"/>
          <c:order val="3"/>
          <c:spPr>
            <a:solidFill>
              <a:schemeClr val="accent4"/>
            </a:solidFill>
          </c:spPr>
          <c:dLbls>
            <c:txPr>
              <a:bodyPr/>
              <a:lstStyle/>
              <a:p>
                <a:pPr lvl="0">
                  <a:defRPr/>
                </a:pPr>
              </a:p>
            </c:txPr>
            <c:showLegendKey val="0"/>
            <c:showVal val="1"/>
            <c:showCatName val="0"/>
            <c:showSerName val="0"/>
            <c:showPercent val="0"/>
            <c:showBubbleSize val="0"/>
          </c:dLbls>
          <c:cat>
            <c:strRef>
              <c:f>Overall!$A$11:$A$18</c:f>
            </c:strRef>
          </c:cat>
          <c:val>
            <c:numRef>
              <c:f>Overall!$D$11:$D$18</c:f>
            </c:numRef>
          </c:val>
        </c:ser>
        <c:ser>
          <c:idx val="4"/>
          <c:order val="4"/>
          <c:spPr>
            <a:solidFill>
              <a:schemeClr val="accent5"/>
            </a:solidFill>
          </c:spPr>
          <c:dLbls>
            <c:txPr>
              <a:bodyPr/>
              <a:lstStyle/>
              <a:p>
                <a:pPr lvl="0">
                  <a:defRPr/>
                </a:pPr>
              </a:p>
            </c:txPr>
            <c:showLegendKey val="0"/>
            <c:showVal val="1"/>
            <c:showCatName val="0"/>
            <c:showSerName val="0"/>
            <c:showPercent val="0"/>
            <c:showBubbleSize val="0"/>
          </c:dLbls>
          <c:cat>
            <c:strRef>
              <c:f>Overall!$A$11:$A$18</c:f>
            </c:strRef>
          </c:cat>
          <c:val>
            <c:numRef>
              <c:f>Overall!$G$11:$G$18</c:f>
            </c:numRef>
          </c:val>
        </c:ser>
        <c:ser>
          <c:idx val="5"/>
          <c:order val="5"/>
          <c:cat>
            <c:strRef>
              <c:f>Overall!$A$11:$A$18</c:f>
            </c:strRef>
          </c:cat>
          <c:val>
            <c:numRef>
              <c:f>Overall!$F$11:$F$18</c:f>
            </c:numRef>
          </c:val>
        </c:ser>
        <c:ser>
          <c:idx val="6"/>
          <c:order val="6"/>
          <c:cat>
            <c:strRef>
              <c:f>Overall!$A$11:$A$18</c:f>
            </c:strRef>
          </c:cat>
          <c:val>
            <c:numRef>
              <c:f>Overall!$I$11:$I$18</c:f>
            </c:numRef>
          </c:val>
        </c:ser>
        <c:ser>
          <c:idx val="7"/>
          <c:order val="7"/>
          <c:cat>
            <c:strRef>
              <c:f>Overall!$A$11:$A$18</c:f>
            </c:strRef>
          </c:cat>
          <c:val>
            <c:numRef>
              <c:f>Overall!$H$11:$H$18</c:f>
            </c:numRef>
          </c:val>
        </c:ser>
        <c:ser>
          <c:idx val="8"/>
          <c:order val="8"/>
          <c:cat>
            <c:strRef>
              <c:f>Overall!$A$11:$A$18</c:f>
            </c:strRef>
          </c:cat>
          <c:val>
            <c:numRef>
              <c:f>Overall!$K$11:$K$18</c:f>
            </c:numRef>
          </c:val>
        </c:ser>
        <c:ser>
          <c:idx val="9"/>
          <c:order val="9"/>
          <c:cat>
            <c:strRef>
              <c:f>Overall!$A$11:$A$18</c:f>
            </c:strRef>
          </c:cat>
          <c:val>
            <c:numRef>
              <c:f>Overall!$J$11:$J$18</c:f>
            </c:numRef>
          </c:val>
        </c:ser>
        <c:overlap val="100"/>
        <c:axId val="1539638754"/>
        <c:axId val="1665339004"/>
      </c:barChart>
      <c:catAx>
        <c:axId val="1539638754"/>
        <c:scaling>
          <c:orientation val="maxMin"/>
        </c:scaling>
        <c:delete val="0"/>
        <c:axPos val="l"/>
        <c:title>
          <c:tx>
            <c:rich>
              <a:bodyPr/>
              <a:lstStyle/>
              <a:p>
                <a:pPr lvl="0">
                  <a:defRPr b="0">
                    <a:solidFill>
                      <a:srgbClr val="000000"/>
                    </a:solidFill>
                    <a:latin typeface="+mn-lt"/>
                  </a:defRPr>
                </a:pPr>
                <a:r>
                  <a:t/>
                </a:r>
              </a:p>
            </c:rich>
          </c:tx>
          <c:overlay val="0"/>
        </c:title>
        <c:majorTickMark val="none"/>
        <c:minorTickMark val="none"/>
        <c:spPr/>
        <c:txPr>
          <a:bodyPr/>
          <a:lstStyle/>
          <a:p>
            <a:pPr lvl="0">
              <a:defRPr b="0">
                <a:solidFill>
                  <a:srgbClr val="000000"/>
                </a:solidFill>
                <a:latin typeface="+mn-lt"/>
              </a:defRPr>
            </a:pPr>
          </a:p>
        </c:txPr>
        <c:crossAx val="1665339004"/>
      </c:catAx>
      <c:valAx>
        <c:axId val="166533900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39638754"/>
        <c:crosses val="max"/>
      </c:valAx>
    </c:plotArea>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847725</xdr:colOff>
      <xdr:row>17</xdr:row>
      <xdr:rowOff>57150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17</xdr:row>
      <xdr:rowOff>57150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7.29"/>
    <col customWidth="1" min="2" max="2" width="5.29"/>
    <col customWidth="1" min="3" max="3" width="8.86"/>
    <col customWidth="1" min="4" max="4" width="6.29"/>
    <col customWidth="1" min="5" max="5" width="9.0"/>
    <col customWidth="1" min="6" max="6" width="5.57"/>
    <col customWidth="1" min="7" max="7" width="9.0"/>
    <col customWidth="1" min="8" max="8" width="5.29"/>
    <col customWidth="1" min="9" max="9" width="8.71"/>
    <col customWidth="1" min="10" max="10" width="5.57"/>
    <col customWidth="1" min="11" max="11" width="8.43"/>
    <col customWidth="1" min="13" max="13" width="10.71"/>
    <col customWidth="1" min="14" max="14" width="14.43"/>
    <col customWidth="1" min="15" max="15" width="5.14"/>
    <col customWidth="1" min="16" max="16" width="5.0"/>
    <col customWidth="1" min="17" max="17" width="6.14"/>
    <col customWidth="1" min="18" max="18" width="19.57"/>
    <col customWidth="1" min="19" max="19" width="14.86"/>
    <col customWidth="1" min="20" max="20" width="16.86"/>
    <col customWidth="1" min="21" max="21" width="10.14"/>
  </cols>
  <sheetData>
    <row r="1">
      <c r="A1" s="7" t="s">
        <v>75</v>
      </c>
      <c r="B1" s="8"/>
      <c r="C1" s="8"/>
      <c r="D1" s="8"/>
      <c r="E1" s="8"/>
      <c r="F1" s="8"/>
      <c r="G1" s="8"/>
      <c r="H1" s="8"/>
      <c r="I1" s="8"/>
      <c r="J1" s="8"/>
      <c r="K1" s="9"/>
      <c r="L1" s="10" t="s">
        <v>76</v>
      </c>
      <c r="M1" s="11" t="s">
        <v>77</v>
      </c>
      <c r="N1" s="10" t="s">
        <v>78</v>
      </c>
      <c r="O1" s="12" t="s">
        <v>79</v>
      </c>
      <c r="P1" s="10" t="s">
        <v>80</v>
      </c>
      <c r="Q1" s="10" t="s">
        <v>81</v>
      </c>
      <c r="R1" s="13" t="s">
        <v>82</v>
      </c>
      <c r="S1" s="14" t="s">
        <v>83</v>
      </c>
      <c r="T1" s="15" t="s">
        <v>84</v>
      </c>
    </row>
    <row r="2">
      <c r="A2" s="16" t="s">
        <v>85</v>
      </c>
      <c r="B2" s="17">
        <v>1.0</v>
      </c>
      <c r="C2" s="18">
        <f>SUM(Data_Science_Journal!B$24, PeerJ_in_Computer_Science_Journ!B$36, Semantic_Web_Journal!B$17)</f>
        <v>5</v>
      </c>
      <c r="D2" s="17">
        <v>2.0</v>
      </c>
      <c r="E2" s="18">
        <f>SUM(Data_Science_Journal!B$25, PeerJ_in_Computer_Science_Journ!B$37, Semantic_Web_Journal!B$18)</f>
        <v>10</v>
      </c>
      <c r="F2" s="17">
        <v>3.0</v>
      </c>
      <c r="G2" s="6">
        <f>SUM(Data_Science_Journal!B$26, PeerJ_in_Computer_Science_Journ!B$38, Semantic_Web_Journal!B$19)</f>
        <v>10</v>
      </c>
      <c r="H2" s="17">
        <v>4.0</v>
      </c>
      <c r="I2" s="6">
        <f>SUM(Data_Science_Journal!B$27, PeerJ_in_Computer_Science_Journ!B$39, Semantic_Web_Journal!B$20)</f>
        <v>7</v>
      </c>
      <c r="J2" s="17">
        <v>5.0</v>
      </c>
      <c r="K2" s="19">
        <f>SUM(Data_Science_Journal!B$28, PeerJ_in_Computer_Science_Journ!B$40, Semantic_Web_Journal!B$21)</f>
        <v>10</v>
      </c>
      <c r="L2" s="1">
        <f t="shared" ref="L2:L8" si="1">(B2*C2+D2*E2+F2*G2+H2*I2+J2*K2)/(C2+E2+G2+I2+K2)</f>
        <v>3.166666667</v>
      </c>
      <c r="M2" s="20">
        <f>MEDIAN(Data_Science_Journal!B$2:B$22,PeerJ_in_Computer_Science_Journ!B$2:B$33,Semantic_Web_Journal!B$2:B$15)</f>
        <v>3</v>
      </c>
      <c r="N2" s="3">
        <f>STDEV(Data_Science_Journal!B$2:B$22,PeerJ_in_Computer_Science_Journ!B$2:B$33,Semantic_Web_Journal!B$2:B$15)</f>
        <v>1.359997609</v>
      </c>
      <c r="O2" s="21">
        <f t="shared" ref="O2:O8" si="2">C2+E2</f>
        <v>15</v>
      </c>
      <c r="P2" s="1">
        <f t="shared" ref="P2:P8" si="3">G2+I2+K2</f>
        <v>27</v>
      </c>
      <c r="Q2" s="1">
        <f t="shared" ref="Q2:Q8" si="4">O2+P2</f>
        <v>42</v>
      </c>
      <c r="R2" s="22">
        <f t="shared" ref="R2:R8" si="5">if(O2&lt;P2,BINOMDIST(O2,Q2,0.5,TRUE),BINOMDIST(P2,Q2,0.5,TRUE))*2</f>
        <v>0.08842954699</v>
      </c>
      <c r="S2" s="22">
        <f t="shared" ref="S2:S8" si="6">BINOMDIST(P2,Q2,0.5,TRUE)</f>
        <v>0.978220739</v>
      </c>
      <c r="T2" s="23">
        <f t="shared" ref="T2:T8" si="7">BINOMDIST(O2,Q2,0.5,TRUE)</f>
        <v>0.04421477349</v>
      </c>
    </row>
    <row r="3">
      <c r="A3" s="16" t="s">
        <v>86</v>
      </c>
      <c r="B3" s="17">
        <v>1.0</v>
      </c>
      <c r="C3" s="6">
        <f>SUM(Data_Science_Journal!C24, PeerJ_in_Computer_Science_Journ!C36, Semantic_Web_Journal!C17)</f>
        <v>11</v>
      </c>
      <c r="D3" s="17">
        <v>2.0</v>
      </c>
      <c r="E3" s="6">
        <f>SUM(Data_Science_Journal!C25, PeerJ_in_Computer_Science_Journ!C37, Semantic_Web_Journal!C18)</f>
        <v>13</v>
      </c>
      <c r="F3" s="17">
        <v>3.0</v>
      </c>
      <c r="G3" s="6">
        <f>SUM(Data_Science_Journal!C26, PeerJ_in_Computer_Science_Journ!C38, Semantic_Web_Journal!C19)</f>
        <v>11</v>
      </c>
      <c r="H3" s="17">
        <v>4.0</v>
      </c>
      <c r="I3" s="6">
        <f>SUM(Data_Science_Journal!C27, PeerJ_in_Computer_Science_Journ!C39, Semantic_Web_Journal!C20)</f>
        <v>6</v>
      </c>
      <c r="J3" s="17">
        <v>5.0</v>
      </c>
      <c r="K3" s="19">
        <f>SUM(Data_Science_Journal!C$28, PeerJ_in_Computer_Science_Journ!C$40, Semantic_Web_Journal!C$21)</f>
        <v>1</v>
      </c>
      <c r="L3" s="1">
        <f t="shared" si="1"/>
        <v>2.357142857</v>
      </c>
      <c r="M3" s="20">
        <f>MEDIAN(Data_Science_Journal!C$2:C$22,PeerJ_in_Computer_Science_Journ!C$2:C$33,Semantic_Web_Journal!C$2:C$15)</f>
        <v>2</v>
      </c>
      <c r="N3" s="3">
        <f>STDEV(Data_Science_Journal!C$2:C$22,PeerJ_in_Computer_Science_Journ!C$2:C$33,Semantic_Web_Journal!C$2:C$15)</f>
        <v>1.10036421</v>
      </c>
      <c r="O3" s="21">
        <f t="shared" si="2"/>
        <v>24</v>
      </c>
      <c r="P3" s="1">
        <f t="shared" si="3"/>
        <v>18</v>
      </c>
      <c r="Q3" s="1">
        <f t="shared" si="4"/>
        <v>42</v>
      </c>
      <c r="R3" s="22">
        <f t="shared" si="5"/>
        <v>0.4407990673</v>
      </c>
      <c r="S3" s="22">
        <f t="shared" si="6"/>
        <v>0.2203995337</v>
      </c>
      <c r="T3" s="23">
        <f t="shared" si="7"/>
        <v>0.8600218807</v>
      </c>
    </row>
    <row r="4">
      <c r="A4" s="16" t="s">
        <v>87</v>
      </c>
      <c r="B4" s="17">
        <v>1.0</v>
      </c>
      <c r="C4" s="6">
        <f>SUM(Data_Science_Journal!D24, PeerJ_in_Computer_Science_Journ!D36, Semantic_Web_Journal!D17)</f>
        <v>1</v>
      </c>
      <c r="D4" s="17">
        <v>2.0</v>
      </c>
      <c r="E4" s="6">
        <f>SUM(Data_Science_Journal!D25, PeerJ_in_Computer_Science_Journ!D37, Semantic_Web_Journal!D18)</f>
        <v>4</v>
      </c>
      <c r="F4" s="17">
        <v>3.0</v>
      </c>
      <c r="G4" s="6">
        <f>SUM(Data_Science_Journal!D26, PeerJ_in_Computer_Science_Journ!D38, Semantic_Web_Journal!D19)</f>
        <v>10</v>
      </c>
      <c r="H4" s="17">
        <v>4.0</v>
      </c>
      <c r="I4" s="6">
        <f>SUM(Data_Science_Journal!D27, PeerJ_in_Computer_Science_Journ!D39, Semantic_Web_Journal!D20)</f>
        <v>21</v>
      </c>
      <c r="J4" s="17">
        <v>5.0</v>
      </c>
      <c r="K4" s="19">
        <f>SUM(Data_Science_Journal!D$28, PeerJ_in_Computer_Science_Journ!D$40, Semantic_Web_Journal!D$21)</f>
        <v>6</v>
      </c>
      <c r="L4" s="1">
        <f t="shared" si="1"/>
        <v>3.642857143</v>
      </c>
      <c r="M4" s="20">
        <f>MEDIAN(Data_Science_Journal!D$2:D$22,PeerJ_in_Computer_Science_Journ!D$2:D$33,Semantic_Web_Journal!D$2:D$15)</f>
        <v>4</v>
      </c>
      <c r="N4" s="3">
        <f>STDEV(Data_Science_Journal!D$2:D$22,PeerJ_in_Computer_Science_Journ!D$2:D$33,Semantic_Web_Journal!D$2:D$15)</f>
        <v>0.9323829573</v>
      </c>
      <c r="O4" s="21">
        <f t="shared" si="2"/>
        <v>5</v>
      </c>
      <c r="P4" s="1">
        <f t="shared" si="3"/>
        <v>37</v>
      </c>
      <c r="Q4" s="1">
        <f t="shared" si="4"/>
        <v>42</v>
      </c>
      <c r="R4" s="22">
        <f t="shared" si="5"/>
        <v>0.0000004433704817</v>
      </c>
      <c r="S4" s="22">
        <f t="shared" si="6"/>
        <v>0.9999999717</v>
      </c>
      <c r="T4" s="23">
        <f t="shared" si="7"/>
        <v>0.0000002216852408</v>
      </c>
    </row>
    <row r="5">
      <c r="A5" s="16" t="s">
        <v>88</v>
      </c>
      <c r="B5" s="17">
        <v>1.0</v>
      </c>
      <c r="C5" s="6">
        <f>SUM(Data_Science_Journal!E24, PeerJ_in_Computer_Science_Journ!E36, Semantic_Web_Journal!E17)</f>
        <v>6</v>
      </c>
      <c r="D5" s="17">
        <v>2.0</v>
      </c>
      <c r="E5" s="6">
        <f>SUM(Data_Science_Journal!E25, PeerJ_in_Computer_Science_Journ!E37, Semantic_Web_Journal!E18)</f>
        <v>8</v>
      </c>
      <c r="F5" s="17">
        <v>3.0</v>
      </c>
      <c r="G5" s="6">
        <f>SUM(Data_Science_Journal!E26, PeerJ_in_Computer_Science_Journ!E38, Semantic_Web_Journal!E19)</f>
        <v>8</v>
      </c>
      <c r="H5" s="17">
        <v>4.0</v>
      </c>
      <c r="I5" s="6">
        <f>SUM(Data_Science_Journal!E27, PeerJ_in_Computer_Science_Journ!E39, Semantic_Web_Journal!E20)</f>
        <v>18</v>
      </c>
      <c r="J5" s="17">
        <v>5.0</v>
      </c>
      <c r="K5" s="19">
        <f>SUM(Data_Science_Journal!E$28, PeerJ_in_Computer_Science_Journ!E$40, Semantic_Web_Journal!E$21)</f>
        <v>2</v>
      </c>
      <c r="L5" s="1">
        <f t="shared" si="1"/>
        <v>3.047619048</v>
      </c>
      <c r="M5" s="20">
        <f>MEDIAN(Data_Science_Journal!E$2:E$22,PeerJ_in_Computer_Science_Journ!E$2:E$33,Semantic_Web_Journal!E$2:E$15)</f>
        <v>3</v>
      </c>
      <c r="N5" s="3">
        <f>STDEV(Data_Science_Journal!E$2:E$22,PeerJ_in_Computer_Science_Journ!E$2:E$33,Semantic_Web_Journal!E$2:E$15)</f>
        <v>1.188407029</v>
      </c>
      <c r="O5" s="21">
        <f t="shared" si="2"/>
        <v>14</v>
      </c>
      <c r="P5" s="1">
        <f t="shared" si="3"/>
        <v>28</v>
      </c>
      <c r="Q5" s="1">
        <f t="shared" si="4"/>
        <v>42</v>
      </c>
      <c r="R5" s="22">
        <f t="shared" si="5"/>
        <v>0.04355852192</v>
      </c>
      <c r="S5" s="22">
        <f t="shared" si="6"/>
        <v>0.9902397636</v>
      </c>
      <c r="T5" s="23">
        <f t="shared" si="7"/>
        <v>0.02177926096</v>
      </c>
    </row>
    <row r="6">
      <c r="A6" s="16" t="s">
        <v>89</v>
      </c>
      <c r="B6" s="17">
        <v>1.0</v>
      </c>
      <c r="C6" s="6">
        <f>SUM(Data_Science_Journal!F24, PeerJ_in_Computer_Science_Journ!F36, Semantic_Web_Journal!F17)</f>
        <v>0</v>
      </c>
      <c r="D6" s="17">
        <v>2.0</v>
      </c>
      <c r="E6" s="6">
        <f>SUM(Data_Science_Journal!F25, PeerJ_in_Computer_Science_Journ!F37, Semantic_Web_Journal!F18)</f>
        <v>0</v>
      </c>
      <c r="F6" s="17">
        <v>3.0</v>
      </c>
      <c r="G6" s="6">
        <f>SUM(Data_Science_Journal!F26, PeerJ_in_Computer_Science_Journ!F38, Semantic_Web_Journal!F19)</f>
        <v>3</v>
      </c>
      <c r="H6" s="17">
        <v>4.0</v>
      </c>
      <c r="I6" s="6">
        <f>SUM(Data_Science_Journal!F27, PeerJ_in_Computer_Science_Journ!F39, Semantic_Web_Journal!F20)</f>
        <v>12</v>
      </c>
      <c r="J6" s="17">
        <v>5.0</v>
      </c>
      <c r="K6" s="19">
        <f>SUM(Data_Science_Journal!F$28, PeerJ_in_Computer_Science_Journ!F$40, Semantic_Web_Journal!F$21)</f>
        <v>27</v>
      </c>
      <c r="L6" s="1">
        <f t="shared" si="1"/>
        <v>4.571428571</v>
      </c>
      <c r="M6" s="20">
        <f>MEDIAN(Data_Science_Journal!F$2:F$22,PeerJ_in_Computer_Science_Journ!F$2:F$33,Semantic_Web_Journal!F$2:F$15)</f>
        <v>5</v>
      </c>
      <c r="N6" s="3">
        <f>STDEV(Data_Science_Journal!F$2:F$22,PeerJ_in_Computer_Science_Journ!F$2:F$33,Semantic_Web_Journal!F$2:F$15)</f>
        <v>0.6302480016</v>
      </c>
      <c r="O6" s="21">
        <f t="shared" si="2"/>
        <v>0</v>
      </c>
      <c r="P6" s="1">
        <f t="shared" si="3"/>
        <v>42</v>
      </c>
      <c r="Q6" s="1">
        <f t="shared" si="4"/>
        <v>42</v>
      </c>
      <c r="R6" s="22">
        <f t="shared" si="5"/>
        <v>0</v>
      </c>
      <c r="S6" s="22">
        <f t="shared" si="6"/>
        <v>1</v>
      </c>
      <c r="T6" s="23">
        <f t="shared" si="7"/>
        <v>0</v>
      </c>
    </row>
    <row r="7">
      <c r="A7" s="16" t="s">
        <v>90</v>
      </c>
      <c r="B7" s="17">
        <v>1.0</v>
      </c>
      <c r="C7" s="6">
        <f>SUM(Data_Science_Journal!G24, PeerJ_in_Computer_Science_Journ!G36, Semantic_Web_Journal!G17)</f>
        <v>2</v>
      </c>
      <c r="D7" s="17">
        <v>2.0</v>
      </c>
      <c r="E7" s="6">
        <f>SUM(Data_Science_Journal!G25, PeerJ_in_Computer_Science_Journ!G37, Semantic_Web_Journal!G18)</f>
        <v>4</v>
      </c>
      <c r="F7" s="17">
        <v>3.0</v>
      </c>
      <c r="G7" s="6">
        <f>SUM(Data_Science_Journal!G26, PeerJ_in_Computer_Science_Journ!G38, Semantic_Web_Journal!G19)</f>
        <v>10</v>
      </c>
      <c r="H7" s="17">
        <v>4.0</v>
      </c>
      <c r="I7" s="6">
        <f>SUM(Data_Science_Journal!G27, PeerJ_in_Computer_Science_Journ!G39, Semantic_Web_Journal!G20)</f>
        <v>20</v>
      </c>
      <c r="J7" s="17">
        <v>5.0</v>
      </c>
      <c r="K7" s="19">
        <f>SUM(Data_Science_Journal!G$28, PeerJ_in_Computer_Science_Journ!G$40, Semantic_Web_Journal!G$21)</f>
        <v>6</v>
      </c>
      <c r="L7" s="1">
        <f t="shared" si="1"/>
        <v>3.571428571</v>
      </c>
      <c r="M7" s="20">
        <f>MEDIAN(Data_Science_Journal!G$2:G$22,PeerJ_in_Computer_Science_Journ!G$2:G$33,Semantic_Web_Journal!G$2:G$15)</f>
        <v>4</v>
      </c>
      <c r="N7" s="3">
        <f>STDEV(Data_Science_Journal!G$2:G$22,PeerJ_in_Computer_Science_Journ!G$2:G$33,Semantic_Web_Journal!G$2:G$15)</f>
        <v>1.01555841</v>
      </c>
      <c r="O7" s="21">
        <f t="shared" si="2"/>
        <v>6</v>
      </c>
      <c r="P7" s="1">
        <f t="shared" si="3"/>
        <v>36</v>
      </c>
      <c r="Q7" s="1">
        <f t="shared" si="4"/>
        <v>42</v>
      </c>
      <c r="R7" s="22">
        <f t="shared" si="5"/>
        <v>0.000002828877768</v>
      </c>
      <c r="S7" s="22">
        <f t="shared" si="6"/>
        <v>0.9999997783</v>
      </c>
      <c r="T7" s="23">
        <f t="shared" si="7"/>
        <v>0.000001414438884</v>
      </c>
    </row>
    <row r="8">
      <c r="A8" s="24" t="s">
        <v>91</v>
      </c>
      <c r="B8" s="25">
        <v>1.0</v>
      </c>
      <c r="C8" s="26">
        <f>SUM(Data_Science_Journal!H24, PeerJ_in_Computer_Science_Journ!H36, Semantic_Web_Journal!H17)</f>
        <v>6</v>
      </c>
      <c r="D8" s="25">
        <v>2.0</v>
      </c>
      <c r="E8" s="26">
        <f>SUM(Data_Science_Journal!H25, PeerJ_in_Computer_Science_Journ!H37, Semantic_Web_Journal!H18)</f>
        <v>12</v>
      </c>
      <c r="F8" s="25">
        <v>3.0</v>
      </c>
      <c r="G8" s="26">
        <f>SUM(Data_Science_Journal!H26, PeerJ_in_Computer_Science_Journ!H38, Semantic_Web_Journal!H19)</f>
        <v>10</v>
      </c>
      <c r="H8" s="25">
        <v>4.0</v>
      </c>
      <c r="I8" s="26">
        <f>SUM(Data_Science_Journal!H27, PeerJ_in_Computer_Science_Journ!H39, Semantic_Web_Journal!H20)</f>
        <v>13</v>
      </c>
      <c r="J8" s="25">
        <v>5.0</v>
      </c>
      <c r="K8" s="27">
        <f>SUM(Data_Science_Journal!H$28, PeerJ_in_Computer_Science_Journ!H$40, Semantic_Web_Journal!H$21)</f>
        <v>1</v>
      </c>
      <c r="L8" s="28">
        <f t="shared" si="1"/>
        <v>2.785714286</v>
      </c>
      <c r="M8" s="29">
        <f>MEDIAN(Data_Science_Journal!H$2:H$22,PeerJ_in_Computer_Science_Journ!H$2:H$33,Semantic_Web_Journal!H$2:H$15)</f>
        <v>3</v>
      </c>
      <c r="N8" s="30">
        <f>STDEV(Data_Science_Journal!H$2:H$22,PeerJ_in_Computer_Science_Journ!H$2:H$33,Semantic_Web_Journal!H$2:H$15)</f>
        <v>1.116084495</v>
      </c>
      <c r="O8" s="31">
        <f t="shared" si="2"/>
        <v>18</v>
      </c>
      <c r="P8" s="28">
        <f t="shared" si="3"/>
        <v>24</v>
      </c>
      <c r="Q8" s="28">
        <f t="shared" si="4"/>
        <v>42</v>
      </c>
      <c r="R8" s="32">
        <f t="shared" si="5"/>
        <v>0.4407990673</v>
      </c>
      <c r="S8" s="32">
        <f t="shared" si="6"/>
        <v>0.8600218807</v>
      </c>
      <c r="T8" s="33">
        <f t="shared" si="7"/>
        <v>0.2203995337</v>
      </c>
    </row>
    <row r="9">
      <c r="A9" s="5"/>
      <c r="B9" s="5"/>
      <c r="C9" s="5"/>
      <c r="D9" s="5"/>
      <c r="E9" s="5"/>
      <c r="F9" s="5"/>
      <c r="G9" s="5"/>
      <c r="H9" s="5"/>
      <c r="I9" s="5"/>
      <c r="J9" s="5"/>
      <c r="K9" s="5"/>
    </row>
    <row r="10">
      <c r="A10" s="7" t="s">
        <v>92</v>
      </c>
      <c r="B10" s="8"/>
      <c r="C10" s="8"/>
      <c r="D10" s="8"/>
      <c r="E10" s="8"/>
      <c r="F10" s="8"/>
      <c r="G10" s="8"/>
      <c r="H10" s="8"/>
      <c r="I10" s="8"/>
      <c r="J10" s="8"/>
      <c r="K10" s="9"/>
      <c r="L10" s="10" t="s">
        <v>76</v>
      </c>
      <c r="M10" s="11" t="s">
        <v>77</v>
      </c>
      <c r="N10" s="10" t="s">
        <v>78</v>
      </c>
      <c r="O10" s="12" t="s">
        <v>79</v>
      </c>
      <c r="P10" s="10" t="s">
        <v>80</v>
      </c>
      <c r="Q10" s="10" t="s">
        <v>81</v>
      </c>
      <c r="R10" s="11" t="s">
        <v>82</v>
      </c>
      <c r="S10" s="11" t="s">
        <v>83</v>
      </c>
      <c r="T10" s="34" t="s">
        <v>84</v>
      </c>
    </row>
    <row r="11">
      <c r="A11" s="16" t="s">
        <v>85</v>
      </c>
      <c r="B11" s="17">
        <v>1.0</v>
      </c>
      <c r="C11" s="6">
        <f>SUM(Data_Science_Journal!I$24, PeerJ_in_Computer_Science_Journ!I$36, Semantic_Web_Journal!I$17)</f>
        <v>3</v>
      </c>
      <c r="D11" s="17">
        <v>2.0</v>
      </c>
      <c r="E11" s="6">
        <f>SUM(Data_Science_Journal!I$25, PeerJ_in_Computer_Science_Journ!I$37, Semantic_Web_Journal!I$18)</f>
        <v>6</v>
      </c>
      <c r="F11" s="17">
        <v>3.0</v>
      </c>
      <c r="G11" s="6">
        <f>SUM(Data_Science_Journal!I$26, PeerJ_in_Computer_Science_Journ!I$38, Semantic_Web_Journal!I$19)</f>
        <v>9</v>
      </c>
      <c r="H11" s="17">
        <v>4.0</v>
      </c>
      <c r="I11" s="6">
        <f>SUM(Data_Science_Journal!I$27, PeerJ_in_Computer_Science_Journ!I$39, Semantic_Web_Journal!I$20)</f>
        <v>16</v>
      </c>
      <c r="J11" s="17">
        <v>5.0</v>
      </c>
      <c r="K11" s="19">
        <f>SUM(Data_Science_Journal!I$28, PeerJ_in_Computer_Science_Journ!I$40, Semantic_Web_Journal!I$21)</f>
        <v>8</v>
      </c>
      <c r="L11" s="1">
        <f t="shared" ref="L11:L17" si="8">(B11*C11+D11*E11+F11*G11+H11*I11+J11*K11)/(C11+E11+G11+I11+K11)</f>
        <v>3.476190476</v>
      </c>
      <c r="M11" s="35">
        <f>MEDIAN(Data_Science_Journal!I$2:I$22,PeerJ_in_Computer_Science_Journ!I$2:I$33,Semantic_Web_Journal!I$2:I$15)</f>
        <v>4</v>
      </c>
      <c r="N11" s="3">
        <f>STDEV(Data_Science_Journal!I$2:I$22,PeerJ_in_Computer_Science_Journ!I$2:I$33,Semantic_Web_Journal!I$2:I$15)</f>
        <v>1.173655853</v>
      </c>
      <c r="O11" s="36">
        <f t="shared" ref="O11:O17" si="9">C11+E11</f>
        <v>9</v>
      </c>
      <c r="P11" s="37">
        <f t="shared" ref="P11:P17" si="10">G11+I11+K11</f>
        <v>33</v>
      </c>
      <c r="Q11" s="37">
        <f t="shared" ref="Q11:Q17" si="11">O11+P11</f>
        <v>42</v>
      </c>
      <c r="R11" s="38">
        <f t="shared" ref="R11:R17" si="12">if(O11&lt;P11,BINOMDIST(O11,Q11,0.5,TRUE),BINOMDIST(P11,Q11,0.5,TRUE))*2</f>
        <v>0.0002715392343</v>
      </c>
      <c r="S11" s="38">
        <f t="shared" ref="S11:S17" si="13">BINOMDIST(P11,Q11,0.5,TRUE)</f>
        <v>0.9999656144</v>
      </c>
      <c r="T11" s="39">
        <f t="shared" ref="T11:T17" si="14">BINOMDIST(O11,Q11,0.5,TRUE)</f>
        <v>0.0001357696171</v>
      </c>
    </row>
    <row r="12">
      <c r="A12" s="16" t="s">
        <v>86</v>
      </c>
      <c r="B12" s="17">
        <v>1.0</v>
      </c>
      <c r="C12" s="6">
        <f>SUM(Data_Science_Journal!J$24, PeerJ_in_Computer_Science_Journ!J$36, Semantic_Web_Journal!J$17)</f>
        <v>1</v>
      </c>
      <c r="D12" s="17">
        <v>2.0</v>
      </c>
      <c r="E12" s="6">
        <f>SUM(Data_Science_Journal!J$25, PeerJ_in_Computer_Science_Journ!J$37, Semantic_Web_Journal!J$18)</f>
        <v>4</v>
      </c>
      <c r="F12" s="17">
        <v>3.0</v>
      </c>
      <c r="G12" s="6">
        <f>SUM(Data_Science_Journal!J$26, PeerJ_in_Computer_Science_Journ!J$38, Semantic_Web_Journal!J$19)</f>
        <v>8</v>
      </c>
      <c r="H12" s="17">
        <v>4.0</v>
      </c>
      <c r="I12" s="6">
        <f>SUM(Data_Science_Journal!J$27, PeerJ_in_Computer_Science_Journ!J$39, Semantic_Web_Journal!J$20)</f>
        <v>17</v>
      </c>
      <c r="J12" s="17">
        <v>5.0</v>
      </c>
      <c r="K12" s="19">
        <f>SUM(Data_Science_Journal!J$28, PeerJ_in_Computer_Science_Journ!J$40, Semantic_Web_Journal!J$21)</f>
        <v>12</v>
      </c>
      <c r="L12" s="1">
        <f t="shared" si="8"/>
        <v>3.833333333</v>
      </c>
      <c r="M12" s="40">
        <f>MEDIAN(Data_Science_Journal!J$2:J$22,PeerJ_in_Computer_Science_Journ!J$2:J$33,Semantic_Web_Journal!J$2:J$15)</f>
        <v>4</v>
      </c>
      <c r="N12" s="3">
        <f>STDEV(Data_Science_Journal!J$2:J$22,PeerJ_in_Computer_Science_Journ!J$2:J$33,Semantic_Web_Journal!J$2:J$15)</f>
        <v>1.033975672</v>
      </c>
      <c r="O12" s="21">
        <f t="shared" si="9"/>
        <v>5</v>
      </c>
      <c r="P12" s="1">
        <f t="shared" si="10"/>
        <v>37</v>
      </c>
      <c r="Q12" s="1">
        <f t="shared" si="11"/>
        <v>42</v>
      </c>
      <c r="R12" s="22">
        <f t="shared" si="12"/>
        <v>0.0000004433704817</v>
      </c>
      <c r="S12" s="22">
        <f t="shared" si="13"/>
        <v>0.9999999717</v>
      </c>
      <c r="T12" s="23">
        <f t="shared" si="14"/>
        <v>0.0000002216852408</v>
      </c>
    </row>
    <row r="13">
      <c r="A13" s="16" t="s">
        <v>87</v>
      </c>
      <c r="B13" s="17">
        <v>1.0</v>
      </c>
      <c r="C13" s="6">
        <f>SUM(Data_Science_Journal!K$24, PeerJ_in_Computer_Science_Journ!K$36, Semantic_Web_Journal!K$17)</f>
        <v>1</v>
      </c>
      <c r="D13" s="17">
        <v>2.0</v>
      </c>
      <c r="E13" s="6">
        <f>SUM(Data_Science_Journal!K$25, PeerJ_in_Computer_Science_Journ!K$37, Semantic_Web_Journal!K$18)</f>
        <v>8</v>
      </c>
      <c r="F13" s="17">
        <v>3.0</v>
      </c>
      <c r="G13" s="6">
        <f>SUM(Data_Science_Journal!K$26, PeerJ_in_Computer_Science_Journ!K$38, Semantic_Web_Journal!K$19)</f>
        <v>12</v>
      </c>
      <c r="H13" s="17">
        <v>4.0</v>
      </c>
      <c r="I13" s="6">
        <f>SUM(Data_Science_Journal!K$27, PeerJ_in_Computer_Science_Journ!K$39, Semantic_Web_Journal!K$20)</f>
        <v>15</v>
      </c>
      <c r="J13" s="17">
        <v>5.0</v>
      </c>
      <c r="K13" s="19">
        <f>SUM(Data_Science_Journal!K$28, PeerJ_in_Computer_Science_Journ!K$40, Semantic_Web_Journal!K$21)</f>
        <v>6</v>
      </c>
      <c r="L13" s="1">
        <f t="shared" si="8"/>
        <v>3.404761905</v>
      </c>
      <c r="M13" s="40">
        <f>MEDIAN(Data_Science_Journal!K$2:K$22,PeerJ_in_Computer_Science_Journ!K$2:K$33,Semantic_Web_Journal!K$2:K$15)</f>
        <v>3.5</v>
      </c>
      <c r="N13" s="3">
        <f>STDEV(Data_Science_Journal!K$2:K$22,PeerJ_in_Computer_Science_Journ!K$2:K$33,Semantic_Web_Journal!K$2:K$15)</f>
        <v>1.037340027</v>
      </c>
      <c r="O13" s="21">
        <f t="shared" si="9"/>
        <v>9</v>
      </c>
      <c r="P13" s="1">
        <f t="shared" si="10"/>
        <v>33</v>
      </c>
      <c r="Q13" s="1">
        <f t="shared" si="11"/>
        <v>42</v>
      </c>
      <c r="R13" s="22">
        <f t="shared" si="12"/>
        <v>0.0002715392343</v>
      </c>
      <c r="S13" s="22">
        <f t="shared" si="13"/>
        <v>0.9999656144</v>
      </c>
      <c r="T13" s="23">
        <f t="shared" si="14"/>
        <v>0.0001357696171</v>
      </c>
    </row>
    <row r="14">
      <c r="A14" s="16" t="s">
        <v>88</v>
      </c>
      <c r="B14" s="17">
        <v>1.0</v>
      </c>
      <c r="C14" s="6">
        <f>SUM(Data_Science_Journal!L$24, PeerJ_in_Computer_Science_Journ!L$36, Semantic_Web_Journal!L$17)</f>
        <v>2</v>
      </c>
      <c r="D14" s="17">
        <v>2.0</v>
      </c>
      <c r="E14" s="6">
        <f>SUM(Data_Science_Journal!L$25, PeerJ_in_Computer_Science_Journ!L$37, Semantic_Web_Journal!L$18)</f>
        <v>12</v>
      </c>
      <c r="F14" s="17">
        <v>3.0</v>
      </c>
      <c r="G14" s="6">
        <f>SUM(Data_Science_Journal!L$26, PeerJ_in_Computer_Science_Journ!L$38, Semantic_Web_Journal!L$19)</f>
        <v>8</v>
      </c>
      <c r="H14" s="17">
        <v>4.0</v>
      </c>
      <c r="I14" s="6">
        <f>SUM(Data_Science_Journal!L$27, PeerJ_in_Computer_Science_Journ!L$39, Semantic_Web_Journal!L$20)</f>
        <v>13</v>
      </c>
      <c r="J14" s="17">
        <v>5.0</v>
      </c>
      <c r="K14" s="19">
        <f>SUM(Data_Science_Journal!L$28, PeerJ_in_Computer_Science_Journ!L$40, Semantic_Web_Journal!L$21)</f>
        <v>7</v>
      </c>
      <c r="L14" s="1">
        <f t="shared" si="8"/>
        <v>3.261904762</v>
      </c>
      <c r="M14" s="40">
        <f>MEDIAN(Data_Science_Journal!L$2:L$22,PeerJ_in_Computer_Science_Journ!L$2:L$33,Semantic_Web_Journal!L$2:L$15)</f>
        <v>3</v>
      </c>
      <c r="N14" s="3">
        <f>STDEV(Data_Science_Journal!L$2:L$22,PeerJ_in_Computer_Science_Journ!L$2:L$33,Semantic_Web_Journal!L$2:L$15)</f>
        <v>1.190603942</v>
      </c>
      <c r="O14" s="21">
        <f t="shared" si="9"/>
        <v>14</v>
      </c>
      <c r="P14" s="1">
        <f t="shared" si="10"/>
        <v>28</v>
      </c>
      <c r="Q14" s="1">
        <f t="shared" si="11"/>
        <v>42</v>
      </c>
      <c r="R14" s="22">
        <f t="shared" si="12"/>
        <v>0.04355852192</v>
      </c>
      <c r="S14" s="22">
        <f t="shared" si="13"/>
        <v>0.9902397636</v>
      </c>
      <c r="T14" s="23">
        <f t="shared" si="14"/>
        <v>0.02177926096</v>
      </c>
    </row>
    <row r="15">
      <c r="A15" s="16" t="s">
        <v>89</v>
      </c>
      <c r="B15" s="17">
        <v>1.0</v>
      </c>
      <c r="C15" s="6">
        <f>SUM(Data_Science_Journal!M$24, PeerJ_in_Computer_Science_Journ!M$36, Semantic_Web_Journal!M$17)</f>
        <v>5</v>
      </c>
      <c r="D15" s="17">
        <v>2.0</v>
      </c>
      <c r="E15" s="6">
        <f>SUM(Data_Science_Journal!M$25, PeerJ_in_Computer_Science_Journ!M$37, Semantic_Web_Journal!M$18)</f>
        <v>4</v>
      </c>
      <c r="F15" s="17">
        <v>3.0</v>
      </c>
      <c r="G15" s="6">
        <f>SUM(Data_Science_Journal!M$26, PeerJ_in_Computer_Science_Journ!M$38, Semantic_Web_Journal!M$19)</f>
        <v>15</v>
      </c>
      <c r="H15" s="17">
        <v>4.0</v>
      </c>
      <c r="I15" s="6">
        <f>SUM(Data_Science_Journal!M$27, PeerJ_in_Computer_Science_Journ!M$39, Semantic_Web_Journal!M$20)</f>
        <v>13</v>
      </c>
      <c r="J15" s="17">
        <v>5.0</v>
      </c>
      <c r="K15" s="19">
        <f>SUM(Data_Science_Journal!M$28, PeerJ_in_Computer_Science_Journ!M$40, Semantic_Web_Journal!M$21)</f>
        <v>5</v>
      </c>
      <c r="L15" s="1">
        <f t="shared" si="8"/>
        <v>3.214285714</v>
      </c>
      <c r="M15" s="40">
        <f>MEDIAN(Data_Science_Journal!M$2:M$22,PeerJ_in_Computer_Science_Journ!M$2:M$33,Semantic_Web_Journal!M$2:M$15)</f>
        <v>3</v>
      </c>
      <c r="N15" s="3">
        <f>STDEV(Data_Science_Journal!M$2:M$22,PeerJ_in_Computer_Science_Journ!M$2:M$33,Semantic_Web_Journal!M$2:M$15)</f>
        <v>1.158967461</v>
      </c>
      <c r="O15" s="21">
        <f t="shared" si="9"/>
        <v>9</v>
      </c>
      <c r="P15" s="1">
        <f t="shared" si="10"/>
        <v>33</v>
      </c>
      <c r="Q15" s="1">
        <f t="shared" si="11"/>
        <v>42</v>
      </c>
      <c r="R15" s="22">
        <f t="shared" si="12"/>
        <v>0.0002715392343</v>
      </c>
      <c r="S15" s="22">
        <f t="shared" si="13"/>
        <v>0.9999656144</v>
      </c>
      <c r="T15" s="23">
        <f t="shared" si="14"/>
        <v>0.0001357696171</v>
      </c>
    </row>
    <row r="16">
      <c r="A16" s="16" t="s">
        <v>90</v>
      </c>
      <c r="B16" s="17">
        <v>1.0</v>
      </c>
      <c r="C16" s="6">
        <f>SUM(Data_Science_Journal!N$24, PeerJ_in_Computer_Science_Journ!N$36, Semantic_Web_Journal!N$17)</f>
        <v>2</v>
      </c>
      <c r="D16" s="17">
        <v>2.0</v>
      </c>
      <c r="E16" s="6">
        <f>SUM(Data_Science_Journal!N$25, PeerJ_in_Computer_Science_Journ!N$37, Semantic_Web_Journal!N$18)</f>
        <v>6</v>
      </c>
      <c r="F16" s="17">
        <v>3.0</v>
      </c>
      <c r="G16" s="6">
        <f>SUM(Data_Science_Journal!N$26, PeerJ_in_Computer_Science_Journ!N$38, Semantic_Web_Journal!N$19)</f>
        <v>12</v>
      </c>
      <c r="H16" s="17">
        <v>4.0</v>
      </c>
      <c r="I16" s="6">
        <f>SUM(Data_Science_Journal!N$27, PeerJ_in_Computer_Science_Journ!N$39, Semantic_Web_Journal!N$20)</f>
        <v>16</v>
      </c>
      <c r="J16" s="17">
        <v>5.0</v>
      </c>
      <c r="K16" s="19">
        <f>SUM(Data_Science_Journal!N$28, PeerJ_in_Computer_Science_Journ!N$40, Semantic_Web_Journal!N$21)</f>
        <v>6</v>
      </c>
      <c r="L16" s="1">
        <f t="shared" si="8"/>
        <v>3.428571429</v>
      </c>
      <c r="M16" s="40">
        <f>MEDIAN(Data_Science_Journal!N$2:N$22,PeerJ_in_Computer_Science_Journ!N$2:N$33,Semantic_Web_Journal!N$2:N$15)</f>
        <v>4</v>
      </c>
      <c r="N16" s="41">
        <f>STDEV(Data_Science_Journal!N$2:N$22,PeerJ_in_Computer_Science_Journ!N$2:N$33,Semantic_Web_Journal!N$2:N$15)</f>
        <v>1.062506405</v>
      </c>
      <c r="O16" s="1">
        <f t="shared" si="9"/>
        <v>8</v>
      </c>
      <c r="P16" s="1">
        <f t="shared" si="10"/>
        <v>34</v>
      </c>
      <c r="Q16" s="1">
        <f t="shared" si="11"/>
        <v>42</v>
      </c>
      <c r="R16" s="22">
        <f t="shared" si="12"/>
        <v>0.00006877111491</v>
      </c>
      <c r="S16" s="22">
        <f t="shared" si="13"/>
        <v>0.9999924514</v>
      </c>
      <c r="T16" s="23">
        <f t="shared" si="14"/>
        <v>0.00003438555746</v>
      </c>
    </row>
    <row r="17">
      <c r="A17" s="24" t="s">
        <v>91</v>
      </c>
      <c r="B17" s="25">
        <v>1.0</v>
      </c>
      <c r="C17" s="26">
        <f>SUM(Data_Science_Journal!O$24, PeerJ_in_Computer_Science_Journ!O$36, Semantic_Web_Journal!O$17)</f>
        <v>2</v>
      </c>
      <c r="D17" s="25">
        <v>2.0</v>
      </c>
      <c r="E17" s="26">
        <f>SUM(Data_Science_Journal!O$25, PeerJ_in_Computer_Science_Journ!O$37, Semantic_Web_Journal!O$18)</f>
        <v>3</v>
      </c>
      <c r="F17" s="25">
        <v>3.0</v>
      </c>
      <c r="G17" s="26">
        <f>SUM(Data_Science_Journal!O$26, PeerJ_in_Computer_Science_Journ!O$38, Semantic_Web_Journal!O$19)</f>
        <v>12</v>
      </c>
      <c r="H17" s="25">
        <v>4.0</v>
      </c>
      <c r="I17" s="26">
        <f>SUM(Data_Science_Journal!O$27, PeerJ_in_Computer_Science_Journ!O$39, Semantic_Web_Journal!O$20)</f>
        <v>17</v>
      </c>
      <c r="J17" s="25">
        <v>5.0</v>
      </c>
      <c r="K17" s="27">
        <f>SUM(Data_Science_Journal!O$28, PeerJ_in_Computer_Science_Journ!O$40, Semantic_Web_Journal!O$21)</f>
        <v>8</v>
      </c>
      <c r="L17" s="28">
        <f t="shared" si="8"/>
        <v>3.619047619</v>
      </c>
      <c r="M17" s="42">
        <f>MEDIAN(Data_Science_Journal!O$2:O$22,PeerJ_in_Computer_Science_Journ!O$2:O$33,Semantic_Web_Journal!O$2:O$15)</f>
        <v>4</v>
      </c>
      <c r="N17" s="30">
        <f>STDEV(Data_Science_Journal!O$2:O$22,PeerJ_in_Computer_Science_Journ!O$2:O$33,Semantic_Web_Journal!O$2:O$15)</f>
        <v>1.034817787</v>
      </c>
      <c r="O17" s="31">
        <f t="shared" si="9"/>
        <v>5</v>
      </c>
      <c r="P17" s="28">
        <f t="shared" si="10"/>
        <v>37</v>
      </c>
      <c r="Q17" s="28">
        <f t="shared" si="11"/>
        <v>42</v>
      </c>
      <c r="R17" s="32">
        <f t="shared" si="12"/>
        <v>0.0000004433704817</v>
      </c>
      <c r="S17" s="32">
        <f t="shared" si="13"/>
        <v>0.9999999717</v>
      </c>
      <c r="T17" s="33">
        <f t="shared" si="14"/>
        <v>0.0000002216852408</v>
      </c>
    </row>
    <row r="18">
      <c r="A18" s="4"/>
      <c r="B18" s="5"/>
      <c r="C18" s="5"/>
      <c r="D18" s="5"/>
      <c r="E18" s="5"/>
      <c r="F18" s="5"/>
      <c r="G18" s="4"/>
      <c r="H18" s="5"/>
      <c r="I18" s="5"/>
      <c r="J18" s="5"/>
      <c r="K18" s="5"/>
    </row>
    <row r="19">
      <c r="A19" s="5"/>
      <c r="B19" s="5"/>
      <c r="C19" s="5"/>
      <c r="D19" s="5"/>
      <c r="E19" s="5"/>
      <c r="F19" s="5"/>
      <c r="G19" s="5"/>
      <c r="H19" s="5"/>
      <c r="I19" s="5"/>
      <c r="J19" s="5"/>
      <c r="K19" s="5"/>
    </row>
    <row r="20">
      <c r="A20" s="5"/>
      <c r="B20" s="5"/>
      <c r="C20" s="43"/>
      <c r="D20" s="5"/>
      <c r="E20" s="5"/>
      <c r="F20" s="5"/>
      <c r="G20" s="5"/>
      <c r="H20" s="5"/>
      <c r="I20" s="5"/>
      <c r="J20" s="5"/>
      <c r="K20" s="5"/>
    </row>
  </sheetData>
  <mergeCells count="2">
    <mergeCell ref="A1:K1"/>
    <mergeCell ref="A10:K10"/>
  </mergeCells>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3"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c r="A2" s="2">
        <v>43959.42340849537</v>
      </c>
      <c r="B2" s="3">
        <v>3.0</v>
      </c>
      <c r="C2" s="3">
        <v>1.0</v>
      </c>
      <c r="D2" s="3">
        <v>4.0</v>
      </c>
      <c r="E2" s="3">
        <v>4.0</v>
      </c>
      <c r="F2" s="3">
        <v>4.0</v>
      </c>
      <c r="G2" s="3">
        <v>3.0</v>
      </c>
      <c r="H2" s="3">
        <v>1.0</v>
      </c>
      <c r="I2" s="3">
        <v>1.0</v>
      </c>
      <c r="J2" s="3">
        <v>3.0</v>
      </c>
      <c r="K2" s="3">
        <v>2.0</v>
      </c>
      <c r="L2" s="3">
        <v>2.0</v>
      </c>
      <c r="M2" s="3">
        <v>2.0</v>
      </c>
      <c r="N2" s="3">
        <v>2.0</v>
      </c>
      <c r="O2" s="3">
        <v>3.0</v>
      </c>
    </row>
    <row r="3">
      <c r="A3" s="2">
        <v>43959.47943702547</v>
      </c>
      <c r="B3" s="3">
        <v>2.0</v>
      </c>
      <c r="C3" s="3">
        <v>2.0</v>
      </c>
      <c r="D3" s="3">
        <v>3.0</v>
      </c>
      <c r="E3" s="3">
        <v>4.0</v>
      </c>
      <c r="F3" s="3">
        <v>5.0</v>
      </c>
      <c r="G3" s="3">
        <v>3.0</v>
      </c>
      <c r="H3" s="3">
        <v>2.0</v>
      </c>
      <c r="I3" s="3">
        <v>4.0</v>
      </c>
      <c r="J3" s="3">
        <v>5.0</v>
      </c>
      <c r="K3" s="3">
        <v>4.0</v>
      </c>
      <c r="L3" s="3">
        <v>4.0</v>
      </c>
      <c r="M3" s="3">
        <v>3.0</v>
      </c>
      <c r="N3" s="3">
        <v>3.0</v>
      </c>
      <c r="O3" s="3">
        <v>5.0</v>
      </c>
      <c r="P3" s="3" t="s">
        <v>20</v>
      </c>
    </row>
    <row r="4">
      <c r="A4" s="2">
        <v>43959.50978395833</v>
      </c>
      <c r="B4" s="3">
        <v>3.0</v>
      </c>
      <c r="C4" s="3">
        <v>1.0</v>
      </c>
      <c r="D4" s="3">
        <v>2.0</v>
      </c>
      <c r="E4" s="3">
        <v>1.0</v>
      </c>
      <c r="F4" s="3">
        <v>4.0</v>
      </c>
      <c r="G4" s="3">
        <v>4.0</v>
      </c>
      <c r="H4" s="3">
        <v>1.0</v>
      </c>
      <c r="I4" s="3">
        <v>2.0</v>
      </c>
      <c r="J4" s="3">
        <v>4.0</v>
      </c>
      <c r="K4" s="3">
        <v>2.0</v>
      </c>
      <c r="L4" s="3">
        <v>2.0</v>
      </c>
      <c r="M4" s="3">
        <v>1.0</v>
      </c>
      <c r="N4" s="3">
        <v>3.0</v>
      </c>
      <c r="O4" s="3">
        <v>4.0</v>
      </c>
      <c r="P4" s="3" t="s">
        <v>22</v>
      </c>
      <c r="Q4" s="3" t="s">
        <v>24</v>
      </c>
    </row>
    <row r="5">
      <c r="A5" s="2">
        <v>43959.58501238426</v>
      </c>
      <c r="B5" s="3">
        <v>3.0</v>
      </c>
      <c r="C5" s="3">
        <v>3.0</v>
      </c>
      <c r="D5" s="3">
        <v>3.0</v>
      </c>
      <c r="E5" s="3">
        <v>4.0</v>
      </c>
      <c r="F5" s="3">
        <v>4.0</v>
      </c>
      <c r="G5" s="3">
        <v>2.0</v>
      </c>
      <c r="H5" s="3">
        <v>5.0</v>
      </c>
      <c r="I5" s="3">
        <v>3.0</v>
      </c>
      <c r="J5" s="3">
        <v>5.0</v>
      </c>
      <c r="K5" s="3">
        <v>4.0</v>
      </c>
      <c r="L5" s="3">
        <v>2.0</v>
      </c>
      <c r="M5" s="3">
        <v>3.0</v>
      </c>
      <c r="N5" s="3">
        <v>2.0</v>
      </c>
      <c r="O5" s="3">
        <v>3.0</v>
      </c>
      <c r="P5" s="3" t="s">
        <v>26</v>
      </c>
    </row>
    <row r="6">
      <c r="A6" s="2">
        <v>43960.49218364584</v>
      </c>
      <c r="B6" s="3">
        <v>2.0</v>
      </c>
      <c r="C6" s="3">
        <v>4.0</v>
      </c>
      <c r="D6" s="3">
        <v>3.0</v>
      </c>
      <c r="E6" s="3">
        <v>5.0</v>
      </c>
      <c r="F6" s="3">
        <v>5.0</v>
      </c>
      <c r="G6" s="3">
        <v>4.0</v>
      </c>
      <c r="H6" s="3">
        <v>4.0</v>
      </c>
      <c r="I6" s="3">
        <v>3.0</v>
      </c>
      <c r="J6" s="3">
        <v>4.0</v>
      </c>
      <c r="K6" s="3">
        <v>3.0</v>
      </c>
      <c r="L6" s="3">
        <v>3.0</v>
      </c>
      <c r="M6" s="3">
        <v>4.0</v>
      </c>
      <c r="N6" s="3">
        <v>4.0</v>
      </c>
      <c r="O6" s="3">
        <v>4.0</v>
      </c>
      <c r="P6" s="3" t="s">
        <v>28</v>
      </c>
      <c r="Q6" s="3" t="s">
        <v>29</v>
      </c>
    </row>
    <row r="7">
      <c r="A7" s="2">
        <v>43960.63496877315</v>
      </c>
      <c r="B7" s="3">
        <v>2.0</v>
      </c>
      <c r="C7" s="3">
        <v>4.0</v>
      </c>
      <c r="D7" s="3">
        <v>5.0</v>
      </c>
      <c r="E7" s="3">
        <v>2.0</v>
      </c>
      <c r="F7" s="3">
        <v>5.0</v>
      </c>
      <c r="G7" s="3">
        <v>2.0</v>
      </c>
      <c r="H7" s="3">
        <v>4.0</v>
      </c>
      <c r="I7" s="3">
        <v>5.0</v>
      </c>
      <c r="J7" s="3">
        <v>5.0</v>
      </c>
      <c r="K7" s="3">
        <v>5.0</v>
      </c>
      <c r="L7" s="3">
        <v>5.0</v>
      </c>
      <c r="M7" s="3">
        <v>3.0</v>
      </c>
      <c r="N7" s="3">
        <v>5.0</v>
      </c>
      <c r="O7" s="3">
        <v>1.0</v>
      </c>
      <c r="P7" s="3" t="s">
        <v>31</v>
      </c>
      <c r="Q7" s="3" t="s">
        <v>32</v>
      </c>
    </row>
    <row r="8">
      <c r="A8" s="2">
        <v>43961.877862291665</v>
      </c>
      <c r="B8" s="3">
        <v>5.0</v>
      </c>
      <c r="C8" s="3">
        <v>3.0</v>
      </c>
      <c r="D8" s="3">
        <v>4.0</v>
      </c>
      <c r="E8" s="3">
        <v>4.0</v>
      </c>
      <c r="F8" s="3">
        <v>5.0</v>
      </c>
      <c r="G8" s="3">
        <v>2.0</v>
      </c>
      <c r="H8" s="3">
        <v>2.0</v>
      </c>
      <c r="I8" s="3">
        <v>3.0</v>
      </c>
      <c r="J8" s="3">
        <v>3.0</v>
      </c>
      <c r="K8" s="3">
        <v>3.0</v>
      </c>
      <c r="L8" s="3">
        <v>4.0</v>
      </c>
      <c r="M8" s="3">
        <v>4.0</v>
      </c>
      <c r="N8" s="3">
        <v>4.0</v>
      </c>
      <c r="O8" s="3">
        <v>4.0</v>
      </c>
      <c r="P8" s="3" t="s">
        <v>22</v>
      </c>
      <c r="Q8" s="3" t="s">
        <v>35</v>
      </c>
    </row>
    <row r="9">
      <c r="A9" s="2">
        <v>43966.72969707176</v>
      </c>
      <c r="B9" s="3">
        <v>2.0</v>
      </c>
      <c r="C9" s="3">
        <v>2.0</v>
      </c>
      <c r="D9" s="3">
        <v>4.0</v>
      </c>
      <c r="E9" s="3">
        <v>4.0</v>
      </c>
      <c r="F9" s="3">
        <v>5.0</v>
      </c>
      <c r="G9" s="3">
        <v>4.0</v>
      </c>
      <c r="H9" s="3">
        <v>3.0</v>
      </c>
      <c r="I9" s="3">
        <v>3.0</v>
      </c>
      <c r="J9" s="3">
        <v>4.0</v>
      </c>
      <c r="K9" s="3">
        <v>3.0</v>
      </c>
      <c r="L9" s="3">
        <v>3.0</v>
      </c>
      <c r="M9" s="3">
        <v>2.0</v>
      </c>
      <c r="N9" s="3">
        <v>4.0</v>
      </c>
      <c r="O9" s="3">
        <v>4.0</v>
      </c>
      <c r="P9" s="3" t="s">
        <v>22</v>
      </c>
    </row>
    <row r="10">
      <c r="A10" s="2">
        <v>43980.44874261574</v>
      </c>
      <c r="B10" s="3">
        <v>4.0</v>
      </c>
      <c r="C10" s="3">
        <v>2.0</v>
      </c>
      <c r="D10" s="3">
        <v>4.0</v>
      </c>
      <c r="E10" s="3">
        <v>3.0</v>
      </c>
      <c r="F10" s="3">
        <v>5.0</v>
      </c>
      <c r="G10" s="3">
        <v>3.0</v>
      </c>
      <c r="H10" s="3">
        <v>4.0</v>
      </c>
      <c r="I10" s="3">
        <v>5.0</v>
      </c>
      <c r="J10" s="3">
        <v>5.0</v>
      </c>
      <c r="K10" s="3">
        <v>5.0</v>
      </c>
      <c r="L10" s="3">
        <v>5.0</v>
      </c>
      <c r="M10" s="3">
        <v>4.0</v>
      </c>
      <c r="N10" s="3">
        <v>5.0</v>
      </c>
      <c r="O10" s="3">
        <v>5.0</v>
      </c>
      <c r="P10" s="3" t="s">
        <v>38</v>
      </c>
      <c r="Q10" s="3" t="s">
        <v>39</v>
      </c>
    </row>
    <row r="11">
      <c r="A11" s="2">
        <v>43981.58164078704</v>
      </c>
      <c r="B11" s="3">
        <v>4.0</v>
      </c>
      <c r="C11" s="3">
        <v>3.0</v>
      </c>
      <c r="D11" s="3">
        <v>3.0</v>
      </c>
      <c r="E11" s="3">
        <v>2.0</v>
      </c>
      <c r="F11" s="3">
        <v>5.0</v>
      </c>
      <c r="G11" s="3">
        <v>4.0</v>
      </c>
      <c r="H11" s="3">
        <v>2.0</v>
      </c>
      <c r="I11" s="3">
        <v>4.0</v>
      </c>
      <c r="J11" s="3">
        <v>4.0</v>
      </c>
      <c r="K11" s="3">
        <v>3.0</v>
      </c>
      <c r="L11" s="3">
        <v>2.0</v>
      </c>
      <c r="M11" s="3">
        <v>5.0</v>
      </c>
      <c r="N11" s="3">
        <v>4.0</v>
      </c>
      <c r="O11" s="3">
        <v>5.0</v>
      </c>
      <c r="P11" s="3" t="s">
        <v>43</v>
      </c>
    </row>
    <row r="12">
      <c r="A12" s="2">
        <v>43981.73835263889</v>
      </c>
      <c r="B12" s="3">
        <v>5.0</v>
      </c>
      <c r="C12" s="3">
        <v>4.0</v>
      </c>
      <c r="D12" s="3">
        <v>3.0</v>
      </c>
      <c r="E12" s="3">
        <v>5.0</v>
      </c>
      <c r="F12" s="3">
        <v>5.0</v>
      </c>
      <c r="G12" s="3">
        <v>5.0</v>
      </c>
      <c r="H12" s="3">
        <v>4.0</v>
      </c>
      <c r="I12" s="3">
        <v>3.0</v>
      </c>
      <c r="J12" s="3">
        <v>4.0</v>
      </c>
      <c r="K12" s="3">
        <v>4.0</v>
      </c>
      <c r="L12" s="3">
        <v>5.0</v>
      </c>
      <c r="M12" s="3">
        <v>3.0</v>
      </c>
      <c r="N12" s="3">
        <v>4.0</v>
      </c>
      <c r="O12" s="3">
        <v>4.0</v>
      </c>
      <c r="P12" s="3" t="s">
        <v>45</v>
      </c>
    </row>
    <row r="23">
      <c r="A23" s="4"/>
      <c r="B23" s="5"/>
      <c r="C23" s="6"/>
      <c r="D23" s="6"/>
      <c r="E23" s="6"/>
      <c r="F23" s="6"/>
      <c r="G23" s="6"/>
      <c r="H23" s="6"/>
      <c r="I23" s="6"/>
      <c r="J23" s="6"/>
      <c r="K23" s="6"/>
      <c r="L23" s="6"/>
      <c r="M23" s="6"/>
      <c r="N23" s="6"/>
      <c r="O23" s="6"/>
    </row>
    <row r="24">
      <c r="A24" s="4">
        <v>1.0</v>
      </c>
      <c r="B24" s="5">
        <f t="shared" ref="B24:B28" si="1">COUNTIF($B$2:$B$22, A24)</f>
        <v>0</v>
      </c>
      <c r="C24" s="6">
        <f t="shared" ref="C24:C28" si="2">COUNTIF($C$2:$C$22, A24)</f>
        <v>2</v>
      </c>
      <c r="D24" s="6">
        <f t="shared" ref="D24:D28" si="3">COUNTIF($D$2:$D$22, A24)</f>
        <v>0</v>
      </c>
      <c r="E24" s="6">
        <f t="shared" ref="E24:E28" si="4">COUNTIF($E$2:$E$22, A24)</f>
        <v>1</v>
      </c>
      <c r="F24" s="6">
        <f t="shared" ref="F24:F28" si="5">COUNTIF($F$2:$F$22, A24)</f>
        <v>0</v>
      </c>
      <c r="G24" s="6">
        <f t="shared" ref="G24:G28" si="6">COUNTIF($G$2:$G$22, A24)</f>
        <v>0</v>
      </c>
      <c r="H24" s="6">
        <f t="shared" ref="H24:H28" si="7">COUNTIF($H$2:$H$22, $A24)</f>
        <v>2</v>
      </c>
      <c r="I24" s="6">
        <f t="shared" ref="I24:I28" si="8">COUNTIF($I$2:$I$22, $A24)</f>
        <v>1</v>
      </c>
      <c r="J24" s="6">
        <f t="shared" ref="J24:J28" si="9">COUNTIF($J$2:$J$22, A24)</f>
        <v>0</v>
      </c>
      <c r="K24" s="6">
        <f t="shared" ref="K24:K28" si="10">COUNTIF($K$2:$K$22, A24)</f>
        <v>0</v>
      </c>
      <c r="L24" s="6">
        <f t="shared" ref="L24:L28" si="11">COUNTIF($L$2:$L$22, A24)</f>
        <v>0</v>
      </c>
      <c r="M24" s="6">
        <f t="shared" ref="M24:M28" si="12">COUNTIF($M$2:$M$22, A24)</f>
        <v>1</v>
      </c>
      <c r="N24" s="6">
        <f t="shared" ref="N24:N28" si="13">COUNTIF($N$2:$N$22, A24)</f>
        <v>0</v>
      </c>
      <c r="O24" s="6">
        <f t="shared" ref="O24:O28" si="14">COUNTIF($O$2:$O$22, A24)</f>
        <v>1</v>
      </c>
    </row>
    <row r="25">
      <c r="A25" s="4">
        <v>2.0</v>
      </c>
      <c r="B25" s="5">
        <f t="shared" si="1"/>
        <v>4</v>
      </c>
      <c r="C25" s="6">
        <f t="shared" si="2"/>
        <v>3</v>
      </c>
      <c r="D25" s="6">
        <f t="shared" si="3"/>
        <v>1</v>
      </c>
      <c r="E25" s="6">
        <f t="shared" si="4"/>
        <v>2</v>
      </c>
      <c r="F25" s="6">
        <f t="shared" si="5"/>
        <v>0</v>
      </c>
      <c r="G25" s="6">
        <f t="shared" si="6"/>
        <v>3</v>
      </c>
      <c r="H25" s="6">
        <f t="shared" si="7"/>
        <v>3</v>
      </c>
      <c r="I25" s="6">
        <f t="shared" si="8"/>
        <v>1</v>
      </c>
      <c r="J25" s="6">
        <f t="shared" si="9"/>
        <v>0</v>
      </c>
      <c r="K25" s="6">
        <f t="shared" si="10"/>
        <v>2</v>
      </c>
      <c r="L25" s="6">
        <f t="shared" si="11"/>
        <v>4</v>
      </c>
      <c r="M25" s="6">
        <f t="shared" si="12"/>
        <v>2</v>
      </c>
      <c r="N25" s="6">
        <f t="shared" si="13"/>
        <v>2</v>
      </c>
      <c r="O25" s="6">
        <f t="shared" si="14"/>
        <v>0</v>
      </c>
    </row>
    <row r="26">
      <c r="A26" s="4">
        <v>3.0</v>
      </c>
      <c r="B26" s="5">
        <f t="shared" si="1"/>
        <v>3</v>
      </c>
      <c r="C26" s="6">
        <f t="shared" si="2"/>
        <v>3</v>
      </c>
      <c r="D26" s="6">
        <f t="shared" si="3"/>
        <v>5</v>
      </c>
      <c r="E26" s="6">
        <f t="shared" si="4"/>
        <v>1</v>
      </c>
      <c r="F26" s="6">
        <f t="shared" si="5"/>
        <v>0</v>
      </c>
      <c r="G26" s="6">
        <f t="shared" si="6"/>
        <v>3</v>
      </c>
      <c r="H26" s="6">
        <f t="shared" si="7"/>
        <v>1</v>
      </c>
      <c r="I26" s="6">
        <f t="shared" si="8"/>
        <v>5</v>
      </c>
      <c r="J26" s="6">
        <f t="shared" si="9"/>
        <v>2</v>
      </c>
      <c r="K26" s="6">
        <f t="shared" si="10"/>
        <v>4</v>
      </c>
      <c r="L26" s="6">
        <f t="shared" si="11"/>
        <v>2</v>
      </c>
      <c r="M26" s="6">
        <f t="shared" si="12"/>
        <v>4</v>
      </c>
      <c r="N26" s="6">
        <f t="shared" si="13"/>
        <v>2</v>
      </c>
      <c r="O26" s="6">
        <f t="shared" si="14"/>
        <v>2</v>
      </c>
    </row>
    <row r="27">
      <c r="A27" s="4">
        <v>4.0</v>
      </c>
      <c r="B27" s="5">
        <f t="shared" si="1"/>
        <v>2</v>
      </c>
      <c r="C27" s="6">
        <f t="shared" si="2"/>
        <v>3</v>
      </c>
      <c r="D27" s="6">
        <f t="shared" si="3"/>
        <v>4</v>
      </c>
      <c r="E27" s="6">
        <f t="shared" si="4"/>
        <v>5</v>
      </c>
      <c r="F27" s="6">
        <f t="shared" si="5"/>
        <v>3</v>
      </c>
      <c r="G27" s="6">
        <f t="shared" si="6"/>
        <v>4</v>
      </c>
      <c r="H27" s="6">
        <f t="shared" si="7"/>
        <v>4</v>
      </c>
      <c r="I27" s="6">
        <f t="shared" si="8"/>
        <v>2</v>
      </c>
      <c r="J27" s="6">
        <f t="shared" si="9"/>
        <v>5</v>
      </c>
      <c r="K27" s="6">
        <f t="shared" si="10"/>
        <v>3</v>
      </c>
      <c r="L27" s="6">
        <f t="shared" si="11"/>
        <v>2</v>
      </c>
      <c r="M27" s="6">
        <f t="shared" si="12"/>
        <v>3</v>
      </c>
      <c r="N27" s="6">
        <f t="shared" si="13"/>
        <v>5</v>
      </c>
      <c r="O27" s="6">
        <f t="shared" si="14"/>
        <v>5</v>
      </c>
    </row>
    <row r="28">
      <c r="A28" s="4">
        <v>5.0</v>
      </c>
      <c r="B28" s="5">
        <f t="shared" si="1"/>
        <v>2</v>
      </c>
      <c r="C28" s="6">
        <f t="shared" si="2"/>
        <v>0</v>
      </c>
      <c r="D28" s="6">
        <f t="shared" si="3"/>
        <v>1</v>
      </c>
      <c r="E28" s="6">
        <f t="shared" si="4"/>
        <v>2</v>
      </c>
      <c r="F28" s="6">
        <f t="shared" si="5"/>
        <v>8</v>
      </c>
      <c r="G28" s="6">
        <f t="shared" si="6"/>
        <v>1</v>
      </c>
      <c r="H28" s="6">
        <f t="shared" si="7"/>
        <v>1</v>
      </c>
      <c r="I28" s="6">
        <f t="shared" si="8"/>
        <v>2</v>
      </c>
      <c r="J28" s="6">
        <f t="shared" si="9"/>
        <v>4</v>
      </c>
      <c r="K28" s="6">
        <f t="shared" si="10"/>
        <v>2</v>
      </c>
      <c r="L28" s="6">
        <f t="shared" si="11"/>
        <v>3</v>
      </c>
      <c r="M28" s="6">
        <f t="shared" si="12"/>
        <v>1</v>
      </c>
      <c r="N28" s="6">
        <f t="shared" si="13"/>
        <v>2</v>
      </c>
      <c r="O28" s="6">
        <f t="shared" si="14"/>
        <v>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1.57"/>
    <col customWidth="1" min="2" max="2" width="19.57"/>
    <col customWidth="1" min="3" max="27"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c r="A2" s="2">
        <v>43964.4029046412</v>
      </c>
      <c r="B2" s="3">
        <v>5.0</v>
      </c>
      <c r="C2" s="3">
        <v>5.0</v>
      </c>
      <c r="D2" s="3">
        <v>4.0</v>
      </c>
      <c r="E2" s="3">
        <v>4.0</v>
      </c>
      <c r="F2" s="3">
        <v>5.0</v>
      </c>
      <c r="G2" s="3">
        <v>4.0</v>
      </c>
      <c r="H2" s="3">
        <v>3.0</v>
      </c>
      <c r="I2" s="3">
        <v>5.0</v>
      </c>
      <c r="J2" s="3">
        <v>5.0</v>
      </c>
      <c r="K2" s="3">
        <v>4.0</v>
      </c>
      <c r="L2" s="3">
        <v>5.0</v>
      </c>
      <c r="M2" s="3">
        <v>4.0</v>
      </c>
      <c r="N2" s="3">
        <v>3.0</v>
      </c>
      <c r="O2" s="3">
        <v>5.0</v>
      </c>
      <c r="P2" s="3" t="s">
        <v>17</v>
      </c>
    </row>
    <row r="3">
      <c r="A3" s="2">
        <v>43964.45228729167</v>
      </c>
      <c r="B3" s="3">
        <v>1.0</v>
      </c>
      <c r="C3" s="3">
        <v>1.0</v>
      </c>
      <c r="D3" s="3">
        <v>4.0</v>
      </c>
      <c r="E3" s="3">
        <v>1.0</v>
      </c>
      <c r="F3" s="3">
        <v>5.0</v>
      </c>
      <c r="G3" s="3">
        <v>4.0</v>
      </c>
      <c r="H3" s="3">
        <v>1.0</v>
      </c>
      <c r="I3" s="3">
        <v>4.0</v>
      </c>
      <c r="J3" s="3">
        <v>4.0</v>
      </c>
      <c r="K3" s="3">
        <v>4.0</v>
      </c>
      <c r="L3" s="3">
        <v>4.0</v>
      </c>
      <c r="M3" s="3">
        <v>5.0</v>
      </c>
      <c r="N3" s="3">
        <v>5.0</v>
      </c>
      <c r="O3" s="3">
        <v>4.0</v>
      </c>
      <c r="P3" s="3" t="s">
        <v>18</v>
      </c>
      <c r="Q3" s="3" t="s">
        <v>19</v>
      </c>
    </row>
    <row r="4">
      <c r="A4" s="2">
        <v>43964.473911134264</v>
      </c>
      <c r="B4" s="3">
        <v>3.0</v>
      </c>
      <c r="C4" s="3">
        <v>2.0</v>
      </c>
      <c r="D4" s="3">
        <v>4.0</v>
      </c>
      <c r="E4" s="3">
        <v>4.0</v>
      </c>
      <c r="F4" s="3">
        <v>4.0</v>
      </c>
      <c r="G4" s="3">
        <v>4.0</v>
      </c>
      <c r="H4" s="3">
        <v>2.0</v>
      </c>
      <c r="I4" s="3">
        <v>2.0</v>
      </c>
      <c r="J4" s="3">
        <v>2.0</v>
      </c>
      <c r="K4" s="3">
        <v>2.0</v>
      </c>
      <c r="L4" s="3">
        <v>2.0</v>
      </c>
      <c r="M4" s="3">
        <v>2.0</v>
      </c>
      <c r="N4" s="3">
        <v>2.0</v>
      </c>
      <c r="O4" s="3">
        <v>2.0</v>
      </c>
      <c r="P4" s="3" t="s">
        <v>21</v>
      </c>
      <c r="Q4" s="3" t="s">
        <v>23</v>
      </c>
    </row>
    <row r="5">
      <c r="A5" s="2">
        <v>43964.504994953706</v>
      </c>
      <c r="B5" s="3">
        <v>4.0</v>
      </c>
      <c r="C5" s="3">
        <v>3.0</v>
      </c>
      <c r="D5" s="3">
        <v>4.0</v>
      </c>
      <c r="E5" s="3">
        <v>2.0</v>
      </c>
      <c r="F5" s="3">
        <v>4.0</v>
      </c>
      <c r="G5" s="3">
        <v>1.0</v>
      </c>
      <c r="H5" s="3">
        <v>3.0</v>
      </c>
      <c r="I5" s="3">
        <v>3.0</v>
      </c>
      <c r="J5" s="3">
        <v>4.0</v>
      </c>
      <c r="K5" s="3">
        <v>4.0</v>
      </c>
      <c r="L5" s="3">
        <v>4.0</v>
      </c>
      <c r="M5" s="3">
        <v>3.0</v>
      </c>
      <c r="N5" s="3">
        <v>3.0</v>
      </c>
      <c r="O5" s="3">
        <v>3.0</v>
      </c>
      <c r="P5" s="3" t="s">
        <v>25</v>
      </c>
    </row>
    <row r="6">
      <c r="A6" s="2">
        <v>43964.61132164352</v>
      </c>
      <c r="B6" s="3">
        <v>1.0</v>
      </c>
      <c r="C6" s="3">
        <v>1.0</v>
      </c>
      <c r="D6" s="3">
        <v>2.0</v>
      </c>
      <c r="E6" s="3">
        <v>3.0</v>
      </c>
      <c r="F6" s="3">
        <v>3.0</v>
      </c>
      <c r="G6" s="3">
        <v>4.0</v>
      </c>
      <c r="H6" s="3">
        <v>3.0</v>
      </c>
      <c r="I6" s="3">
        <v>4.0</v>
      </c>
      <c r="J6" s="3">
        <v>4.0</v>
      </c>
      <c r="K6" s="3">
        <v>4.0</v>
      </c>
      <c r="L6" s="3">
        <v>4.0</v>
      </c>
      <c r="M6" s="3">
        <v>4.0</v>
      </c>
      <c r="N6" s="3">
        <v>4.0</v>
      </c>
      <c r="O6" s="3">
        <v>4.0</v>
      </c>
      <c r="P6" s="3" t="s">
        <v>27</v>
      </c>
    </row>
    <row r="7">
      <c r="A7" s="2">
        <v>43964.61500696759</v>
      </c>
      <c r="B7" s="3">
        <v>2.0</v>
      </c>
      <c r="C7" s="3">
        <v>1.0</v>
      </c>
      <c r="D7" s="3">
        <v>3.0</v>
      </c>
      <c r="E7" s="3">
        <v>1.0</v>
      </c>
      <c r="F7" s="3">
        <v>4.0</v>
      </c>
      <c r="G7" s="3">
        <v>1.0</v>
      </c>
      <c r="H7" s="3">
        <v>1.0</v>
      </c>
      <c r="I7" s="3">
        <v>5.0</v>
      </c>
      <c r="J7" s="3">
        <v>5.0</v>
      </c>
      <c r="K7" s="3">
        <v>5.0</v>
      </c>
      <c r="L7" s="3">
        <v>5.0</v>
      </c>
      <c r="M7" s="3">
        <v>5.0</v>
      </c>
      <c r="N7" s="3">
        <v>4.0</v>
      </c>
      <c r="O7" s="3">
        <v>5.0</v>
      </c>
      <c r="P7" s="3" t="s">
        <v>30</v>
      </c>
    </row>
    <row r="8">
      <c r="A8" s="2">
        <v>43964.6837675</v>
      </c>
      <c r="B8" s="3">
        <v>2.0</v>
      </c>
      <c r="C8" s="3">
        <v>2.0</v>
      </c>
      <c r="D8" s="3">
        <v>3.0</v>
      </c>
      <c r="E8" s="3">
        <v>4.0</v>
      </c>
      <c r="F8" s="3">
        <v>5.0</v>
      </c>
      <c r="G8" s="3">
        <v>3.0</v>
      </c>
      <c r="H8" s="3">
        <v>4.0</v>
      </c>
      <c r="I8" s="3">
        <v>5.0</v>
      </c>
      <c r="J8" s="3">
        <v>4.0</v>
      </c>
      <c r="K8" s="3">
        <v>3.0</v>
      </c>
      <c r="L8" s="3">
        <v>3.0</v>
      </c>
      <c r="M8" s="3">
        <v>3.0</v>
      </c>
      <c r="N8" s="3">
        <v>4.0</v>
      </c>
      <c r="O8" s="3">
        <v>3.0</v>
      </c>
      <c r="P8" s="3" t="s">
        <v>33</v>
      </c>
      <c r="Q8" s="3" t="s">
        <v>34</v>
      </c>
    </row>
    <row r="9">
      <c r="A9" s="2">
        <v>43964.689770682875</v>
      </c>
      <c r="B9" s="3">
        <v>5.0</v>
      </c>
      <c r="C9" s="3">
        <v>4.0</v>
      </c>
      <c r="D9" s="3">
        <v>5.0</v>
      </c>
      <c r="E9" s="3">
        <v>4.0</v>
      </c>
      <c r="F9" s="3">
        <v>4.0</v>
      </c>
      <c r="G9" s="3">
        <v>3.0</v>
      </c>
      <c r="H9" s="3">
        <v>4.0</v>
      </c>
      <c r="I9" s="3">
        <v>4.0</v>
      </c>
      <c r="J9" s="3">
        <v>4.0</v>
      </c>
      <c r="K9" s="3">
        <v>3.0</v>
      </c>
      <c r="L9" s="3">
        <v>3.0</v>
      </c>
      <c r="M9" s="3">
        <v>4.0</v>
      </c>
      <c r="N9" s="3">
        <v>3.0</v>
      </c>
      <c r="O9" s="3">
        <v>3.0</v>
      </c>
      <c r="P9" s="3" t="s">
        <v>36</v>
      </c>
      <c r="Q9" s="3" t="s">
        <v>37</v>
      </c>
    </row>
    <row r="10">
      <c r="A10" s="2">
        <v>43964.693635324074</v>
      </c>
      <c r="B10" s="3">
        <v>5.0</v>
      </c>
      <c r="C10" s="3">
        <v>3.0</v>
      </c>
      <c r="D10" s="3">
        <v>4.0</v>
      </c>
      <c r="E10" s="3">
        <v>3.0</v>
      </c>
      <c r="F10" s="3">
        <v>4.0</v>
      </c>
      <c r="G10" s="3">
        <v>3.0</v>
      </c>
      <c r="H10" s="3">
        <v>2.0</v>
      </c>
      <c r="I10" s="3">
        <v>2.0</v>
      </c>
      <c r="J10" s="3">
        <v>5.0</v>
      </c>
      <c r="K10" s="3">
        <v>4.0</v>
      </c>
      <c r="L10" s="3">
        <v>5.0</v>
      </c>
      <c r="M10" s="3">
        <v>3.0</v>
      </c>
      <c r="N10" s="3">
        <v>4.0</v>
      </c>
      <c r="O10" s="3">
        <v>5.0</v>
      </c>
      <c r="P10" s="3" t="s">
        <v>40</v>
      </c>
    </row>
    <row r="11">
      <c r="A11" s="2">
        <v>43964.696322233794</v>
      </c>
      <c r="B11" s="3">
        <v>4.0</v>
      </c>
      <c r="C11" s="3">
        <v>1.0</v>
      </c>
      <c r="D11" s="3">
        <v>2.0</v>
      </c>
      <c r="E11" s="3">
        <v>3.0</v>
      </c>
      <c r="F11" s="3">
        <v>3.0</v>
      </c>
      <c r="G11" s="3">
        <v>5.0</v>
      </c>
      <c r="H11" s="3">
        <v>2.0</v>
      </c>
      <c r="I11" s="3">
        <v>1.0</v>
      </c>
      <c r="J11" s="3">
        <v>1.0</v>
      </c>
      <c r="K11" s="3">
        <v>1.0</v>
      </c>
      <c r="L11" s="3">
        <v>2.0</v>
      </c>
      <c r="M11" s="3">
        <v>1.0</v>
      </c>
      <c r="N11" s="3">
        <v>1.0</v>
      </c>
      <c r="O11" s="3">
        <v>2.0</v>
      </c>
      <c r="P11" s="3" t="s">
        <v>41</v>
      </c>
      <c r="Q11" s="3" t="s">
        <v>42</v>
      </c>
    </row>
    <row r="12">
      <c r="A12" s="2">
        <v>43964.70472565972</v>
      </c>
      <c r="B12" s="3">
        <v>2.0</v>
      </c>
      <c r="C12" s="3">
        <v>2.0</v>
      </c>
      <c r="D12" s="3">
        <v>4.0</v>
      </c>
      <c r="E12" s="3">
        <v>4.0</v>
      </c>
      <c r="F12" s="3">
        <v>5.0</v>
      </c>
      <c r="G12" s="3">
        <v>4.0</v>
      </c>
      <c r="H12" s="3">
        <v>3.0</v>
      </c>
      <c r="I12" s="3">
        <v>4.0</v>
      </c>
      <c r="J12" s="3">
        <v>3.0</v>
      </c>
      <c r="K12" s="3">
        <v>4.0</v>
      </c>
      <c r="L12" s="3">
        <v>3.0</v>
      </c>
      <c r="M12" s="3">
        <v>5.0</v>
      </c>
      <c r="N12" s="3">
        <v>4.0</v>
      </c>
      <c r="O12" s="3">
        <v>3.0</v>
      </c>
      <c r="P12" s="3" t="s">
        <v>44</v>
      </c>
    </row>
    <row r="13">
      <c r="A13" s="2">
        <v>43964.73381392361</v>
      </c>
      <c r="B13" s="3">
        <v>3.0</v>
      </c>
      <c r="C13" s="3">
        <v>3.0</v>
      </c>
      <c r="D13" s="3">
        <v>4.0</v>
      </c>
      <c r="E13" s="3">
        <v>4.0</v>
      </c>
      <c r="F13" s="3">
        <v>5.0</v>
      </c>
      <c r="G13" s="3">
        <v>4.0</v>
      </c>
      <c r="H13" s="3">
        <v>3.0</v>
      </c>
      <c r="I13" s="3">
        <v>4.0</v>
      </c>
      <c r="J13" s="3">
        <v>4.0</v>
      </c>
      <c r="K13" s="3">
        <v>4.0</v>
      </c>
      <c r="L13" s="3">
        <v>4.0</v>
      </c>
      <c r="M13" s="3">
        <v>4.0</v>
      </c>
      <c r="N13" s="3">
        <v>4.0</v>
      </c>
      <c r="O13" s="3">
        <v>3.0</v>
      </c>
      <c r="P13" s="3" t="s">
        <v>46</v>
      </c>
    </row>
    <row r="14">
      <c r="A14" s="2">
        <v>43964.76804034722</v>
      </c>
      <c r="B14" s="3">
        <v>5.0</v>
      </c>
      <c r="C14" s="3">
        <v>3.0</v>
      </c>
      <c r="D14" s="3">
        <v>5.0</v>
      </c>
      <c r="E14" s="3">
        <v>2.0</v>
      </c>
      <c r="F14" s="3">
        <v>5.0</v>
      </c>
      <c r="G14" s="3">
        <v>4.0</v>
      </c>
      <c r="H14" s="3">
        <v>2.0</v>
      </c>
      <c r="I14" s="3">
        <v>4.0</v>
      </c>
      <c r="J14" s="3">
        <v>4.0</v>
      </c>
      <c r="K14" s="3">
        <v>3.0</v>
      </c>
      <c r="L14" s="3">
        <v>2.0</v>
      </c>
      <c r="M14" s="3">
        <v>3.0</v>
      </c>
      <c r="N14" s="3">
        <v>4.0</v>
      </c>
      <c r="O14" s="3">
        <v>4.0</v>
      </c>
      <c r="P14" s="3" t="s">
        <v>47</v>
      </c>
      <c r="Q14" s="3" t="s">
        <v>48</v>
      </c>
    </row>
    <row r="15">
      <c r="A15" s="2">
        <v>43964.993018402776</v>
      </c>
      <c r="B15" s="3">
        <v>1.0</v>
      </c>
      <c r="C15" s="3">
        <v>1.0</v>
      </c>
      <c r="D15" s="3">
        <v>1.0</v>
      </c>
      <c r="E15" s="3">
        <v>1.0</v>
      </c>
      <c r="F15" s="3">
        <v>5.0</v>
      </c>
      <c r="G15" s="3">
        <v>5.0</v>
      </c>
      <c r="H15" s="3">
        <v>3.0</v>
      </c>
      <c r="I15" s="3">
        <v>2.0</v>
      </c>
      <c r="J15" s="3">
        <v>2.0</v>
      </c>
      <c r="K15" s="3">
        <v>2.0</v>
      </c>
      <c r="L15" s="3">
        <v>2.0</v>
      </c>
      <c r="M15" s="3">
        <v>1.0</v>
      </c>
      <c r="N15" s="3">
        <v>1.0</v>
      </c>
      <c r="O15" s="3">
        <v>4.0</v>
      </c>
    </row>
    <row r="16">
      <c r="A16" s="2">
        <v>43964.99783902778</v>
      </c>
      <c r="B16" s="3">
        <v>1.0</v>
      </c>
      <c r="C16" s="3">
        <v>1.0</v>
      </c>
      <c r="D16" s="3">
        <v>3.0</v>
      </c>
      <c r="E16" s="3">
        <v>1.0</v>
      </c>
      <c r="F16" s="3">
        <v>5.0</v>
      </c>
      <c r="G16" s="3">
        <v>3.0</v>
      </c>
      <c r="H16" s="3">
        <v>2.0</v>
      </c>
      <c r="I16" s="3">
        <v>4.0</v>
      </c>
      <c r="J16" s="3">
        <v>2.0</v>
      </c>
      <c r="K16" s="3">
        <v>3.0</v>
      </c>
      <c r="L16" s="3">
        <v>5.0</v>
      </c>
      <c r="M16" s="3">
        <v>3.0</v>
      </c>
      <c r="N16" s="3">
        <v>2.0</v>
      </c>
      <c r="O16" s="3">
        <v>4.0</v>
      </c>
      <c r="P16" s="3" t="s">
        <v>49</v>
      </c>
    </row>
    <row r="17">
      <c r="A17" s="2">
        <v>43965.127447743056</v>
      </c>
      <c r="B17" s="3">
        <v>3.0</v>
      </c>
      <c r="C17" s="3">
        <v>1.0</v>
      </c>
      <c r="D17" s="3">
        <v>5.0</v>
      </c>
      <c r="E17" s="3">
        <v>3.0</v>
      </c>
      <c r="F17" s="3">
        <v>5.0</v>
      </c>
      <c r="G17" s="3">
        <v>5.0</v>
      </c>
      <c r="H17" s="3">
        <v>3.0</v>
      </c>
      <c r="I17" s="3">
        <v>3.0</v>
      </c>
      <c r="J17" s="3">
        <v>3.0</v>
      </c>
      <c r="K17" s="3">
        <v>3.0</v>
      </c>
      <c r="L17" s="3">
        <v>3.0</v>
      </c>
      <c r="M17" s="3">
        <v>5.0</v>
      </c>
      <c r="N17" s="3">
        <v>5.0</v>
      </c>
      <c r="O17" s="3">
        <v>1.0</v>
      </c>
      <c r="P17" s="3" t="s">
        <v>50</v>
      </c>
    </row>
    <row r="18">
      <c r="A18" s="2">
        <v>43965.39930711806</v>
      </c>
      <c r="B18" s="3">
        <v>1.0</v>
      </c>
      <c r="C18" s="3">
        <v>1.0</v>
      </c>
      <c r="D18" s="3">
        <v>4.0</v>
      </c>
      <c r="E18" s="3">
        <v>2.0</v>
      </c>
      <c r="F18" s="3">
        <v>4.0</v>
      </c>
      <c r="G18" s="3">
        <v>4.0</v>
      </c>
      <c r="H18" s="3">
        <v>1.0</v>
      </c>
      <c r="I18" s="3">
        <v>4.0</v>
      </c>
      <c r="J18" s="3">
        <v>3.0</v>
      </c>
      <c r="K18" s="3">
        <v>5.0</v>
      </c>
      <c r="L18" s="3">
        <v>1.0</v>
      </c>
      <c r="M18" s="3">
        <v>3.0</v>
      </c>
      <c r="N18" s="3">
        <v>4.0</v>
      </c>
      <c r="O18" s="3">
        <v>3.0</v>
      </c>
      <c r="P18" s="3" t="s">
        <v>51</v>
      </c>
      <c r="Q18" s="3" t="s">
        <v>52</v>
      </c>
    </row>
    <row r="19">
      <c r="A19" s="2">
        <v>43965.64276012732</v>
      </c>
      <c r="B19" s="3">
        <v>4.0</v>
      </c>
      <c r="C19" s="3">
        <v>3.0</v>
      </c>
      <c r="D19" s="3">
        <v>4.0</v>
      </c>
      <c r="E19" s="3">
        <v>2.0</v>
      </c>
      <c r="F19" s="3">
        <v>4.0</v>
      </c>
      <c r="G19" s="3">
        <v>4.0</v>
      </c>
      <c r="H19" s="3">
        <v>2.0</v>
      </c>
      <c r="I19" s="3">
        <v>4.0</v>
      </c>
      <c r="J19" s="3">
        <v>2.0</v>
      </c>
      <c r="K19" s="3">
        <v>2.0</v>
      </c>
      <c r="L19" s="3">
        <v>2.0</v>
      </c>
      <c r="M19" s="3">
        <v>4.0</v>
      </c>
      <c r="N19" s="3">
        <v>4.0</v>
      </c>
      <c r="O19" s="3">
        <v>4.0</v>
      </c>
      <c r="P19" s="3" t="s">
        <v>40</v>
      </c>
    </row>
    <row r="20">
      <c r="A20" s="2">
        <v>43965.861663958334</v>
      </c>
      <c r="B20" s="3">
        <v>4.0</v>
      </c>
      <c r="C20" s="3">
        <v>4.0</v>
      </c>
      <c r="D20" s="3">
        <v>5.0</v>
      </c>
      <c r="E20" s="3">
        <v>2.0</v>
      </c>
      <c r="F20" s="3">
        <v>4.0</v>
      </c>
      <c r="G20" s="3">
        <v>5.0</v>
      </c>
      <c r="H20" s="3">
        <v>4.0</v>
      </c>
      <c r="I20" s="3">
        <v>2.0</v>
      </c>
      <c r="J20" s="3">
        <v>3.0</v>
      </c>
      <c r="K20" s="3">
        <v>2.0</v>
      </c>
      <c r="L20" s="3">
        <v>2.0</v>
      </c>
      <c r="M20" s="3">
        <v>3.0</v>
      </c>
      <c r="N20" s="3">
        <v>3.0</v>
      </c>
      <c r="O20" s="3">
        <v>3.0</v>
      </c>
      <c r="Q20" s="3" t="s">
        <v>53</v>
      </c>
    </row>
    <row r="21">
      <c r="A21" s="2">
        <v>43966.63553375</v>
      </c>
      <c r="B21" s="3">
        <v>2.0</v>
      </c>
      <c r="C21" s="3">
        <v>2.0</v>
      </c>
      <c r="D21" s="3">
        <v>4.0</v>
      </c>
      <c r="E21" s="3">
        <v>4.0</v>
      </c>
      <c r="F21" s="3">
        <v>3.0</v>
      </c>
      <c r="G21" s="3">
        <v>3.0</v>
      </c>
      <c r="H21" s="3">
        <v>2.0</v>
      </c>
      <c r="I21" s="3">
        <v>4.0</v>
      </c>
      <c r="J21" s="3">
        <v>5.0</v>
      </c>
      <c r="K21" s="3">
        <v>4.0</v>
      </c>
      <c r="L21" s="3">
        <v>3.0</v>
      </c>
      <c r="M21" s="3">
        <v>3.0</v>
      </c>
      <c r="N21" s="3">
        <v>3.0</v>
      </c>
      <c r="O21" s="3">
        <v>4.0</v>
      </c>
      <c r="P21" s="3" t="s">
        <v>54</v>
      </c>
    </row>
    <row r="22">
      <c r="A22" s="2">
        <v>43968.12196474537</v>
      </c>
      <c r="B22" s="3">
        <v>4.0</v>
      </c>
      <c r="C22" s="3">
        <v>3.0</v>
      </c>
      <c r="D22" s="3">
        <v>4.0</v>
      </c>
      <c r="E22" s="3">
        <v>3.0</v>
      </c>
      <c r="F22" s="3">
        <v>4.0</v>
      </c>
      <c r="G22" s="3">
        <v>4.0</v>
      </c>
      <c r="H22" s="3">
        <v>4.0</v>
      </c>
      <c r="I22" s="3">
        <v>4.0</v>
      </c>
      <c r="J22" s="3">
        <v>5.0</v>
      </c>
      <c r="K22" s="3">
        <v>4.0</v>
      </c>
      <c r="L22" s="3">
        <v>4.0</v>
      </c>
      <c r="M22" s="3">
        <v>4.0</v>
      </c>
      <c r="N22" s="3">
        <v>4.0</v>
      </c>
      <c r="O22" s="3">
        <v>5.0</v>
      </c>
      <c r="P22" s="3" t="s">
        <v>55</v>
      </c>
      <c r="Q22" s="3" t="s">
        <v>56</v>
      </c>
    </row>
    <row r="23">
      <c r="A23" s="2">
        <v>43973.974335625</v>
      </c>
      <c r="B23" s="3">
        <v>3.0</v>
      </c>
      <c r="C23" s="3">
        <v>2.0</v>
      </c>
      <c r="D23" s="3">
        <v>3.0</v>
      </c>
      <c r="E23" s="3">
        <v>2.0</v>
      </c>
      <c r="F23" s="3">
        <v>5.0</v>
      </c>
      <c r="G23" s="3">
        <v>4.0</v>
      </c>
      <c r="H23" s="3">
        <v>4.0</v>
      </c>
      <c r="I23" s="3">
        <v>3.0</v>
      </c>
      <c r="J23" s="3">
        <v>3.0</v>
      </c>
      <c r="K23" s="3">
        <v>3.0</v>
      </c>
      <c r="L23" s="3">
        <v>3.0</v>
      </c>
      <c r="M23" s="3">
        <v>3.0</v>
      </c>
      <c r="N23" s="3">
        <v>3.0</v>
      </c>
      <c r="O23" s="3">
        <v>3.0</v>
      </c>
      <c r="P23" s="3" t="s">
        <v>57</v>
      </c>
    </row>
    <row r="24">
      <c r="A24" s="2">
        <v>43980.63034939815</v>
      </c>
      <c r="B24" s="3">
        <v>3.0</v>
      </c>
      <c r="C24" s="3">
        <v>2.0</v>
      </c>
      <c r="D24" s="3">
        <v>3.0</v>
      </c>
      <c r="E24" s="3">
        <v>4.0</v>
      </c>
      <c r="F24" s="3">
        <v>5.0</v>
      </c>
      <c r="G24" s="3">
        <v>3.0</v>
      </c>
      <c r="H24" s="3">
        <v>3.0</v>
      </c>
      <c r="I24" s="3">
        <v>4.0</v>
      </c>
      <c r="J24" s="3">
        <v>4.0</v>
      </c>
      <c r="K24" s="3">
        <v>4.0</v>
      </c>
      <c r="L24" s="3">
        <v>4.0</v>
      </c>
      <c r="M24" s="3">
        <v>4.0</v>
      </c>
      <c r="N24" s="3">
        <v>3.0</v>
      </c>
      <c r="O24" s="3">
        <v>4.0</v>
      </c>
      <c r="P24" s="3" t="s">
        <v>58</v>
      </c>
      <c r="Q24" s="3" t="s">
        <v>59</v>
      </c>
    </row>
    <row r="25">
      <c r="A25" s="2">
        <v>43980.67886706018</v>
      </c>
      <c r="B25" s="3">
        <v>5.0</v>
      </c>
      <c r="C25" s="3">
        <v>2.0</v>
      </c>
      <c r="D25" s="3">
        <v>4.0</v>
      </c>
      <c r="E25" s="3">
        <v>3.0</v>
      </c>
      <c r="F25" s="3">
        <v>5.0</v>
      </c>
      <c r="G25" s="3">
        <v>4.0</v>
      </c>
      <c r="H25" s="3">
        <v>2.0</v>
      </c>
      <c r="I25" s="3">
        <v>2.0</v>
      </c>
      <c r="J25" s="3">
        <v>5.0</v>
      </c>
      <c r="K25" s="3">
        <v>2.0</v>
      </c>
      <c r="L25" s="3">
        <v>1.0</v>
      </c>
      <c r="M25" s="3">
        <v>3.0</v>
      </c>
      <c r="N25" s="3">
        <v>3.0</v>
      </c>
      <c r="O25" s="3">
        <v>2.0</v>
      </c>
      <c r="P25" s="3" t="s">
        <v>60</v>
      </c>
      <c r="Q25" s="3" t="s">
        <v>61</v>
      </c>
    </row>
    <row r="26">
      <c r="A26" s="2">
        <v>43981.688219930555</v>
      </c>
      <c r="B26" s="3">
        <v>5.0</v>
      </c>
      <c r="C26" s="3">
        <v>4.0</v>
      </c>
      <c r="D26" s="3">
        <v>4.0</v>
      </c>
      <c r="E26" s="3">
        <v>3.0</v>
      </c>
      <c r="F26" s="3">
        <v>5.0</v>
      </c>
      <c r="G26" s="3">
        <v>5.0</v>
      </c>
      <c r="H26" s="3">
        <v>4.0</v>
      </c>
      <c r="I26" s="3">
        <v>3.0</v>
      </c>
      <c r="J26" s="3">
        <v>4.0</v>
      </c>
      <c r="K26" s="3">
        <v>4.0</v>
      </c>
      <c r="L26" s="3">
        <v>4.0</v>
      </c>
      <c r="M26" s="3">
        <v>4.0</v>
      </c>
      <c r="N26" s="3">
        <v>5.0</v>
      </c>
      <c r="O26" s="3">
        <v>3.0</v>
      </c>
      <c r="P26" s="3" t="s">
        <v>62</v>
      </c>
      <c r="Q26" s="3" t="s">
        <v>63</v>
      </c>
    </row>
    <row r="35">
      <c r="A35" s="4"/>
      <c r="B35" s="5"/>
      <c r="C35" s="6"/>
      <c r="D35" s="6"/>
      <c r="E35" s="6"/>
      <c r="F35" s="6"/>
      <c r="G35" s="6"/>
      <c r="H35" s="6"/>
      <c r="I35" s="6"/>
      <c r="J35" s="6"/>
      <c r="K35" s="6"/>
      <c r="L35" s="6"/>
      <c r="M35" s="6"/>
      <c r="N35" s="6"/>
      <c r="O35" s="6"/>
    </row>
    <row r="36">
      <c r="A36" s="4">
        <v>1.0</v>
      </c>
      <c r="B36" s="5">
        <f t="shared" ref="B36:B40" si="1">COUNTIF($B$2:$B$33, A36)</f>
        <v>5</v>
      </c>
      <c r="C36" s="6">
        <f t="shared" ref="C36:C40" si="2">COUNTIF($C$2:$C$33, A36)</f>
        <v>8</v>
      </c>
      <c r="D36" s="6">
        <f t="shared" ref="D36:D40" si="3">COUNTIF($D$2:$D$33, A36)</f>
        <v>1</v>
      </c>
      <c r="E36" s="6">
        <f t="shared" ref="E36:E40" si="4">COUNTIF($E$2:$E$33, A36)</f>
        <v>4</v>
      </c>
      <c r="F36" s="6">
        <f t="shared" ref="F36:F40" si="5">COUNTIF($F$2:$F$33, A36)</f>
        <v>0</v>
      </c>
      <c r="G36" s="6">
        <f t="shared" ref="G36:G40" si="6">COUNTIF($G$2:$G$33, A36)</f>
        <v>2</v>
      </c>
      <c r="H36" s="6">
        <f t="shared" ref="H36:H40" si="7">COUNTIF($H$2:$H$33, A36)</f>
        <v>3</v>
      </c>
      <c r="I36" s="6">
        <f t="shared" ref="I36:I40" si="8">COUNTIF($I$2:$I$33, $A36)</f>
        <v>1</v>
      </c>
      <c r="J36" s="6">
        <f t="shared" ref="J36:J40" si="9">COUNTIF($J$2:$J$33, $A36)</f>
        <v>1</v>
      </c>
      <c r="K36" s="6">
        <f t="shared" ref="K36:K40" si="10">COUNTIF($K$2:$K$33, $A36)</f>
        <v>1</v>
      </c>
      <c r="L36" s="6">
        <f t="shared" ref="L36:L40" si="11">COUNTIF($L$2:$L$33, $A36)</f>
        <v>2</v>
      </c>
      <c r="M36" s="6">
        <f t="shared" ref="M36:M40" si="12">COUNTIF($M$2:$M$33, $A36)</f>
        <v>2</v>
      </c>
      <c r="N36" s="6">
        <f t="shared" ref="N36:N40" si="13">COUNTIF($N$2:$N$33, $A36)</f>
        <v>2</v>
      </c>
      <c r="O36" s="6">
        <f t="shared" ref="O36:O40" si="14">COUNTIF($O$2:$O$33, $A36)</f>
        <v>1</v>
      </c>
    </row>
    <row r="37">
      <c r="A37" s="4">
        <v>2.0</v>
      </c>
      <c r="B37" s="5">
        <f t="shared" si="1"/>
        <v>4</v>
      </c>
      <c r="C37" s="6">
        <f t="shared" si="2"/>
        <v>7</v>
      </c>
      <c r="D37" s="6">
        <f t="shared" si="3"/>
        <v>2</v>
      </c>
      <c r="E37" s="6">
        <f t="shared" si="4"/>
        <v>6</v>
      </c>
      <c r="F37" s="6">
        <f t="shared" si="5"/>
        <v>0</v>
      </c>
      <c r="G37" s="6">
        <f t="shared" si="6"/>
        <v>0</v>
      </c>
      <c r="H37" s="6">
        <f t="shared" si="7"/>
        <v>8</v>
      </c>
      <c r="I37" s="6">
        <f t="shared" si="8"/>
        <v>5</v>
      </c>
      <c r="J37" s="6">
        <f t="shared" si="9"/>
        <v>4</v>
      </c>
      <c r="K37" s="6">
        <f t="shared" si="10"/>
        <v>5</v>
      </c>
      <c r="L37" s="6">
        <f t="shared" si="11"/>
        <v>6</v>
      </c>
      <c r="M37" s="6">
        <f t="shared" si="12"/>
        <v>1</v>
      </c>
      <c r="N37" s="6">
        <f t="shared" si="13"/>
        <v>2</v>
      </c>
      <c r="O37" s="6">
        <f t="shared" si="14"/>
        <v>3</v>
      </c>
    </row>
    <row r="38">
      <c r="A38" s="4">
        <v>3.0</v>
      </c>
      <c r="B38" s="5">
        <f t="shared" si="1"/>
        <v>5</v>
      </c>
      <c r="C38" s="6">
        <f t="shared" si="2"/>
        <v>6</v>
      </c>
      <c r="D38" s="6">
        <f t="shared" si="3"/>
        <v>5</v>
      </c>
      <c r="E38" s="6">
        <f t="shared" si="4"/>
        <v>7</v>
      </c>
      <c r="F38" s="6">
        <f t="shared" si="5"/>
        <v>3</v>
      </c>
      <c r="G38" s="6">
        <f t="shared" si="6"/>
        <v>6</v>
      </c>
      <c r="H38" s="6">
        <f t="shared" si="7"/>
        <v>8</v>
      </c>
      <c r="I38" s="6">
        <f t="shared" si="8"/>
        <v>4</v>
      </c>
      <c r="J38" s="6">
        <f t="shared" si="9"/>
        <v>5</v>
      </c>
      <c r="K38" s="6">
        <f t="shared" si="10"/>
        <v>6</v>
      </c>
      <c r="L38" s="6">
        <f t="shared" si="11"/>
        <v>6</v>
      </c>
      <c r="M38" s="6">
        <f t="shared" si="12"/>
        <v>10</v>
      </c>
      <c r="N38" s="6">
        <f t="shared" si="13"/>
        <v>8</v>
      </c>
      <c r="O38" s="6">
        <f t="shared" si="14"/>
        <v>9</v>
      </c>
    </row>
    <row r="39">
      <c r="A39" s="4">
        <v>4.0</v>
      </c>
      <c r="B39" s="5">
        <f t="shared" si="1"/>
        <v>5</v>
      </c>
      <c r="C39" s="6">
        <f t="shared" si="2"/>
        <v>3</v>
      </c>
      <c r="D39" s="6">
        <f t="shared" si="3"/>
        <v>13</v>
      </c>
      <c r="E39" s="6">
        <f t="shared" si="4"/>
        <v>8</v>
      </c>
      <c r="F39" s="6">
        <f t="shared" si="5"/>
        <v>9</v>
      </c>
      <c r="G39" s="6">
        <f t="shared" si="6"/>
        <v>12</v>
      </c>
      <c r="H39" s="6">
        <f t="shared" si="7"/>
        <v>6</v>
      </c>
      <c r="I39" s="6">
        <f t="shared" si="8"/>
        <v>12</v>
      </c>
      <c r="J39" s="6">
        <f t="shared" si="9"/>
        <v>9</v>
      </c>
      <c r="K39" s="6">
        <f t="shared" si="10"/>
        <v>11</v>
      </c>
      <c r="L39" s="6">
        <f t="shared" si="11"/>
        <v>7</v>
      </c>
      <c r="M39" s="6">
        <f t="shared" si="12"/>
        <v>8</v>
      </c>
      <c r="N39" s="6">
        <f t="shared" si="13"/>
        <v>10</v>
      </c>
      <c r="O39" s="6">
        <f t="shared" si="14"/>
        <v>8</v>
      </c>
    </row>
    <row r="40">
      <c r="A40" s="4">
        <v>5.0</v>
      </c>
      <c r="B40" s="5">
        <f t="shared" si="1"/>
        <v>6</v>
      </c>
      <c r="C40" s="6">
        <f t="shared" si="2"/>
        <v>1</v>
      </c>
      <c r="D40" s="6">
        <f t="shared" si="3"/>
        <v>4</v>
      </c>
      <c r="E40" s="6">
        <f t="shared" si="4"/>
        <v>0</v>
      </c>
      <c r="F40" s="6">
        <f t="shared" si="5"/>
        <v>13</v>
      </c>
      <c r="G40" s="6">
        <f t="shared" si="6"/>
        <v>5</v>
      </c>
      <c r="H40" s="6">
        <f t="shared" si="7"/>
        <v>0</v>
      </c>
      <c r="I40" s="6">
        <f t="shared" si="8"/>
        <v>3</v>
      </c>
      <c r="J40" s="6">
        <f t="shared" si="9"/>
        <v>6</v>
      </c>
      <c r="K40" s="6">
        <f t="shared" si="10"/>
        <v>2</v>
      </c>
      <c r="L40" s="6">
        <f t="shared" si="11"/>
        <v>4</v>
      </c>
      <c r="M40" s="6">
        <f t="shared" si="12"/>
        <v>4</v>
      </c>
      <c r="N40" s="6">
        <f t="shared" si="13"/>
        <v>3</v>
      </c>
      <c r="O40" s="6">
        <f t="shared" si="14"/>
        <v>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3"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c r="A2" s="2">
        <v>43961.27803180556</v>
      </c>
      <c r="B2" s="3">
        <v>3.0</v>
      </c>
      <c r="C2" s="3">
        <v>2.0</v>
      </c>
      <c r="D2" s="3">
        <v>4.0</v>
      </c>
      <c r="E2" s="3">
        <v>4.0</v>
      </c>
      <c r="F2" s="3">
        <v>5.0</v>
      </c>
      <c r="G2" s="3">
        <v>4.0</v>
      </c>
      <c r="H2" s="3">
        <v>4.0</v>
      </c>
      <c r="I2" s="3">
        <v>5.0</v>
      </c>
      <c r="J2" s="3">
        <v>4.0</v>
      </c>
      <c r="K2" s="3">
        <v>3.0</v>
      </c>
      <c r="L2" s="3">
        <v>4.0</v>
      </c>
      <c r="M2" s="3">
        <v>1.0</v>
      </c>
      <c r="N2" s="3">
        <v>5.0</v>
      </c>
      <c r="O2" s="3">
        <v>4.0</v>
      </c>
      <c r="P2" s="3" t="s">
        <v>64</v>
      </c>
      <c r="Q2" s="3" t="s">
        <v>65</v>
      </c>
    </row>
    <row r="3">
      <c r="A3" s="2">
        <v>43964.72901993056</v>
      </c>
      <c r="B3" s="3">
        <v>2.0</v>
      </c>
      <c r="C3" s="3">
        <v>1.0</v>
      </c>
      <c r="D3" s="3">
        <v>2.0</v>
      </c>
      <c r="E3" s="3">
        <v>1.0</v>
      </c>
      <c r="F3" s="3">
        <v>5.0</v>
      </c>
      <c r="G3" s="3">
        <v>2.0</v>
      </c>
      <c r="H3" s="3">
        <v>1.0</v>
      </c>
      <c r="I3" s="3">
        <v>4.0</v>
      </c>
      <c r="J3" s="3">
        <v>4.0</v>
      </c>
      <c r="K3" s="3">
        <v>4.0</v>
      </c>
      <c r="L3" s="3">
        <v>4.0</v>
      </c>
      <c r="M3" s="3">
        <v>3.0</v>
      </c>
      <c r="N3" s="3">
        <v>3.0</v>
      </c>
      <c r="O3" s="3">
        <v>4.0</v>
      </c>
      <c r="P3" s="3" t="s">
        <v>66</v>
      </c>
      <c r="Q3" s="3" t="s">
        <v>67</v>
      </c>
    </row>
    <row r="4">
      <c r="A4" s="2">
        <v>43967.52200935185</v>
      </c>
      <c r="B4" s="3">
        <v>5.0</v>
      </c>
      <c r="C4" s="3">
        <v>2.0</v>
      </c>
      <c r="D4" s="3">
        <v>4.0</v>
      </c>
      <c r="E4" s="3">
        <v>4.0</v>
      </c>
      <c r="F4" s="3">
        <v>5.0</v>
      </c>
      <c r="G4" s="3">
        <v>4.0</v>
      </c>
      <c r="H4" s="3">
        <v>4.0</v>
      </c>
      <c r="I4" s="3">
        <v>4.0</v>
      </c>
      <c r="J4" s="3">
        <v>3.0</v>
      </c>
      <c r="K4" s="3">
        <v>3.0</v>
      </c>
      <c r="L4" s="3">
        <v>2.0</v>
      </c>
      <c r="M4" s="3">
        <v>1.0</v>
      </c>
      <c r="N4" s="3">
        <v>2.0</v>
      </c>
      <c r="O4" s="3">
        <v>3.0</v>
      </c>
      <c r="P4" s="3" t="s">
        <v>68</v>
      </c>
      <c r="Q4" s="3" t="s">
        <v>69</v>
      </c>
    </row>
    <row r="5">
      <c r="A5" s="2">
        <v>43971.696937500004</v>
      </c>
      <c r="B5" s="3">
        <v>2.0</v>
      </c>
      <c r="C5" s="3">
        <v>2.0</v>
      </c>
      <c r="D5" s="3">
        <v>4.0</v>
      </c>
      <c r="E5" s="3">
        <v>4.0</v>
      </c>
      <c r="F5" s="3">
        <v>5.0</v>
      </c>
      <c r="G5" s="3">
        <v>4.0</v>
      </c>
      <c r="H5" s="3">
        <v>4.0</v>
      </c>
      <c r="I5" s="3">
        <v>1.0</v>
      </c>
      <c r="J5" s="3">
        <v>4.0</v>
      </c>
      <c r="K5" s="3">
        <v>2.0</v>
      </c>
      <c r="L5" s="3">
        <v>2.0</v>
      </c>
      <c r="M5" s="3">
        <v>2.0</v>
      </c>
      <c r="N5" s="3">
        <v>2.0</v>
      </c>
      <c r="O5" s="3">
        <v>4.0</v>
      </c>
      <c r="P5" s="3" t="s">
        <v>70</v>
      </c>
      <c r="Q5" s="3" t="s">
        <v>71</v>
      </c>
    </row>
    <row r="6">
      <c r="A6" s="2">
        <v>43980.46592265046</v>
      </c>
      <c r="B6" s="3">
        <v>5.0</v>
      </c>
      <c r="C6" s="3">
        <v>3.0</v>
      </c>
      <c r="D6" s="3">
        <v>5.0</v>
      </c>
      <c r="E6" s="3">
        <v>4.0</v>
      </c>
      <c r="F6" s="3">
        <v>5.0</v>
      </c>
      <c r="G6" s="3">
        <v>3.0</v>
      </c>
      <c r="H6" s="3">
        <v>2.0</v>
      </c>
      <c r="I6" s="3">
        <v>5.0</v>
      </c>
      <c r="J6" s="3">
        <v>5.0</v>
      </c>
      <c r="K6" s="3">
        <v>5.0</v>
      </c>
      <c r="L6" s="3">
        <v>4.0</v>
      </c>
      <c r="M6" s="3">
        <v>4.0</v>
      </c>
      <c r="N6" s="3">
        <v>3.0</v>
      </c>
      <c r="O6" s="3">
        <v>4.0</v>
      </c>
      <c r="P6" s="3" t="s">
        <v>72</v>
      </c>
      <c r="Q6" s="3" t="s">
        <v>73</v>
      </c>
    </row>
    <row r="7">
      <c r="A7" s="2">
        <v>43980.87129065972</v>
      </c>
      <c r="B7" s="3">
        <v>3.0</v>
      </c>
      <c r="C7" s="3">
        <v>3.0</v>
      </c>
      <c r="D7" s="3">
        <v>4.0</v>
      </c>
      <c r="E7" s="3">
        <v>4.0</v>
      </c>
      <c r="F7" s="3">
        <v>5.0</v>
      </c>
      <c r="G7" s="3">
        <v>4.0</v>
      </c>
      <c r="H7" s="3">
        <v>3.0</v>
      </c>
      <c r="I7" s="3">
        <v>5.0</v>
      </c>
      <c r="J7" s="3">
        <v>5.0</v>
      </c>
      <c r="K7" s="3">
        <v>5.0</v>
      </c>
      <c r="L7" s="3">
        <v>4.0</v>
      </c>
      <c r="M7" s="3">
        <v>4.0</v>
      </c>
      <c r="N7" s="3">
        <v>4.0</v>
      </c>
      <c r="O7" s="3">
        <v>5.0</v>
      </c>
      <c r="P7" s="3" t="s">
        <v>70</v>
      </c>
      <c r="Q7" s="3" t="s">
        <v>74</v>
      </c>
    </row>
    <row r="17">
      <c r="A17" s="4">
        <v>1.0</v>
      </c>
      <c r="B17" s="5">
        <f t="shared" ref="B17:B21" si="1">COUNTIF($B$2:$B$15, A17)</f>
        <v>0</v>
      </c>
      <c r="C17" s="6">
        <f t="shared" ref="C17:C21" si="2">COUNTIF($C$2:$C$15, A17)</f>
        <v>1</v>
      </c>
      <c r="D17" s="6">
        <f t="shared" ref="D17:D21" si="3">COUNTIF($D$2:$D$15, A17)</f>
        <v>0</v>
      </c>
      <c r="E17" s="6">
        <f t="shared" ref="E17:E21" si="4">COUNTIF($E$2:$E$15, A17)</f>
        <v>1</v>
      </c>
      <c r="F17" s="6">
        <f t="shared" ref="F17:F21" si="5">COUNTIF($F$2:$F$15, A17)</f>
        <v>0</v>
      </c>
      <c r="G17" s="6">
        <f t="shared" ref="G17:G21" si="6">COUNTIF($G$2:$G$15, A17)</f>
        <v>0</v>
      </c>
      <c r="H17" s="6">
        <f t="shared" ref="H17:H21" si="7">COUNTIF($H$2:$H$15, A17)</f>
        <v>1</v>
      </c>
      <c r="I17" s="6">
        <f t="shared" ref="I17:I21" si="8">COUNTIF($I$2:$I$15, $A17)</f>
        <v>1</v>
      </c>
      <c r="J17" s="6">
        <f t="shared" ref="J17:J21" si="9">COUNTIF($J$2:$J$15, $A17)</f>
        <v>0</v>
      </c>
      <c r="K17" s="6">
        <f t="shared" ref="K17:K21" si="10">COUNTIF($K$2:$K$15, $A17)</f>
        <v>0</v>
      </c>
      <c r="L17" s="6">
        <f t="shared" ref="L17:L21" si="11">COUNTIF($L$2:$L$15, $A17)</f>
        <v>0</v>
      </c>
      <c r="M17" s="6">
        <f t="shared" ref="M17:M21" si="12">COUNTIF($M$2:$M$15, $A17)</f>
        <v>2</v>
      </c>
      <c r="N17" s="6">
        <f t="shared" ref="N17:N21" si="13">COUNTIF($N$2:$N$15, $A17)</f>
        <v>0</v>
      </c>
      <c r="O17" s="6">
        <f t="shared" ref="O17:O21" si="14">COUNTIF($O$2:$O$15, $A17)</f>
        <v>0</v>
      </c>
      <c r="P17" s="6"/>
    </row>
    <row r="18">
      <c r="A18" s="4">
        <v>2.0</v>
      </c>
      <c r="B18" s="5">
        <f t="shared" si="1"/>
        <v>2</v>
      </c>
      <c r="C18" s="6">
        <f t="shared" si="2"/>
        <v>3</v>
      </c>
      <c r="D18" s="6">
        <f t="shared" si="3"/>
        <v>1</v>
      </c>
      <c r="E18" s="6">
        <f t="shared" si="4"/>
        <v>0</v>
      </c>
      <c r="F18" s="6">
        <f t="shared" si="5"/>
        <v>0</v>
      </c>
      <c r="G18" s="6">
        <f t="shared" si="6"/>
        <v>1</v>
      </c>
      <c r="H18" s="6">
        <f t="shared" si="7"/>
        <v>1</v>
      </c>
      <c r="I18" s="6">
        <f t="shared" si="8"/>
        <v>0</v>
      </c>
      <c r="J18" s="6">
        <f t="shared" si="9"/>
        <v>0</v>
      </c>
      <c r="K18" s="6">
        <f t="shared" si="10"/>
        <v>1</v>
      </c>
      <c r="L18" s="6">
        <f t="shared" si="11"/>
        <v>2</v>
      </c>
      <c r="M18" s="6">
        <f t="shared" si="12"/>
        <v>1</v>
      </c>
      <c r="N18" s="6">
        <f t="shared" si="13"/>
        <v>2</v>
      </c>
      <c r="O18" s="6">
        <f t="shared" si="14"/>
        <v>0</v>
      </c>
    </row>
    <row r="19">
      <c r="A19" s="4">
        <v>3.0</v>
      </c>
      <c r="B19" s="5">
        <f t="shared" si="1"/>
        <v>2</v>
      </c>
      <c r="C19" s="6">
        <f t="shared" si="2"/>
        <v>2</v>
      </c>
      <c r="D19" s="6">
        <f t="shared" si="3"/>
        <v>0</v>
      </c>
      <c r="E19" s="6">
        <f t="shared" si="4"/>
        <v>0</v>
      </c>
      <c r="F19" s="6">
        <f t="shared" si="5"/>
        <v>0</v>
      </c>
      <c r="G19" s="6">
        <f t="shared" si="6"/>
        <v>1</v>
      </c>
      <c r="H19" s="6">
        <f t="shared" si="7"/>
        <v>1</v>
      </c>
      <c r="I19" s="6">
        <f t="shared" si="8"/>
        <v>0</v>
      </c>
      <c r="J19" s="6">
        <f t="shared" si="9"/>
        <v>1</v>
      </c>
      <c r="K19" s="6">
        <f t="shared" si="10"/>
        <v>2</v>
      </c>
      <c r="L19" s="6">
        <f t="shared" si="11"/>
        <v>0</v>
      </c>
      <c r="M19" s="6">
        <f t="shared" si="12"/>
        <v>1</v>
      </c>
      <c r="N19" s="6">
        <f t="shared" si="13"/>
        <v>2</v>
      </c>
      <c r="O19" s="6">
        <f t="shared" si="14"/>
        <v>1</v>
      </c>
    </row>
    <row r="20">
      <c r="A20" s="4">
        <v>4.0</v>
      </c>
      <c r="B20" s="5">
        <f t="shared" si="1"/>
        <v>0</v>
      </c>
      <c r="C20" s="6">
        <f t="shared" si="2"/>
        <v>0</v>
      </c>
      <c r="D20" s="6">
        <f t="shared" si="3"/>
        <v>4</v>
      </c>
      <c r="E20" s="6">
        <f t="shared" si="4"/>
        <v>5</v>
      </c>
      <c r="F20" s="6">
        <f t="shared" si="5"/>
        <v>0</v>
      </c>
      <c r="G20" s="6">
        <f t="shared" si="6"/>
        <v>4</v>
      </c>
      <c r="H20" s="6">
        <f t="shared" si="7"/>
        <v>3</v>
      </c>
      <c r="I20" s="6">
        <f t="shared" si="8"/>
        <v>2</v>
      </c>
      <c r="J20" s="6">
        <f t="shared" si="9"/>
        <v>3</v>
      </c>
      <c r="K20" s="6">
        <f t="shared" si="10"/>
        <v>1</v>
      </c>
      <c r="L20" s="6">
        <f t="shared" si="11"/>
        <v>4</v>
      </c>
      <c r="M20" s="6">
        <f t="shared" si="12"/>
        <v>2</v>
      </c>
      <c r="N20" s="6">
        <f t="shared" si="13"/>
        <v>1</v>
      </c>
      <c r="O20" s="6">
        <f t="shared" si="14"/>
        <v>4</v>
      </c>
    </row>
    <row r="21">
      <c r="A21" s="4">
        <v>5.0</v>
      </c>
      <c r="B21" s="5">
        <f t="shared" si="1"/>
        <v>2</v>
      </c>
      <c r="C21" s="6">
        <f t="shared" si="2"/>
        <v>0</v>
      </c>
      <c r="D21" s="6">
        <f t="shared" si="3"/>
        <v>1</v>
      </c>
      <c r="E21" s="6">
        <f t="shared" si="4"/>
        <v>0</v>
      </c>
      <c r="F21" s="6">
        <f t="shared" si="5"/>
        <v>6</v>
      </c>
      <c r="G21" s="6">
        <f t="shared" si="6"/>
        <v>0</v>
      </c>
      <c r="H21" s="6">
        <f t="shared" si="7"/>
        <v>0</v>
      </c>
      <c r="I21" s="6">
        <f t="shared" si="8"/>
        <v>3</v>
      </c>
      <c r="J21" s="6">
        <f t="shared" si="9"/>
        <v>2</v>
      </c>
      <c r="K21" s="6">
        <f t="shared" si="10"/>
        <v>2</v>
      </c>
      <c r="L21" s="6">
        <f t="shared" si="11"/>
        <v>0</v>
      </c>
      <c r="M21" s="6">
        <f t="shared" si="12"/>
        <v>0</v>
      </c>
      <c r="N21" s="6">
        <f t="shared" si="13"/>
        <v>1</v>
      </c>
      <c r="O21" s="6">
        <f t="shared" si="14"/>
        <v>1</v>
      </c>
    </row>
  </sheetData>
  <drawing r:id="rId1"/>
</worksheet>
</file>